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141332\Desktop\"/>
    </mc:Choice>
  </mc:AlternateContent>
  <xr:revisionPtr revIDLastSave="0" documentId="13_ncr:1_{A1ACC61E-EB7E-4AC4-BB0A-9759653E5EB7}" xr6:coauthVersionLast="47" xr6:coauthVersionMax="47" xr10:uidLastSave="{00000000-0000-0000-0000-000000000000}"/>
  <bookViews>
    <workbookView xWindow="75" yWindow="630" windowWidth="28710" windowHeight="14805" firstSheet="6" activeTab="8" xr2:uid="{00000000-000D-0000-FFFF-FFFF00000000}"/>
  </bookViews>
  <sheets>
    <sheet name="P4_2028" sheetId="21" state="hidden" r:id="rId1"/>
    <sheet name="P4_2027" sheetId="19" state="hidden" r:id="rId2"/>
    <sheet name="ParametreMois2028" sheetId="20" state="hidden" r:id="rId3"/>
    <sheet name="ParametreMois2027" sheetId="18" state="hidden" r:id="rId4"/>
    <sheet name="P4_2025" sheetId="13" r:id="rId5"/>
    <sheet name="ParametreMois2025" sheetId="11" r:id="rId6"/>
    <sheet name="P4_2026" sheetId="16" r:id="rId7"/>
    <sheet name="ParametreMois2026" sheetId="17" r:id="rId8"/>
    <sheet name="PARAMETRE" sheetId="2" r:id="rId9"/>
  </sheets>
  <definedNames>
    <definedName name="Cycle14">PARAMETRE!$B$19:$B$32</definedName>
    <definedName name="débutCycle">PARAMETRE!$A$19</definedName>
    <definedName name="_xlnm.Print_Area" localSheetId="4">P4_2025!$A$5:$AH$17</definedName>
    <definedName name="_xlnm.Print_Area" localSheetId="6">P4_2026!$A$5:$AH$17</definedName>
    <definedName name="_xlnm.Print_Area" localSheetId="5">ParametreMois2025!$B$141:$AG$167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4" i="2" l="1"/>
  <c r="AR17" i="17"/>
  <c r="AH9" i="17" a="1"/>
  <c r="AH9" i="17"/>
  <c r="AH23" i="17" a="1"/>
  <c r="AH23" i="17"/>
  <c r="AH37" i="17" a="1"/>
  <c r="AH51" i="17" a="1"/>
  <c r="AH65" i="17" a="1"/>
  <c r="AH163" i="17" a="1"/>
  <c r="AH37" i="17"/>
  <c r="AH51" i="17"/>
  <c r="AH65" i="17"/>
  <c r="AH163" i="17"/>
  <c r="AS24" i="17"/>
  <c r="AU24" i="17"/>
  <c r="AV24" i="17"/>
  <c r="AK13" i="16"/>
  <c r="B3" i="2"/>
  <c r="C3" i="2"/>
  <c r="A5" i="16"/>
  <c r="AH87" i="17" a="1"/>
  <c r="AH87" i="17"/>
  <c r="AH73" i="17" a="1"/>
  <c r="AH73" i="17"/>
  <c r="AH157" i="17" a="1"/>
  <c r="AH157" i="17"/>
  <c r="AH18" i="11" a="1"/>
  <c r="AH18" i="11"/>
  <c r="AH145" i="11" a="1"/>
  <c r="AH145" i="11"/>
  <c r="AH3" i="17" a="1"/>
  <c r="AH3" i="17"/>
  <c r="AH17" i="17" a="1"/>
  <c r="AH17" i="17"/>
  <c r="AH31" i="17" a="1"/>
  <c r="AH31" i="17"/>
  <c r="AH129" i="17" a="1"/>
  <c r="AH129" i="17"/>
  <c r="AS18" i="17"/>
  <c r="AU18" i="17"/>
  <c r="AI7" i="16"/>
  <c r="AN14" i="16"/>
  <c r="AN13" i="16"/>
  <c r="AR15" i="18"/>
  <c r="AV28" i="18"/>
  <c r="AK17" i="21"/>
  <c r="AI17" i="21"/>
  <c r="AV27" i="18"/>
  <c r="AK16" i="21"/>
  <c r="AI16" i="21"/>
  <c r="AV26" i="18"/>
  <c r="AK15" i="21"/>
  <c r="AI15" i="21"/>
  <c r="AR17" i="18"/>
  <c r="AV25" i="18"/>
  <c r="AK14" i="21"/>
  <c r="AI14" i="21"/>
  <c r="AV24" i="18"/>
  <c r="AK13" i="21"/>
  <c r="AI13" i="21"/>
  <c r="AV23" i="18"/>
  <c r="AK12" i="21"/>
  <c r="AI12" i="21"/>
  <c r="AV22" i="18"/>
  <c r="AK11" i="21"/>
  <c r="AI11" i="21"/>
  <c r="AV21" i="18"/>
  <c r="AK10" i="21"/>
  <c r="AI10" i="21"/>
  <c r="AV20" i="18"/>
  <c r="AK9" i="21"/>
  <c r="AI9" i="21"/>
  <c r="AV19" i="18"/>
  <c r="AK8" i="21"/>
  <c r="AI8" i="21"/>
  <c r="AV18" i="18"/>
  <c r="AK7" i="21"/>
  <c r="AI7" i="21"/>
  <c r="D7" i="21" a="1"/>
  <c r="D7" i="21" s="1"/>
  <c r="AI6" i="21"/>
  <c r="D5" i="21"/>
  <c r="E5" i="21"/>
  <c r="F5" i="21"/>
  <c r="G5" i="21"/>
  <c r="H5" i="21"/>
  <c r="I5" i="21"/>
  <c r="J5" i="21"/>
  <c r="K5" i="21"/>
  <c r="L5" i="21"/>
  <c r="M5" i="21"/>
  <c r="N5" i="21"/>
  <c r="O5" i="21"/>
  <c r="P5" i="21"/>
  <c r="Q5" i="21"/>
  <c r="R5" i="21"/>
  <c r="S5" i="21"/>
  <c r="T5" i="21"/>
  <c r="U5" i="21"/>
  <c r="V5" i="21"/>
  <c r="W5" i="21"/>
  <c r="X5" i="21"/>
  <c r="Y5" i="21"/>
  <c r="Z5" i="21"/>
  <c r="AA5" i="21"/>
  <c r="AB5" i="21"/>
  <c r="AC5" i="21"/>
  <c r="AD5" i="21"/>
  <c r="AE5" i="21"/>
  <c r="AF5" i="21"/>
  <c r="AG5" i="21"/>
  <c r="AH5" i="21"/>
  <c r="B4" i="2"/>
  <c r="C4" i="2"/>
  <c r="A5" i="21"/>
  <c r="AI167" i="20" a="1"/>
  <c r="AI167" i="20"/>
  <c r="AH167" i="20" a="1"/>
  <c r="AH167" i="20"/>
  <c r="AI166" i="20" a="1"/>
  <c r="AI166" i="20"/>
  <c r="AH166" i="20" a="1"/>
  <c r="AH166" i="20"/>
  <c r="AI165" i="20" a="1"/>
  <c r="AI165" i="20"/>
  <c r="AH165" i="20" a="1"/>
  <c r="AH165" i="20"/>
  <c r="AI164" i="20" a="1"/>
  <c r="AI164" i="20"/>
  <c r="AH164" i="20" a="1"/>
  <c r="AH164" i="20"/>
  <c r="AL163" i="20" a="1"/>
  <c r="AL163" i="20"/>
  <c r="AI163" i="20" a="1"/>
  <c r="AI163" i="20"/>
  <c r="AH163" i="20" a="1"/>
  <c r="AH163" i="20"/>
  <c r="AI162" i="20" a="1"/>
  <c r="AI162" i="20"/>
  <c r="AH162" i="20" a="1"/>
  <c r="AH162" i="20"/>
  <c r="AI161" i="20" a="1"/>
  <c r="AI161" i="20"/>
  <c r="AH161" i="20" a="1"/>
  <c r="AH161" i="20"/>
  <c r="AI160" i="20" a="1"/>
  <c r="AI160" i="20"/>
  <c r="AH160" i="20" a="1"/>
  <c r="AH160" i="20"/>
  <c r="AI159" i="20" a="1"/>
  <c r="AI159" i="20"/>
  <c r="AH159" i="20" a="1"/>
  <c r="AH159" i="20"/>
  <c r="AI158" i="20" a="1"/>
  <c r="AI158" i="20"/>
  <c r="AH158" i="20" a="1"/>
  <c r="AH158" i="20"/>
  <c r="AI157" i="20" a="1"/>
  <c r="AI157" i="20"/>
  <c r="AH157" i="20" a="1"/>
  <c r="AH157" i="20"/>
  <c r="C155" i="20"/>
  <c r="D155" i="20"/>
  <c r="E155" i="20"/>
  <c r="F155" i="20"/>
  <c r="G155" i="20"/>
  <c r="H155" i="20"/>
  <c r="I155" i="20"/>
  <c r="J155" i="20"/>
  <c r="K155" i="20"/>
  <c r="L155" i="20"/>
  <c r="M155" i="20"/>
  <c r="N155" i="20"/>
  <c r="O155" i="20"/>
  <c r="P155" i="20"/>
  <c r="Q155" i="20"/>
  <c r="R155" i="20"/>
  <c r="S155" i="20"/>
  <c r="T155" i="20"/>
  <c r="U155" i="20"/>
  <c r="V155" i="20"/>
  <c r="W155" i="20"/>
  <c r="X155" i="20"/>
  <c r="Y155" i="20"/>
  <c r="Z155" i="20"/>
  <c r="AA155" i="20"/>
  <c r="AB155" i="20"/>
  <c r="AC155" i="20"/>
  <c r="AD155" i="20"/>
  <c r="AE155" i="20"/>
  <c r="AF155" i="20"/>
  <c r="AG155" i="20"/>
  <c r="AI153" i="20" a="1"/>
  <c r="AI153" i="20"/>
  <c r="AH153" i="20" a="1"/>
  <c r="AH153" i="20"/>
  <c r="AI152" i="20" a="1"/>
  <c r="AI152" i="20"/>
  <c r="AH152" i="20" a="1"/>
  <c r="AH152" i="20"/>
  <c r="AI151" i="20" a="1"/>
  <c r="AI151" i="20"/>
  <c r="AH151" i="20" a="1"/>
  <c r="AH151" i="20"/>
  <c r="AI150" i="20" a="1"/>
  <c r="AI150" i="20"/>
  <c r="AH150" i="20" a="1"/>
  <c r="AH150" i="20"/>
  <c r="AL149" i="20" a="1"/>
  <c r="AL149" i="20"/>
  <c r="AI149" i="20" a="1"/>
  <c r="AI149" i="20"/>
  <c r="AH149" i="20" a="1"/>
  <c r="AH149" i="20"/>
  <c r="AI148" i="20" a="1"/>
  <c r="AI148" i="20"/>
  <c r="AH148" i="20" a="1"/>
  <c r="AH148" i="20"/>
  <c r="AI147" i="20" a="1"/>
  <c r="AI147" i="20"/>
  <c r="AH147" i="20" a="1"/>
  <c r="AH147" i="20"/>
  <c r="AI146" i="20" a="1"/>
  <c r="AI146" i="20"/>
  <c r="AH146" i="20" a="1"/>
  <c r="AH146" i="20"/>
  <c r="AI145" i="20" a="1"/>
  <c r="AI145" i="20"/>
  <c r="AH145" i="20" a="1"/>
  <c r="AH145" i="20"/>
  <c r="AI144" i="20" a="1"/>
  <c r="AI144" i="20"/>
  <c r="AH144" i="20" a="1"/>
  <c r="AH144" i="20"/>
  <c r="AI143" i="20" a="1"/>
  <c r="AI143" i="20"/>
  <c r="AH143" i="20" a="1"/>
  <c r="AH143" i="20"/>
  <c r="C141" i="20"/>
  <c r="D141" i="20"/>
  <c r="E141" i="20"/>
  <c r="F141" i="20"/>
  <c r="G141" i="20"/>
  <c r="H141" i="20"/>
  <c r="I141" i="20"/>
  <c r="J141" i="20"/>
  <c r="K141" i="20"/>
  <c r="L141" i="20"/>
  <c r="M141" i="20"/>
  <c r="N141" i="20"/>
  <c r="O141" i="20"/>
  <c r="P141" i="20"/>
  <c r="Q141" i="20"/>
  <c r="R141" i="20"/>
  <c r="S141" i="20"/>
  <c r="T141" i="20"/>
  <c r="U141" i="20"/>
  <c r="V141" i="20"/>
  <c r="W141" i="20"/>
  <c r="X141" i="20"/>
  <c r="Y141" i="20"/>
  <c r="Z141" i="20"/>
  <c r="AA141" i="20"/>
  <c r="AB141" i="20"/>
  <c r="AC141" i="20"/>
  <c r="AD141" i="20"/>
  <c r="AE141" i="20"/>
  <c r="AF141" i="20"/>
  <c r="AI139" i="20" a="1"/>
  <c r="AI139" i="20"/>
  <c r="AH139" i="20" a="1"/>
  <c r="AH139" i="20"/>
  <c r="AI138" i="20" a="1"/>
  <c r="AI138" i="20"/>
  <c r="AH138" i="20" a="1"/>
  <c r="AH138" i="20"/>
  <c r="AI137" i="20" a="1"/>
  <c r="AI137" i="20"/>
  <c r="AH137" i="20" a="1"/>
  <c r="AH137" i="20"/>
  <c r="AI136" i="20" a="1"/>
  <c r="AI136" i="20"/>
  <c r="AH136" i="20" a="1"/>
  <c r="AH136" i="20"/>
  <c r="AL135" i="20" a="1"/>
  <c r="AL135" i="20"/>
  <c r="AI135" i="20" a="1"/>
  <c r="AI135" i="20"/>
  <c r="AH135" i="20" a="1"/>
  <c r="AH135" i="20"/>
  <c r="AI134" i="20" a="1"/>
  <c r="AI134" i="20"/>
  <c r="AH134" i="20" a="1"/>
  <c r="AH134" i="20"/>
  <c r="AI133" i="20" a="1"/>
  <c r="AI133" i="20"/>
  <c r="AH133" i="20" a="1"/>
  <c r="AH133" i="20"/>
  <c r="AI132" i="20" a="1"/>
  <c r="AI132" i="20"/>
  <c r="AH132" i="20" a="1"/>
  <c r="AH132" i="20"/>
  <c r="AI131" i="20" a="1"/>
  <c r="AI131" i="20"/>
  <c r="AH131" i="20" a="1"/>
  <c r="AH131" i="20"/>
  <c r="AL130" i="20" a="1"/>
  <c r="AL130" i="20"/>
  <c r="AI130" i="20" a="1"/>
  <c r="AI130" i="20"/>
  <c r="AH130" i="20" a="1"/>
  <c r="AH130" i="20"/>
  <c r="AI129" i="20" a="1"/>
  <c r="AI129" i="20"/>
  <c r="AH129" i="20" a="1"/>
  <c r="AH129" i="20"/>
  <c r="C127" i="20"/>
  <c r="D127" i="20"/>
  <c r="E127" i="20"/>
  <c r="F127" i="20"/>
  <c r="G127" i="20"/>
  <c r="H127" i="20"/>
  <c r="I127" i="20"/>
  <c r="J127" i="20"/>
  <c r="K127" i="20"/>
  <c r="L127" i="20"/>
  <c r="M127" i="20"/>
  <c r="N127" i="20"/>
  <c r="O127" i="20"/>
  <c r="P127" i="20"/>
  <c r="Q127" i="20"/>
  <c r="R127" i="20"/>
  <c r="S127" i="20"/>
  <c r="T127" i="20"/>
  <c r="U127" i="20"/>
  <c r="V127" i="20"/>
  <c r="W127" i="20"/>
  <c r="X127" i="20"/>
  <c r="Y127" i="20"/>
  <c r="Z127" i="20"/>
  <c r="AA127" i="20"/>
  <c r="AB127" i="20"/>
  <c r="AC127" i="20"/>
  <c r="AD127" i="20"/>
  <c r="AE127" i="20"/>
  <c r="AF127" i="20"/>
  <c r="AG127" i="20"/>
  <c r="AI125" i="20" a="1"/>
  <c r="AI125" i="20"/>
  <c r="AH125" i="20" a="1"/>
  <c r="AH125" i="20"/>
  <c r="AI124" i="20" a="1"/>
  <c r="AI124" i="20"/>
  <c r="AH124" i="20" a="1"/>
  <c r="AH124" i="20"/>
  <c r="AI123" i="20" a="1"/>
  <c r="AI123" i="20"/>
  <c r="AH123" i="20" a="1"/>
  <c r="AH123" i="20"/>
  <c r="AI122" i="20" a="1"/>
  <c r="AI122" i="20"/>
  <c r="AH122" i="20" a="1"/>
  <c r="AH122" i="20"/>
  <c r="AL121" i="20" a="1"/>
  <c r="AL121" i="20"/>
  <c r="AI121" i="20" a="1"/>
  <c r="AI121" i="20"/>
  <c r="AH121" i="20" a="1"/>
  <c r="AH121" i="20"/>
  <c r="AI120" i="20" a="1"/>
  <c r="AI120" i="20"/>
  <c r="AH120" i="20" a="1"/>
  <c r="AH120" i="20"/>
  <c r="AI119" i="20" a="1"/>
  <c r="AI119" i="20"/>
  <c r="AH119" i="20" a="1"/>
  <c r="AH119" i="20"/>
  <c r="AI118" i="20" a="1"/>
  <c r="AI118" i="20"/>
  <c r="AH118" i="20" a="1"/>
  <c r="AH118" i="20"/>
  <c r="AI117" i="20" a="1"/>
  <c r="AI117" i="20"/>
  <c r="AH117" i="20" a="1"/>
  <c r="AH117" i="20"/>
  <c r="AI116" i="20" a="1"/>
  <c r="AI116" i="20"/>
  <c r="AH116" i="20" a="1"/>
  <c r="AH116" i="20"/>
  <c r="AL115" i="20" a="1"/>
  <c r="AL115" i="20"/>
  <c r="AI115" i="20" a="1"/>
  <c r="AI115" i="20"/>
  <c r="AH115" i="20" a="1"/>
  <c r="AH115" i="20"/>
  <c r="C113" i="20"/>
  <c r="D113" i="20"/>
  <c r="E113" i="20"/>
  <c r="F113" i="20"/>
  <c r="G113" i="20"/>
  <c r="H113" i="20"/>
  <c r="I113" i="20"/>
  <c r="J113" i="20"/>
  <c r="K113" i="20"/>
  <c r="L113" i="20"/>
  <c r="M113" i="20"/>
  <c r="N113" i="20"/>
  <c r="O113" i="20"/>
  <c r="P113" i="20"/>
  <c r="Q113" i="20"/>
  <c r="R113" i="20"/>
  <c r="S113" i="20"/>
  <c r="T113" i="20"/>
  <c r="U113" i="20"/>
  <c r="V113" i="20"/>
  <c r="W113" i="20"/>
  <c r="X113" i="20"/>
  <c r="Y113" i="20"/>
  <c r="Z113" i="20"/>
  <c r="AA113" i="20"/>
  <c r="AB113" i="20"/>
  <c r="AC113" i="20"/>
  <c r="AD113" i="20"/>
  <c r="AE113" i="20"/>
  <c r="AF113" i="20"/>
  <c r="AI111" i="20" a="1"/>
  <c r="AI111" i="20"/>
  <c r="AH111" i="20" a="1"/>
  <c r="AH111" i="20"/>
  <c r="AI110" i="20" a="1"/>
  <c r="AI110" i="20"/>
  <c r="AH110" i="20" a="1"/>
  <c r="AH110" i="20"/>
  <c r="AI109" i="20" a="1"/>
  <c r="AI109" i="20"/>
  <c r="AH109" i="20" a="1"/>
  <c r="AH109" i="20"/>
  <c r="AI108" i="20" a="1"/>
  <c r="AI108" i="20"/>
  <c r="AH108" i="20" a="1"/>
  <c r="AH108" i="20"/>
  <c r="AL107" i="20" a="1"/>
  <c r="AL107" i="20"/>
  <c r="AI107" i="20" a="1"/>
  <c r="AI107" i="20"/>
  <c r="AH107" i="20" a="1"/>
  <c r="AH107" i="20"/>
  <c r="AI106" i="20" a="1"/>
  <c r="AI106" i="20"/>
  <c r="AH106" i="20" a="1"/>
  <c r="AH106" i="20"/>
  <c r="AI105" i="20" a="1"/>
  <c r="AI105" i="20"/>
  <c r="AH105" i="20" a="1"/>
  <c r="AH105" i="20"/>
  <c r="AI104" i="20" a="1"/>
  <c r="AI104" i="20"/>
  <c r="AH104" i="20" a="1"/>
  <c r="AH104" i="20"/>
  <c r="AI103" i="20" a="1"/>
  <c r="AI103" i="20"/>
  <c r="AH103" i="20" a="1"/>
  <c r="AH103" i="20"/>
  <c r="AI102" i="20" a="1"/>
  <c r="AI102" i="20"/>
  <c r="AH102" i="20" a="1"/>
  <c r="AH102" i="20"/>
  <c r="AI101" i="20" a="1"/>
  <c r="AI101" i="20"/>
  <c r="AH101" i="20" a="1"/>
  <c r="AH101" i="20"/>
  <c r="AL100" i="20" a="1"/>
  <c r="AL100" i="20"/>
  <c r="AL99" i="20" a="1"/>
  <c r="AL99" i="20"/>
  <c r="C99" i="20"/>
  <c r="D99" i="20"/>
  <c r="E99" i="20"/>
  <c r="F99" i="20"/>
  <c r="G99" i="20"/>
  <c r="H99" i="20"/>
  <c r="I99" i="20"/>
  <c r="J99" i="20"/>
  <c r="K99" i="20"/>
  <c r="L99" i="20"/>
  <c r="M99" i="20"/>
  <c r="N99" i="20"/>
  <c r="O99" i="20"/>
  <c r="P99" i="20"/>
  <c r="Q99" i="20"/>
  <c r="R99" i="20"/>
  <c r="S99" i="20"/>
  <c r="T99" i="20"/>
  <c r="U99" i="20"/>
  <c r="V99" i="20"/>
  <c r="W99" i="20"/>
  <c r="X99" i="20"/>
  <c r="Y99" i="20"/>
  <c r="Z99" i="20"/>
  <c r="AA99" i="20"/>
  <c r="AB99" i="20"/>
  <c r="AC99" i="20"/>
  <c r="AD99" i="20"/>
  <c r="AE99" i="20"/>
  <c r="AF99" i="20"/>
  <c r="AG99" i="20"/>
  <c r="AL98" i="20" a="1"/>
  <c r="AL98" i="20"/>
  <c r="AI97" i="20" a="1"/>
  <c r="AI97" i="20"/>
  <c r="AH97" i="20" a="1"/>
  <c r="AH97" i="20"/>
  <c r="AI96" i="20" a="1"/>
  <c r="AI96" i="20"/>
  <c r="AH96" i="20" a="1"/>
  <c r="AH96" i="20"/>
  <c r="AI95" i="20" a="1"/>
  <c r="AI95" i="20"/>
  <c r="AH95" i="20" a="1"/>
  <c r="AH95" i="20"/>
  <c r="AI94" i="20" a="1"/>
  <c r="AI94" i="20"/>
  <c r="AH94" i="20" a="1"/>
  <c r="AH94" i="20"/>
  <c r="AL93" i="20" a="1"/>
  <c r="AL93" i="20"/>
  <c r="AI93" i="20" a="1"/>
  <c r="AI93" i="20"/>
  <c r="AH93" i="20" a="1"/>
  <c r="AH93" i="20"/>
  <c r="AL92" i="20" a="1"/>
  <c r="AL92" i="20"/>
  <c r="AI92" i="20" a="1"/>
  <c r="AI92" i="20"/>
  <c r="AH92" i="20" a="1"/>
  <c r="AH92" i="20"/>
  <c r="AL91" i="20" a="1"/>
  <c r="AL91" i="20"/>
  <c r="AI91" i="20" a="1"/>
  <c r="AI91" i="20"/>
  <c r="AH91" i="20" a="1"/>
  <c r="AH91" i="20"/>
  <c r="AL90" i="20" a="1"/>
  <c r="AL90" i="20"/>
  <c r="AI90" i="20" a="1"/>
  <c r="AI90" i="20"/>
  <c r="AH90" i="20" a="1"/>
  <c r="AH90" i="20"/>
  <c r="AL89" i="20" a="1"/>
  <c r="AL89" i="20"/>
  <c r="AI89" i="20" a="1"/>
  <c r="AI89" i="20"/>
  <c r="AH89" i="20" a="1"/>
  <c r="AH89" i="20"/>
  <c r="AI88" i="20" a="1"/>
  <c r="AI88" i="20"/>
  <c r="AH88" i="20" a="1"/>
  <c r="AH88" i="20"/>
  <c r="AL87" i="20" a="1"/>
  <c r="AL87" i="20"/>
  <c r="AI87" i="20" a="1"/>
  <c r="AI87" i="20"/>
  <c r="AH87" i="20" a="1"/>
  <c r="AH87" i="20"/>
  <c r="C85" i="20"/>
  <c r="D85" i="20"/>
  <c r="E85" i="20"/>
  <c r="F85" i="20"/>
  <c r="G85" i="20"/>
  <c r="H85" i="20"/>
  <c r="I85" i="20"/>
  <c r="J85" i="20"/>
  <c r="K85" i="20"/>
  <c r="L85" i="20"/>
  <c r="M85" i="20"/>
  <c r="N85" i="20"/>
  <c r="O85" i="20"/>
  <c r="P85" i="20"/>
  <c r="Q85" i="20"/>
  <c r="R85" i="20"/>
  <c r="S85" i="20"/>
  <c r="T85" i="20"/>
  <c r="U85" i="20"/>
  <c r="V85" i="20"/>
  <c r="W85" i="20"/>
  <c r="X85" i="20"/>
  <c r="Y85" i="20"/>
  <c r="Z85" i="20"/>
  <c r="AA85" i="20"/>
  <c r="AB85" i="20"/>
  <c r="AC85" i="20"/>
  <c r="AD85" i="20"/>
  <c r="AE85" i="20"/>
  <c r="AF85" i="20"/>
  <c r="AG85" i="20"/>
  <c r="AI83" i="20" a="1"/>
  <c r="AI83" i="20"/>
  <c r="AH83" i="20" a="1"/>
  <c r="AH83" i="20"/>
  <c r="AI82" i="20" a="1"/>
  <c r="AI82" i="20"/>
  <c r="AH82" i="20" a="1"/>
  <c r="AH82" i="20"/>
  <c r="AI81" i="20" a="1"/>
  <c r="AI81" i="20"/>
  <c r="AH81" i="20" a="1"/>
  <c r="AH81" i="20"/>
  <c r="AI80" i="20" a="1"/>
  <c r="AI80" i="20"/>
  <c r="AH80" i="20" a="1"/>
  <c r="AH80" i="20"/>
  <c r="AI79" i="20" a="1"/>
  <c r="AI79" i="20"/>
  <c r="AH79" i="20" a="1"/>
  <c r="AH79" i="20"/>
  <c r="AI78" i="20" a="1"/>
  <c r="AI78" i="20"/>
  <c r="AH78" i="20" a="1"/>
  <c r="AH78" i="20"/>
  <c r="AI77" i="20" a="1"/>
  <c r="AI77" i="20"/>
  <c r="AH77" i="20" a="1"/>
  <c r="AH77" i="20"/>
  <c r="AI76" i="20" a="1"/>
  <c r="AI76" i="20"/>
  <c r="AH76" i="20" a="1"/>
  <c r="AH76" i="20"/>
  <c r="AI75" i="20" a="1"/>
  <c r="AI75" i="20"/>
  <c r="AH75" i="20" a="1"/>
  <c r="AH75" i="20"/>
  <c r="AI74" i="20" a="1"/>
  <c r="AI74" i="20"/>
  <c r="AH74" i="20" a="1"/>
  <c r="AH74" i="20"/>
  <c r="AI73" i="20" a="1"/>
  <c r="AI73" i="20"/>
  <c r="AH73" i="20" a="1"/>
  <c r="AH73" i="20"/>
  <c r="C71" i="20"/>
  <c r="D71" i="20"/>
  <c r="E71" i="20"/>
  <c r="F71" i="20"/>
  <c r="G71" i="20"/>
  <c r="H71" i="20"/>
  <c r="I71" i="20"/>
  <c r="J71" i="20"/>
  <c r="K71" i="20"/>
  <c r="L71" i="20"/>
  <c r="M71" i="20"/>
  <c r="N71" i="20"/>
  <c r="O71" i="20"/>
  <c r="P71" i="20"/>
  <c r="Q71" i="20"/>
  <c r="R71" i="20"/>
  <c r="S71" i="20"/>
  <c r="T71" i="20"/>
  <c r="U71" i="20"/>
  <c r="V71" i="20"/>
  <c r="W71" i="20"/>
  <c r="X71" i="20"/>
  <c r="Y71" i="20"/>
  <c r="Z71" i="20"/>
  <c r="AA71" i="20"/>
  <c r="AB71" i="20"/>
  <c r="AC71" i="20"/>
  <c r="AD71" i="20"/>
  <c r="AE71" i="20"/>
  <c r="AF71" i="20"/>
  <c r="AI69" i="20" a="1"/>
  <c r="AI69" i="20"/>
  <c r="AH69" i="20" a="1"/>
  <c r="AH69" i="20"/>
  <c r="AI68" i="20" a="1"/>
  <c r="AI68" i="20"/>
  <c r="AH68" i="20" a="1"/>
  <c r="AH68" i="20"/>
  <c r="AI67" i="20" a="1"/>
  <c r="AI67" i="20"/>
  <c r="AH67" i="20" a="1"/>
  <c r="AH67" i="20"/>
  <c r="AI66" i="20" a="1"/>
  <c r="AI66" i="20"/>
  <c r="AH66" i="20" a="1"/>
  <c r="AH66" i="20"/>
  <c r="AI65" i="20" a="1"/>
  <c r="AI65" i="20"/>
  <c r="AH65" i="20" a="1"/>
  <c r="AH65" i="20"/>
  <c r="AI64" i="20" a="1"/>
  <c r="AI64" i="20"/>
  <c r="AH64" i="20" a="1"/>
  <c r="AH64" i="20"/>
  <c r="AI63" i="20" a="1"/>
  <c r="AI63" i="20"/>
  <c r="AH63" i="20" a="1"/>
  <c r="AH63" i="20"/>
  <c r="AI62" i="20" a="1"/>
  <c r="AI62" i="20"/>
  <c r="AH62" i="20" a="1"/>
  <c r="AH62" i="20"/>
  <c r="AI61" i="20" a="1"/>
  <c r="AI61" i="20"/>
  <c r="AH61" i="20" a="1"/>
  <c r="AH61" i="20"/>
  <c r="AI60" i="20" a="1"/>
  <c r="AI60" i="20"/>
  <c r="AH60" i="20" a="1"/>
  <c r="AH60" i="20"/>
  <c r="AI59" i="20" a="1"/>
  <c r="AI59" i="20"/>
  <c r="AH59" i="20" a="1"/>
  <c r="AH59" i="20"/>
  <c r="C57" i="20"/>
  <c r="D57" i="20"/>
  <c r="E57" i="20"/>
  <c r="F57" i="20"/>
  <c r="G57" i="20"/>
  <c r="H57" i="20"/>
  <c r="I57" i="20"/>
  <c r="J57" i="20"/>
  <c r="K57" i="20"/>
  <c r="L57" i="20"/>
  <c r="M57" i="20"/>
  <c r="N57" i="20"/>
  <c r="O57" i="20"/>
  <c r="P57" i="20"/>
  <c r="Q57" i="20"/>
  <c r="R57" i="20"/>
  <c r="S57" i="20"/>
  <c r="T57" i="20"/>
  <c r="U57" i="20"/>
  <c r="V57" i="20"/>
  <c r="W57" i="20"/>
  <c r="X57" i="20"/>
  <c r="Y57" i="20"/>
  <c r="Z57" i="20"/>
  <c r="AA57" i="20"/>
  <c r="AB57" i="20"/>
  <c r="AC57" i="20"/>
  <c r="AD57" i="20"/>
  <c r="AE57" i="20"/>
  <c r="AF57" i="20"/>
  <c r="AG57" i="20"/>
  <c r="AI55" i="20" a="1"/>
  <c r="AI55" i="20"/>
  <c r="AH55" i="20" a="1"/>
  <c r="AH55" i="20"/>
  <c r="AI54" i="20" a="1"/>
  <c r="AI54" i="20"/>
  <c r="AH54" i="20" a="1"/>
  <c r="AH54" i="20"/>
  <c r="AI53" i="20" a="1"/>
  <c r="AI53" i="20"/>
  <c r="AH53" i="20" a="1"/>
  <c r="AH53" i="20"/>
  <c r="AI52" i="20" a="1"/>
  <c r="AI52" i="20"/>
  <c r="AH52" i="20" a="1"/>
  <c r="AH52" i="20"/>
  <c r="AI51" i="20" a="1"/>
  <c r="AI51" i="20"/>
  <c r="AH51" i="20" a="1"/>
  <c r="AH51" i="20"/>
  <c r="AI50" i="20" a="1"/>
  <c r="AI50" i="20"/>
  <c r="AH50" i="20" a="1"/>
  <c r="AH50" i="20"/>
  <c r="AI49" i="20" a="1"/>
  <c r="AI49" i="20"/>
  <c r="AH49" i="20" a="1"/>
  <c r="AH49" i="20"/>
  <c r="AI48" i="20" a="1"/>
  <c r="AI48" i="20"/>
  <c r="AH48" i="20" a="1"/>
  <c r="AH48" i="20"/>
  <c r="AI47" i="20" a="1"/>
  <c r="AI47" i="20"/>
  <c r="AH47" i="20" a="1"/>
  <c r="AH47" i="20"/>
  <c r="AI46" i="20" a="1"/>
  <c r="AI46" i="20"/>
  <c r="AH46" i="20" a="1"/>
  <c r="AH46" i="20"/>
  <c r="AL45" i="20" a="1"/>
  <c r="AL45" i="20"/>
  <c r="AI45" i="20" a="1"/>
  <c r="AI45" i="20"/>
  <c r="AH45" i="20" a="1"/>
  <c r="AH45" i="20"/>
  <c r="C43" i="20"/>
  <c r="D43" i="20"/>
  <c r="E43" i="20"/>
  <c r="F43" i="20"/>
  <c r="G43" i="20"/>
  <c r="H43" i="20"/>
  <c r="I43" i="20"/>
  <c r="J43" i="20"/>
  <c r="K43" i="20"/>
  <c r="L43" i="20"/>
  <c r="M43" i="20"/>
  <c r="N43" i="20"/>
  <c r="O43" i="20"/>
  <c r="P43" i="20"/>
  <c r="Q43" i="20"/>
  <c r="R43" i="20"/>
  <c r="S43" i="20"/>
  <c r="T43" i="20"/>
  <c r="U43" i="20"/>
  <c r="V43" i="20"/>
  <c r="W43" i="20"/>
  <c r="X43" i="20"/>
  <c r="Y43" i="20"/>
  <c r="Z43" i="20"/>
  <c r="AA43" i="20"/>
  <c r="AB43" i="20"/>
  <c r="AC43" i="20"/>
  <c r="AD43" i="20"/>
  <c r="AE43" i="20"/>
  <c r="AF43" i="20"/>
  <c r="AI41" i="20" a="1"/>
  <c r="AI41" i="20"/>
  <c r="AH41" i="20" a="1"/>
  <c r="AH41" i="20"/>
  <c r="AI40" i="20" a="1"/>
  <c r="AI40" i="20"/>
  <c r="AH40" i="20" a="1"/>
  <c r="AH40" i="20"/>
  <c r="AI39" i="20" a="1"/>
  <c r="AI39" i="20"/>
  <c r="AH39" i="20" a="1"/>
  <c r="AH39" i="20"/>
  <c r="AI38" i="20" a="1"/>
  <c r="AI38" i="20"/>
  <c r="AH38" i="20" a="1"/>
  <c r="AH38" i="20"/>
  <c r="AI37" i="20" a="1"/>
  <c r="AI37" i="20"/>
  <c r="AH37" i="20" a="1"/>
  <c r="AH37" i="20"/>
  <c r="AI36" i="20" a="1"/>
  <c r="AI36" i="20"/>
  <c r="AH36" i="20" a="1"/>
  <c r="AH36" i="20"/>
  <c r="AI35" i="20" a="1"/>
  <c r="AI35" i="20"/>
  <c r="AH35" i="20" a="1"/>
  <c r="AH35" i="20"/>
  <c r="AI34" i="20" a="1"/>
  <c r="AI34" i="20"/>
  <c r="AH34" i="20" a="1"/>
  <c r="AH34" i="20"/>
  <c r="AI33" i="20" a="1"/>
  <c r="AI33" i="20"/>
  <c r="AH33" i="20" a="1"/>
  <c r="AH33" i="20"/>
  <c r="AI32" i="20" a="1"/>
  <c r="AI32" i="20"/>
  <c r="AH32" i="20" a="1"/>
  <c r="AH32" i="20"/>
  <c r="AI31" i="20" a="1"/>
  <c r="AI31" i="20"/>
  <c r="AH31" i="20" a="1"/>
  <c r="AH31" i="20"/>
  <c r="AL30" i="20" a="1"/>
  <c r="AL30" i="20"/>
  <c r="C29" i="20"/>
  <c r="D29" i="20"/>
  <c r="E29" i="20"/>
  <c r="F29" i="20"/>
  <c r="G29" i="20"/>
  <c r="H29" i="20"/>
  <c r="I29" i="20"/>
  <c r="J29" i="20"/>
  <c r="K29" i="20"/>
  <c r="L29" i="20"/>
  <c r="M29" i="20"/>
  <c r="N29" i="20"/>
  <c r="O29" i="20"/>
  <c r="P29" i="20"/>
  <c r="Q29" i="20"/>
  <c r="R29" i="20"/>
  <c r="S29" i="20"/>
  <c r="T29" i="20"/>
  <c r="U29" i="20"/>
  <c r="V29" i="20"/>
  <c r="W29" i="20"/>
  <c r="X29" i="20"/>
  <c r="Y29" i="20"/>
  <c r="Z29" i="20"/>
  <c r="AA29" i="20"/>
  <c r="AB29" i="20"/>
  <c r="AC29" i="20"/>
  <c r="AD29" i="20"/>
  <c r="AE29" i="20"/>
  <c r="AF29" i="20"/>
  <c r="AG29" i="20"/>
  <c r="AR15" i="20"/>
  <c r="AH13" i="20" a="1"/>
  <c r="AH13" i="20"/>
  <c r="AH27" i="20" a="1"/>
  <c r="AH27" i="20"/>
  <c r="AS28" i="20"/>
  <c r="AU28" i="20"/>
  <c r="AV28" i="20"/>
  <c r="AI13" i="20" a="1"/>
  <c r="AI13" i="20"/>
  <c r="AI27" i="20" a="1"/>
  <c r="AI27" i="20"/>
  <c r="AT28" i="20"/>
  <c r="AH12" i="20" a="1"/>
  <c r="AH12" i="20"/>
  <c r="AH26" i="20" a="1"/>
  <c r="AH26" i="20"/>
  <c r="AS27" i="20"/>
  <c r="AU27" i="20"/>
  <c r="AV27" i="20"/>
  <c r="AI12" i="20" a="1"/>
  <c r="AI12" i="20"/>
  <c r="AI26" i="20" a="1"/>
  <c r="AI26" i="20"/>
  <c r="AT27" i="20"/>
  <c r="AH11" i="20" a="1"/>
  <c r="AH11" i="20"/>
  <c r="AH25" i="20" a="1"/>
  <c r="AH25" i="20"/>
  <c r="AS26" i="20"/>
  <c r="AU26" i="20"/>
  <c r="AV26" i="20"/>
  <c r="AI11" i="20" a="1"/>
  <c r="AI11" i="20"/>
  <c r="AI25" i="20" a="1"/>
  <c r="AI25" i="20"/>
  <c r="AT26" i="20"/>
  <c r="AR17" i="20"/>
  <c r="AH10" i="20" a="1"/>
  <c r="AH10" i="20"/>
  <c r="AH24" i="20" a="1"/>
  <c r="AH24" i="20"/>
  <c r="AS25" i="20"/>
  <c r="AU25" i="20"/>
  <c r="AV25" i="20"/>
  <c r="AI10" i="20" a="1"/>
  <c r="AI10" i="20"/>
  <c r="AI24" i="20" a="1"/>
  <c r="AI24" i="20"/>
  <c r="AT25" i="20"/>
  <c r="AH9" i="20" a="1"/>
  <c r="AH9" i="20"/>
  <c r="AH23" i="20" a="1"/>
  <c r="AH23" i="20"/>
  <c r="AS24" i="20"/>
  <c r="AU24" i="20"/>
  <c r="AV24" i="20"/>
  <c r="AI9" i="20" a="1"/>
  <c r="AI9" i="20"/>
  <c r="AI23" i="20" a="1"/>
  <c r="AI23" i="20"/>
  <c r="AT24" i="20"/>
  <c r="AH8" i="20" a="1"/>
  <c r="AH8" i="20"/>
  <c r="AH22" i="20" a="1"/>
  <c r="AH22" i="20"/>
  <c r="AS23" i="20"/>
  <c r="AU23" i="20"/>
  <c r="AV23" i="20"/>
  <c r="AI8" i="20" a="1"/>
  <c r="AI8" i="20"/>
  <c r="AI22" i="20" a="1"/>
  <c r="AI22" i="20"/>
  <c r="AT23" i="20"/>
  <c r="AH7" i="20" a="1"/>
  <c r="AH7" i="20"/>
  <c r="AH21" i="20" a="1"/>
  <c r="AH21" i="20"/>
  <c r="AS22" i="20"/>
  <c r="AU22" i="20"/>
  <c r="AV22" i="20"/>
  <c r="AI7" i="20" a="1"/>
  <c r="AI7" i="20"/>
  <c r="AI21" i="20" a="1"/>
  <c r="AI21" i="20"/>
  <c r="AT22" i="20"/>
  <c r="AH6" i="20" a="1"/>
  <c r="AH6" i="20"/>
  <c r="AH20" i="20" a="1"/>
  <c r="AH20" i="20"/>
  <c r="AS21" i="20"/>
  <c r="AU21" i="20"/>
  <c r="AV21" i="20"/>
  <c r="AI6" i="20" a="1"/>
  <c r="AI6" i="20"/>
  <c r="AI20" i="20" a="1"/>
  <c r="AI20" i="20"/>
  <c r="AT21" i="20"/>
  <c r="AH5" i="20" a="1"/>
  <c r="AH5" i="20"/>
  <c r="AH19" i="20" a="1"/>
  <c r="AH19" i="20"/>
  <c r="AS20" i="20"/>
  <c r="AU20" i="20"/>
  <c r="AV20" i="20"/>
  <c r="AI5" i="20" a="1"/>
  <c r="AI5" i="20"/>
  <c r="AI19" i="20" a="1"/>
  <c r="AI19" i="20"/>
  <c r="AT20" i="20"/>
  <c r="AV19" i="20"/>
  <c r="AI4" i="20" a="1"/>
  <c r="AI4" i="20"/>
  <c r="AI18" i="20" a="1"/>
  <c r="AI18" i="20"/>
  <c r="AT19" i="20"/>
  <c r="AH4" i="20" a="1"/>
  <c r="AH4" i="20"/>
  <c r="AH18" i="20" a="1"/>
  <c r="AH18" i="20"/>
  <c r="AS19" i="20"/>
  <c r="AH3" i="20" a="1"/>
  <c r="AH3" i="20"/>
  <c r="AH17" i="20" a="1"/>
  <c r="AH17" i="20"/>
  <c r="AS18" i="20"/>
  <c r="AU18" i="20"/>
  <c r="AV18" i="20"/>
  <c r="AI3" i="20" a="1"/>
  <c r="AI3" i="20"/>
  <c r="AI17" i="20" a="1"/>
  <c r="AI17" i="20"/>
  <c r="AT18" i="20"/>
  <c r="AL17" i="20" a="1"/>
  <c r="AL17" i="20"/>
  <c r="AL16" i="20" a="1"/>
  <c r="AL16" i="20"/>
  <c r="AL15" i="20" a="1"/>
  <c r="AL15" i="20"/>
  <c r="C15" i="20"/>
  <c r="D15" i="20"/>
  <c r="E15" i="20"/>
  <c r="F15" i="20"/>
  <c r="G15" i="20"/>
  <c r="H15" i="20"/>
  <c r="I15" i="20"/>
  <c r="J15" i="20"/>
  <c r="K15" i="20"/>
  <c r="L15" i="20"/>
  <c r="M15" i="20"/>
  <c r="N15" i="20"/>
  <c r="O15" i="20"/>
  <c r="P15" i="20"/>
  <c r="Q15" i="20"/>
  <c r="R15" i="20"/>
  <c r="S15" i="20"/>
  <c r="T15" i="20"/>
  <c r="U15" i="20"/>
  <c r="V15" i="20"/>
  <c r="W15" i="20"/>
  <c r="X15" i="20"/>
  <c r="Y15" i="20"/>
  <c r="Z15" i="20"/>
  <c r="AA15" i="20"/>
  <c r="AB15" i="20"/>
  <c r="AC15" i="20"/>
  <c r="AD15" i="20"/>
  <c r="AL14" i="20" a="1"/>
  <c r="AL14" i="20"/>
  <c r="AL13" i="20" a="1"/>
  <c r="AL13" i="20"/>
  <c r="AL12" i="20" a="1"/>
  <c r="AL12" i="20"/>
  <c r="AL11" i="20" a="1"/>
  <c r="AL11" i="20"/>
  <c r="AL10" i="20" a="1"/>
  <c r="AL10" i="20"/>
  <c r="AL9" i="20" a="1"/>
  <c r="AL9" i="20"/>
  <c r="AL8" i="20" a="1"/>
  <c r="AL8" i="20"/>
  <c r="AL7" i="20" a="1"/>
  <c r="AL7" i="20"/>
  <c r="AL6" i="20" a="1"/>
  <c r="AL6" i="20"/>
  <c r="AL5" i="20" a="1"/>
  <c r="AL5" i="20"/>
  <c r="AL4" i="20" a="1"/>
  <c r="AL4" i="20"/>
  <c r="AO3" i="20"/>
  <c r="AL3" i="20" a="1"/>
  <c r="AL3" i="20"/>
  <c r="AL2" i="20" a="1"/>
  <c r="AL2" i="20"/>
  <c r="C1" i="20"/>
  <c r="D1" i="20"/>
  <c r="E1" i="20"/>
  <c r="F1" i="20"/>
  <c r="G1" i="20"/>
  <c r="H1" i="20"/>
  <c r="I1" i="20"/>
  <c r="J1" i="20"/>
  <c r="K1" i="20"/>
  <c r="L1" i="20"/>
  <c r="M1" i="20"/>
  <c r="N1" i="20"/>
  <c r="O1" i="20"/>
  <c r="P1" i="20"/>
  <c r="Q1" i="20"/>
  <c r="R1" i="20"/>
  <c r="S1" i="20"/>
  <c r="T1" i="20"/>
  <c r="U1" i="20"/>
  <c r="V1" i="20"/>
  <c r="W1" i="20"/>
  <c r="X1" i="20"/>
  <c r="Y1" i="20"/>
  <c r="Z1" i="20"/>
  <c r="AA1" i="20"/>
  <c r="AB1" i="20"/>
  <c r="AC1" i="20"/>
  <c r="AD1" i="20"/>
  <c r="AE1" i="20"/>
  <c r="AF1" i="20"/>
  <c r="AG1" i="20"/>
  <c r="D4" i="2"/>
  <c r="D5" i="2"/>
  <c r="D6" i="2"/>
  <c r="D7" i="2"/>
  <c r="D8" i="2"/>
  <c r="D3" i="2"/>
  <c r="B2" i="2"/>
  <c r="C2" i="2"/>
  <c r="A5" i="13"/>
  <c r="A5" i="19"/>
  <c r="AI8" i="19"/>
  <c r="AK8" i="19"/>
  <c r="AI9" i="19"/>
  <c r="AK9" i="19"/>
  <c r="AI10" i="19"/>
  <c r="AK10" i="19"/>
  <c r="AI11" i="19"/>
  <c r="AK11" i="19"/>
  <c r="AI12" i="19"/>
  <c r="AK12" i="19"/>
  <c r="AI13" i="19"/>
  <c r="AK13" i="19"/>
  <c r="AI14" i="19"/>
  <c r="AK14" i="19"/>
  <c r="AI15" i="19"/>
  <c r="AI16" i="19"/>
  <c r="AI17" i="19"/>
  <c r="D7" i="19" a="1"/>
  <c r="D7" i="19" s="1"/>
  <c r="AI6" i="19"/>
  <c r="AI6" i="13"/>
  <c r="D7" i="13" a="1"/>
  <c r="D7" i="13" s="1"/>
  <c r="C15" i="18"/>
  <c r="AR15" i="17"/>
  <c r="AH81" i="11" a="1"/>
  <c r="AH81" i="11"/>
  <c r="AR15" i="11"/>
  <c r="AR17" i="11"/>
  <c r="AH73" i="11" a="1"/>
  <c r="AH73" i="11"/>
  <c r="AI109" i="17" a="1"/>
  <c r="AI109" i="17"/>
  <c r="AI111" i="17" a="1"/>
  <c r="AI111" i="17"/>
  <c r="AI123" i="17" a="1"/>
  <c r="AI123" i="17"/>
  <c r="AI125" i="17" a="1"/>
  <c r="AI125" i="17"/>
  <c r="AI139" i="17" a="1"/>
  <c r="AI139" i="17"/>
  <c r="AI137" i="17" a="1"/>
  <c r="AI137" i="17"/>
  <c r="AI151" i="17" a="1"/>
  <c r="AI151" i="17"/>
  <c r="AI153" i="17" a="1"/>
  <c r="AI153" i="17"/>
  <c r="AI167" i="17" a="1"/>
  <c r="AI167" i="17"/>
  <c r="AI3" i="11" a="1"/>
  <c r="AI3" i="11"/>
  <c r="AI73" i="11" a="1"/>
  <c r="AI73" i="11"/>
  <c r="AH116" i="11" a="1"/>
  <c r="AH116" i="11"/>
  <c r="AI69" i="11" a="1"/>
  <c r="AI69" i="11"/>
  <c r="AI167" i="11" a="1"/>
  <c r="AI167" i="11"/>
  <c r="AI67" i="11" a="1"/>
  <c r="AI67" i="11"/>
  <c r="AI137" i="11" a="1"/>
  <c r="AI137" i="11"/>
  <c r="AI151" i="11" a="1"/>
  <c r="AI165" i="11" a="1"/>
  <c r="AI151" i="11"/>
  <c r="AI165" i="11"/>
  <c r="AI78" i="11" a="1"/>
  <c r="AI78" i="11"/>
  <c r="AI92" i="11" a="1"/>
  <c r="AI92" i="11"/>
  <c r="AI106" i="11" a="1"/>
  <c r="AI134" i="11" a="1"/>
  <c r="AI148" i="11" a="1"/>
  <c r="AI162" i="11" a="1"/>
  <c r="AI106" i="11"/>
  <c r="AI134" i="11"/>
  <c r="AI148" i="11"/>
  <c r="AI162" i="11"/>
  <c r="AI147" i="11" a="1"/>
  <c r="AI147" i="11"/>
  <c r="AI63" i="11" a="1"/>
  <c r="AI63" i="11"/>
  <c r="AI62" i="11" a="1"/>
  <c r="AI62" i="11"/>
  <c r="AI76" i="11" a="1"/>
  <c r="AI76" i="11"/>
  <c r="AI90" i="11" a="1"/>
  <c r="AI118" i="11" a="1"/>
  <c r="AI132" i="11" a="1"/>
  <c r="AI146" i="11" a="1"/>
  <c r="AI90" i="11"/>
  <c r="AI118" i="11"/>
  <c r="AI132" i="11"/>
  <c r="AI146" i="11"/>
  <c r="AI116" i="11" a="1"/>
  <c r="AI116" i="11"/>
  <c r="AI4" i="18" a="1"/>
  <c r="AI4" i="18"/>
  <c r="AI18" i="18" a="1"/>
  <c r="AI18" i="18"/>
  <c r="AT19" i="18"/>
  <c r="C57" i="17"/>
  <c r="C71" i="17"/>
  <c r="C85" i="17"/>
  <c r="C99" i="17"/>
  <c r="C113" i="17"/>
  <c r="C127" i="17"/>
  <c r="C141" i="17"/>
  <c r="C155" i="17"/>
  <c r="C43" i="17"/>
  <c r="C15" i="17"/>
  <c r="C1" i="17"/>
  <c r="C29" i="17"/>
  <c r="AI17" i="17" a="1"/>
  <c r="AI17" i="17"/>
  <c r="C113" i="18"/>
  <c r="C127" i="18"/>
  <c r="C141" i="18"/>
  <c r="C155" i="18"/>
  <c r="C1" i="18"/>
  <c r="C99" i="18"/>
  <c r="C85" i="18"/>
  <c r="C71" i="18"/>
  <c r="C57" i="18"/>
  <c r="C43" i="18"/>
  <c r="C29" i="18"/>
  <c r="C29" i="11"/>
  <c r="AI6" i="16"/>
  <c r="D7" i="16" a="1"/>
  <c r="D7" i="16" s="1"/>
  <c r="D5" i="19"/>
  <c r="E5" i="19"/>
  <c r="F5" i="19"/>
  <c r="G5" i="19"/>
  <c r="H5" i="19"/>
  <c r="I5" i="19"/>
  <c r="J5" i="19"/>
  <c r="K5" i="19"/>
  <c r="L5" i="19"/>
  <c r="M5" i="19"/>
  <c r="N5" i="19"/>
  <c r="O5" i="19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AC5" i="19"/>
  <c r="AD5" i="19"/>
  <c r="AE5" i="19"/>
  <c r="AF5" i="19"/>
  <c r="AG5" i="19"/>
  <c r="AH5" i="19"/>
  <c r="AI167" i="18" a="1"/>
  <c r="AI167" i="18"/>
  <c r="AH167" i="18" a="1"/>
  <c r="AH167" i="18"/>
  <c r="AI166" i="18" a="1"/>
  <c r="AI166" i="18"/>
  <c r="AH166" i="18" a="1"/>
  <c r="AH166" i="18"/>
  <c r="AI165" i="18" a="1"/>
  <c r="AI165" i="18"/>
  <c r="AH165" i="18" a="1"/>
  <c r="AH165" i="18"/>
  <c r="AI164" i="18" a="1"/>
  <c r="AI164" i="18"/>
  <c r="AH164" i="18" a="1"/>
  <c r="AH164" i="18"/>
  <c r="AL163" i="18" a="1"/>
  <c r="AL163" i="18"/>
  <c r="AI163" i="18" a="1"/>
  <c r="AI163" i="18"/>
  <c r="AH163" i="18" a="1"/>
  <c r="AH163" i="18"/>
  <c r="AI162" i="18" a="1"/>
  <c r="AI162" i="18"/>
  <c r="AH162" i="18" a="1"/>
  <c r="AH162" i="18"/>
  <c r="AI161" i="18" a="1"/>
  <c r="AI161" i="18"/>
  <c r="AH161" i="18" a="1"/>
  <c r="AH161" i="18"/>
  <c r="AI160" i="18" a="1"/>
  <c r="AI160" i="18"/>
  <c r="AH160" i="18" a="1"/>
  <c r="AH160" i="18"/>
  <c r="AI159" i="18" a="1"/>
  <c r="AI159" i="18"/>
  <c r="AH159" i="18" a="1"/>
  <c r="AH159" i="18"/>
  <c r="AI158" i="18" a="1"/>
  <c r="AI158" i="18"/>
  <c r="AH158" i="18" a="1"/>
  <c r="AH158" i="18"/>
  <c r="AI157" i="18" a="1"/>
  <c r="AI157" i="18"/>
  <c r="AH157" i="18" a="1"/>
  <c r="AH157" i="18"/>
  <c r="D155" i="18"/>
  <c r="E155" i="18"/>
  <c r="F155" i="18"/>
  <c r="G155" i="18"/>
  <c r="H155" i="18"/>
  <c r="I155" i="18"/>
  <c r="J155" i="18"/>
  <c r="K155" i="18"/>
  <c r="L155" i="18"/>
  <c r="M155" i="18"/>
  <c r="N155" i="18"/>
  <c r="O155" i="18"/>
  <c r="P155" i="18"/>
  <c r="Q155" i="18"/>
  <c r="R155" i="18"/>
  <c r="S155" i="18"/>
  <c r="T155" i="18"/>
  <c r="U155" i="18"/>
  <c r="V155" i="18"/>
  <c r="W155" i="18"/>
  <c r="X155" i="18"/>
  <c r="Y155" i="18"/>
  <c r="Z155" i="18"/>
  <c r="AA155" i="18"/>
  <c r="AB155" i="18"/>
  <c r="AC155" i="18"/>
  <c r="AD155" i="18"/>
  <c r="AE155" i="18"/>
  <c r="AF155" i="18"/>
  <c r="AG155" i="18"/>
  <c r="AI153" i="18" a="1"/>
  <c r="AI153" i="18"/>
  <c r="AH153" i="18" a="1"/>
  <c r="AH153" i="18"/>
  <c r="AI152" i="18" a="1"/>
  <c r="AI152" i="18"/>
  <c r="AH152" i="18" a="1"/>
  <c r="AH152" i="18"/>
  <c r="AI151" i="18" a="1"/>
  <c r="AI151" i="18"/>
  <c r="AH151" i="18" a="1"/>
  <c r="AH151" i="18"/>
  <c r="AI150" i="18" a="1"/>
  <c r="AI150" i="18"/>
  <c r="AH150" i="18" a="1"/>
  <c r="AH150" i="18"/>
  <c r="AL149" i="18" a="1"/>
  <c r="AL149" i="18"/>
  <c r="AI149" i="18" a="1"/>
  <c r="AI149" i="18"/>
  <c r="AH149" i="18" a="1"/>
  <c r="AH149" i="18"/>
  <c r="AI148" i="18" a="1"/>
  <c r="AI148" i="18"/>
  <c r="AH148" i="18" a="1"/>
  <c r="AH148" i="18"/>
  <c r="AI147" i="18" a="1"/>
  <c r="AI147" i="18"/>
  <c r="AH147" i="18" a="1"/>
  <c r="AH147" i="18"/>
  <c r="AI146" i="18" a="1"/>
  <c r="AI146" i="18"/>
  <c r="AH146" i="18" a="1"/>
  <c r="AH146" i="18"/>
  <c r="AI145" i="18" a="1"/>
  <c r="AI145" i="18"/>
  <c r="AH145" i="18" a="1"/>
  <c r="AH145" i="18"/>
  <c r="AI144" i="18" a="1"/>
  <c r="AI144" i="18"/>
  <c r="AH144" i="18" a="1"/>
  <c r="AH144" i="18"/>
  <c r="AI143" i="18" a="1"/>
  <c r="AI143" i="18"/>
  <c r="AH143" i="18" a="1"/>
  <c r="AH143" i="18"/>
  <c r="D141" i="18"/>
  <c r="E141" i="18"/>
  <c r="F141" i="18"/>
  <c r="G141" i="18"/>
  <c r="H141" i="18"/>
  <c r="I141" i="18"/>
  <c r="J141" i="18"/>
  <c r="K141" i="18"/>
  <c r="L141" i="18"/>
  <c r="M141" i="18"/>
  <c r="N141" i="18"/>
  <c r="O141" i="18"/>
  <c r="P141" i="18"/>
  <c r="Q141" i="18"/>
  <c r="R141" i="18"/>
  <c r="S141" i="18"/>
  <c r="T141" i="18"/>
  <c r="U141" i="18"/>
  <c r="V141" i="18"/>
  <c r="W141" i="18"/>
  <c r="X141" i="18"/>
  <c r="Y141" i="18"/>
  <c r="Z141" i="18"/>
  <c r="AA141" i="18"/>
  <c r="AB141" i="18"/>
  <c r="AC141" i="18"/>
  <c r="AD141" i="18"/>
  <c r="AE141" i="18"/>
  <c r="AF141" i="18"/>
  <c r="AI139" i="18" a="1"/>
  <c r="AI139" i="18"/>
  <c r="AH139" i="18" a="1"/>
  <c r="AH139" i="18"/>
  <c r="AI138" i="18" a="1"/>
  <c r="AI138" i="18"/>
  <c r="AH138" i="18" a="1"/>
  <c r="AH138" i="18"/>
  <c r="AI137" i="18" a="1"/>
  <c r="AI137" i="18"/>
  <c r="AH137" i="18" a="1"/>
  <c r="AH137" i="18"/>
  <c r="AI136" i="18" a="1"/>
  <c r="AI136" i="18"/>
  <c r="AH136" i="18" a="1"/>
  <c r="AH136" i="18"/>
  <c r="AL135" i="18" a="1"/>
  <c r="AL135" i="18"/>
  <c r="AI135" i="18" a="1"/>
  <c r="AI135" i="18"/>
  <c r="AH135" i="18" a="1"/>
  <c r="AH135" i="18"/>
  <c r="AI134" i="18" a="1"/>
  <c r="AI134" i="18"/>
  <c r="AH134" i="18" a="1"/>
  <c r="AH134" i="18"/>
  <c r="AI133" i="18" a="1"/>
  <c r="AI133" i="18"/>
  <c r="AH133" i="18" a="1"/>
  <c r="AH133" i="18"/>
  <c r="AI132" i="18" a="1"/>
  <c r="AI132" i="18"/>
  <c r="AH132" i="18" a="1"/>
  <c r="AH132" i="18"/>
  <c r="AI131" i="18" a="1"/>
  <c r="AI131" i="18"/>
  <c r="AH131" i="18" a="1"/>
  <c r="AH131" i="18"/>
  <c r="AL130" i="18" a="1"/>
  <c r="AL130" i="18"/>
  <c r="AI130" i="18" a="1"/>
  <c r="AI130" i="18"/>
  <c r="AH130" i="18" a="1"/>
  <c r="AH130" i="18"/>
  <c r="AI129" i="18" a="1"/>
  <c r="AI129" i="18"/>
  <c r="AH129" i="18" a="1"/>
  <c r="AH129" i="18"/>
  <c r="D127" i="18"/>
  <c r="E127" i="18"/>
  <c r="F127" i="18"/>
  <c r="G127" i="18"/>
  <c r="H127" i="18"/>
  <c r="I127" i="18"/>
  <c r="J127" i="18"/>
  <c r="K127" i="18"/>
  <c r="L127" i="18"/>
  <c r="M127" i="18"/>
  <c r="N127" i="18"/>
  <c r="O127" i="18"/>
  <c r="P127" i="18"/>
  <c r="Q127" i="18"/>
  <c r="R127" i="18"/>
  <c r="S127" i="18"/>
  <c r="T127" i="18"/>
  <c r="U127" i="18"/>
  <c r="V127" i="18"/>
  <c r="W127" i="18"/>
  <c r="X127" i="18"/>
  <c r="Y127" i="18"/>
  <c r="Z127" i="18"/>
  <c r="AA127" i="18"/>
  <c r="AB127" i="18"/>
  <c r="AC127" i="18"/>
  <c r="AD127" i="18"/>
  <c r="AE127" i="18"/>
  <c r="AF127" i="18"/>
  <c r="AG127" i="18"/>
  <c r="AI125" i="18" a="1"/>
  <c r="AI125" i="18"/>
  <c r="AH125" i="18" a="1"/>
  <c r="AH125" i="18"/>
  <c r="AI124" i="18" a="1"/>
  <c r="AI124" i="18"/>
  <c r="AH124" i="18" a="1"/>
  <c r="AH124" i="18"/>
  <c r="AI123" i="18" a="1"/>
  <c r="AI123" i="18"/>
  <c r="AH123" i="18" a="1"/>
  <c r="AH123" i="18"/>
  <c r="AI122" i="18" a="1"/>
  <c r="AI122" i="18"/>
  <c r="AH122" i="18" a="1"/>
  <c r="AH122" i="18"/>
  <c r="AL121" i="18" a="1"/>
  <c r="AL121" i="18"/>
  <c r="AI121" i="18" a="1"/>
  <c r="AI121" i="18"/>
  <c r="AH121" i="18" a="1"/>
  <c r="AH121" i="18"/>
  <c r="AI120" i="18" a="1"/>
  <c r="AI120" i="18"/>
  <c r="AH120" i="18" a="1"/>
  <c r="AH120" i="18"/>
  <c r="AI119" i="18" a="1"/>
  <c r="AI119" i="18"/>
  <c r="AH119" i="18" a="1"/>
  <c r="AH119" i="18"/>
  <c r="AI118" i="18" a="1"/>
  <c r="AI118" i="18"/>
  <c r="AH118" i="18" a="1"/>
  <c r="AH118" i="18"/>
  <c r="AI117" i="18" a="1"/>
  <c r="AI117" i="18"/>
  <c r="AH117" i="18" a="1"/>
  <c r="AH117" i="18"/>
  <c r="AI116" i="18" a="1"/>
  <c r="AI116" i="18"/>
  <c r="AH116" i="18" a="1"/>
  <c r="AH116" i="18"/>
  <c r="AL115" i="18" a="1"/>
  <c r="AL115" i="18"/>
  <c r="AI115" i="18" a="1"/>
  <c r="AI115" i="18"/>
  <c r="AH115" i="18" a="1"/>
  <c r="AH115" i="18"/>
  <c r="D113" i="18"/>
  <c r="E113" i="18"/>
  <c r="F113" i="18"/>
  <c r="G113" i="18"/>
  <c r="H113" i="18"/>
  <c r="I113" i="18"/>
  <c r="J113" i="18"/>
  <c r="K113" i="18"/>
  <c r="L113" i="18"/>
  <c r="M113" i="18"/>
  <c r="N113" i="18"/>
  <c r="O113" i="18"/>
  <c r="P113" i="18"/>
  <c r="Q113" i="18"/>
  <c r="R113" i="18"/>
  <c r="S113" i="18"/>
  <c r="T113" i="18"/>
  <c r="U113" i="18"/>
  <c r="V113" i="18"/>
  <c r="W113" i="18"/>
  <c r="X113" i="18"/>
  <c r="Y113" i="18"/>
  <c r="Z113" i="18"/>
  <c r="AA113" i="18"/>
  <c r="AB113" i="18"/>
  <c r="AC113" i="18"/>
  <c r="AD113" i="18"/>
  <c r="AE113" i="18"/>
  <c r="AF113" i="18"/>
  <c r="AI111" i="18" a="1"/>
  <c r="AI111" i="18"/>
  <c r="AH111" i="18" a="1"/>
  <c r="AH111" i="18"/>
  <c r="AI110" i="18" a="1"/>
  <c r="AI110" i="18"/>
  <c r="AH110" i="18" a="1"/>
  <c r="AH110" i="18"/>
  <c r="AI109" i="18" a="1"/>
  <c r="AI109" i="18"/>
  <c r="AH109" i="18" a="1"/>
  <c r="AH109" i="18"/>
  <c r="AI108" i="18" a="1"/>
  <c r="AI108" i="18"/>
  <c r="AH108" i="18" a="1"/>
  <c r="AH108" i="18"/>
  <c r="AL107" i="18" a="1"/>
  <c r="AL107" i="18"/>
  <c r="AI107" i="18" a="1"/>
  <c r="AI107" i="18"/>
  <c r="AH107" i="18" a="1"/>
  <c r="AH107" i="18"/>
  <c r="AI106" i="18" a="1"/>
  <c r="AI106" i="18"/>
  <c r="AH106" i="18" a="1"/>
  <c r="AH106" i="18"/>
  <c r="AI105" i="18" a="1"/>
  <c r="AI105" i="18"/>
  <c r="AH105" i="18" a="1"/>
  <c r="AH105" i="18"/>
  <c r="AI104" i="18" a="1"/>
  <c r="AI104" i="18"/>
  <c r="AH104" i="18" a="1"/>
  <c r="AH104" i="18"/>
  <c r="AI103" i="18" a="1"/>
  <c r="AI103" i="18"/>
  <c r="AH103" i="18" a="1"/>
  <c r="AH103" i="18"/>
  <c r="AI102" i="18" a="1"/>
  <c r="AI102" i="18"/>
  <c r="AH102" i="18" a="1"/>
  <c r="AH102" i="18"/>
  <c r="AI101" i="18" a="1"/>
  <c r="AI101" i="18"/>
  <c r="AH101" i="18" a="1"/>
  <c r="AH101" i="18"/>
  <c r="AL100" i="18" a="1"/>
  <c r="AL100" i="18"/>
  <c r="AL99" i="18" a="1"/>
  <c r="AL99" i="18"/>
  <c r="D99" i="18"/>
  <c r="E99" i="18"/>
  <c r="F99" i="18"/>
  <c r="G99" i="18"/>
  <c r="H99" i="18"/>
  <c r="I99" i="18"/>
  <c r="J99" i="18"/>
  <c r="K99" i="18"/>
  <c r="L99" i="18"/>
  <c r="M99" i="18"/>
  <c r="N99" i="18"/>
  <c r="O99" i="18"/>
  <c r="P99" i="18"/>
  <c r="Q99" i="18"/>
  <c r="R99" i="18"/>
  <c r="S99" i="18"/>
  <c r="T99" i="18"/>
  <c r="U99" i="18"/>
  <c r="V99" i="18"/>
  <c r="W99" i="18"/>
  <c r="X99" i="18"/>
  <c r="Y99" i="18"/>
  <c r="Z99" i="18"/>
  <c r="AA99" i="18"/>
  <c r="AB99" i="18"/>
  <c r="AC99" i="18"/>
  <c r="AD99" i="18"/>
  <c r="AE99" i="18"/>
  <c r="AF99" i="18"/>
  <c r="AG99" i="18"/>
  <c r="AL98" i="18" a="1"/>
  <c r="AL98" i="18"/>
  <c r="AI97" i="18" a="1"/>
  <c r="AI97" i="18"/>
  <c r="AH97" i="18" a="1"/>
  <c r="AH97" i="18"/>
  <c r="AI96" i="18" a="1"/>
  <c r="AI96" i="18"/>
  <c r="AH96" i="18" a="1"/>
  <c r="AH96" i="18"/>
  <c r="AI95" i="18" a="1"/>
  <c r="AI95" i="18"/>
  <c r="AH95" i="18" a="1"/>
  <c r="AH95" i="18"/>
  <c r="AI94" i="18" a="1"/>
  <c r="AI94" i="18"/>
  <c r="AH94" i="18" a="1"/>
  <c r="AH94" i="18"/>
  <c r="AL93" i="18" a="1"/>
  <c r="AL93" i="18"/>
  <c r="AI93" i="18" a="1"/>
  <c r="AI93" i="18"/>
  <c r="AH93" i="18" a="1"/>
  <c r="AH93" i="18"/>
  <c r="AL92" i="18" a="1"/>
  <c r="AL92" i="18"/>
  <c r="AI92" i="18" a="1"/>
  <c r="AI92" i="18"/>
  <c r="AH92" i="18" a="1"/>
  <c r="AH92" i="18"/>
  <c r="AL91" i="18" a="1"/>
  <c r="AL91" i="18"/>
  <c r="AI91" i="18" a="1"/>
  <c r="AI91" i="18"/>
  <c r="AH91" i="18" a="1"/>
  <c r="AH91" i="18"/>
  <c r="AL90" i="18" a="1"/>
  <c r="AL90" i="18"/>
  <c r="AI90" i="18" a="1"/>
  <c r="AI90" i="18"/>
  <c r="AH90" i="18" a="1"/>
  <c r="AH90" i="18"/>
  <c r="AL89" i="18" a="1"/>
  <c r="AL89" i="18"/>
  <c r="AI89" i="18" a="1"/>
  <c r="AI89" i="18"/>
  <c r="AH89" i="18" a="1"/>
  <c r="AH89" i="18"/>
  <c r="AI88" i="18" a="1"/>
  <c r="AI88" i="18"/>
  <c r="AH88" i="18" a="1"/>
  <c r="AH88" i="18"/>
  <c r="AL87" i="18" a="1"/>
  <c r="AL87" i="18"/>
  <c r="AI87" i="18" a="1"/>
  <c r="AI87" i="18"/>
  <c r="AH87" i="18" a="1"/>
  <c r="AH87" i="18"/>
  <c r="D85" i="18"/>
  <c r="E85" i="18"/>
  <c r="F85" i="18"/>
  <c r="G85" i="18"/>
  <c r="H85" i="18"/>
  <c r="I85" i="18"/>
  <c r="J85" i="18"/>
  <c r="K85" i="18"/>
  <c r="L85" i="18"/>
  <c r="M85" i="18"/>
  <c r="N85" i="18"/>
  <c r="O85" i="18"/>
  <c r="P85" i="18"/>
  <c r="Q85" i="18"/>
  <c r="R85" i="18"/>
  <c r="S85" i="18"/>
  <c r="T85" i="18"/>
  <c r="U85" i="18"/>
  <c r="V85" i="18"/>
  <c r="W85" i="18"/>
  <c r="X85" i="18"/>
  <c r="Y85" i="18"/>
  <c r="Z85" i="18"/>
  <c r="AA85" i="18"/>
  <c r="AB85" i="18"/>
  <c r="AC85" i="18"/>
  <c r="AD85" i="18"/>
  <c r="AE85" i="18"/>
  <c r="AF85" i="18"/>
  <c r="AG85" i="18"/>
  <c r="AI83" i="18" a="1"/>
  <c r="AI83" i="18"/>
  <c r="AH83" i="18" a="1"/>
  <c r="AH83" i="18"/>
  <c r="AI82" i="18" a="1"/>
  <c r="AI82" i="18"/>
  <c r="AH82" i="18" a="1"/>
  <c r="AH82" i="18"/>
  <c r="AI81" i="18" a="1"/>
  <c r="AI81" i="18"/>
  <c r="AH81" i="18" a="1"/>
  <c r="AH81" i="18"/>
  <c r="AI80" i="18" a="1"/>
  <c r="AI80" i="18"/>
  <c r="AH80" i="18" a="1"/>
  <c r="AH80" i="18"/>
  <c r="AI79" i="18" a="1"/>
  <c r="AI79" i="18"/>
  <c r="AH79" i="18" a="1"/>
  <c r="AH79" i="18"/>
  <c r="AI78" i="18" a="1"/>
  <c r="AI78" i="18"/>
  <c r="AH78" i="18" a="1"/>
  <c r="AH78" i="18"/>
  <c r="AI77" i="18" a="1"/>
  <c r="AI77" i="18"/>
  <c r="AH77" i="18" a="1"/>
  <c r="AH77" i="18"/>
  <c r="AI76" i="18" a="1"/>
  <c r="AI76" i="18"/>
  <c r="AH76" i="18" a="1"/>
  <c r="AH76" i="18"/>
  <c r="AI75" i="18" a="1"/>
  <c r="AI75" i="18"/>
  <c r="AH75" i="18" a="1"/>
  <c r="AH75" i="18"/>
  <c r="AI74" i="18" a="1"/>
  <c r="AI74" i="18"/>
  <c r="AH74" i="18" a="1"/>
  <c r="AH74" i="18"/>
  <c r="AI73" i="18" a="1"/>
  <c r="AI73" i="18"/>
  <c r="AH73" i="18" a="1"/>
  <c r="AH73" i="18"/>
  <c r="D71" i="18"/>
  <c r="E71" i="18"/>
  <c r="F71" i="18"/>
  <c r="G71" i="18"/>
  <c r="H71" i="18"/>
  <c r="I71" i="18"/>
  <c r="J71" i="18"/>
  <c r="K71" i="18"/>
  <c r="L71" i="18"/>
  <c r="M71" i="18"/>
  <c r="N71" i="18"/>
  <c r="O71" i="18"/>
  <c r="P71" i="18"/>
  <c r="Q71" i="18"/>
  <c r="R71" i="18"/>
  <c r="S71" i="18"/>
  <c r="T71" i="18"/>
  <c r="U71" i="18"/>
  <c r="V71" i="18"/>
  <c r="W71" i="18"/>
  <c r="X71" i="18"/>
  <c r="Y71" i="18"/>
  <c r="Z71" i="18"/>
  <c r="AA71" i="18"/>
  <c r="AB71" i="18"/>
  <c r="AC71" i="18"/>
  <c r="AD71" i="18"/>
  <c r="AE71" i="18"/>
  <c r="AF71" i="18"/>
  <c r="AI69" i="18" a="1"/>
  <c r="AI69" i="18"/>
  <c r="AH69" i="18" a="1"/>
  <c r="AH69" i="18"/>
  <c r="AI68" i="18" a="1"/>
  <c r="AI68" i="18"/>
  <c r="AH68" i="18" a="1"/>
  <c r="AH68" i="18"/>
  <c r="AI67" i="18" a="1"/>
  <c r="AI67" i="18"/>
  <c r="AH67" i="18" a="1"/>
  <c r="AH67" i="18"/>
  <c r="AI66" i="18" a="1"/>
  <c r="AI66" i="18"/>
  <c r="AH66" i="18" a="1"/>
  <c r="AH66" i="18"/>
  <c r="AI65" i="18" a="1"/>
  <c r="AI65" i="18"/>
  <c r="AH65" i="18" a="1"/>
  <c r="AH65" i="18"/>
  <c r="AI64" i="18" a="1"/>
  <c r="AI64" i="18"/>
  <c r="AH64" i="18" a="1"/>
  <c r="AH64" i="18"/>
  <c r="AI63" i="18" a="1"/>
  <c r="AI63" i="18"/>
  <c r="AH63" i="18" a="1"/>
  <c r="AH63" i="18"/>
  <c r="AI62" i="18" a="1"/>
  <c r="AI62" i="18"/>
  <c r="AH62" i="18" a="1"/>
  <c r="AH62" i="18"/>
  <c r="AI61" i="18" a="1"/>
  <c r="AI61" i="18"/>
  <c r="AH61" i="18" a="1"/>
  <c r="AH61" i="18"/>
  <c r="AI60" i="18" a="1"/>
  <c r="AI60" i="18"/>
  <c r="AH60" i="18" a="1"/>
  <c r="AH60" i="18"/>
  <c r="AI59" i="18" a="1"/>
  <c r="AI59" i="18"/>
  <c r="AH59" i="18" a="1"/>
  <c r="AH59" i="18"/>
  <c r="D57" i="18"/>
  <c r="E57" i="18"/>
  <c r="F57" i="18"/>
  <c r="G57" i="18"/>
  <c r="H57" i="18"/>
  <c r="I57" i="18"/>
  <c r="J57" i="18"/>
  <c r="K57" i="18"/>
  <c r="L57" i="18"/>
  <c r="M57" i="18"/>
  <c r="N57" i="18"/>
  <c r="O57" i="18"/>
  <c r="P57" i="18"/>
  <c r="Q57" i="18"/>
  <c r="R57" i="18"/>
  <c r="S57" i="18"/>
  <c r="T57" i="18"/>
  <c r="U57" i="18"/>
  <c r="V57" i="18"/>
  <c r="W57" i="18"/>
  <c r="X57" i="18"/>
  <c r="Y57" i="18"/>
  <c r="Z57" i="18"/>
  <c r="AA57" i="18"/>
  <c r="AB57" i="18"/>
  <c r="AC57" i="18"/>
  <c r="AD57" i="18"/>
  <c r="AE57" i="18"/>
  <c r="AF57" i="18"/>
  <c r="AG57" i="18"/>
  <c r="AI55" i="18" a="1"/>
  <c r="AI55" i="18"/>
  <c r="AH55" i="18" a="1"/>
  <c r="AH55" i="18"/>
  <c r="AI54" i="18" a="1"/>
  <c r="AI54" i="18"/>
  <c r="AH54" i="18" a="1"/>
  <c r="AH54" i="18"/>
  <c r="AI53" i="18" a="1"/>
  <c r="AI53" i="18"/>
  <c r="AH53" i="18" a="1"/>
  <c r="AH53" i="18"/>
  <c r="AI52" i="18" a="1"/>
  <c r="AI52" i="18"/>
  <c r="AH52" i="18" a="1"/>
  <c r="AH52" i="18"/>
  <c r="AI51" i="18" a="1"/>
  <c r="AI51" i="18"/>
  <c r="AH51" i="18" a="1"/>
  <c r="AH51" i="18"/>
  <c r="AI50" i="18" a="1"/>
  <c r="AI50" i="18"/>
  <c r="AH50" i="18" a="1"/>
  <c r="AH50" i="18"/>
  <c r="AI49" i="18" a="1"/>
  <c r="AI49" i="18"/>
  <c r="AH49" i="18" a="1"/>
  <c r="AH49" i="18"/>
  <c r="AI48" i="18" a="1"/>
  <c r="AI48" i="18"/>
  <c r="AH48" i="18" a="1"/>
  <c r="AH48" i="18"/>
  <c r="AI47" i="18" a="1"/>
  <c r="AI47" i="18"/>
  <c r="AH47" i="18" a="1"/>
  <c r="AH47" i="18"/>
  <c r="AI46" i="18" a="1"/>
  <c r="AI46" i="18"/>
  <c r="AH46" i="18" a="1"/>
  <c r="AH46" i="18"/>
  <c r="AL45" i="18" a="1"/>
  <c r="AL45" i="18"/>
  <c r="AI45" i="18" a="1"/>
  <c r="AI45" i="18"/>
  <c r="AH45" i="18" a="1"/>
  <c r="AH45" i="18"/>
  <c r="D43" i="18"/>
  <c r="E43" i="18"/>
  <c r="F43" i="18"/>
  <c r="G43" i="18"/>
  <c r="H43" i="18"/>
  <c r="I43" i="18"/>
  <c r="J43" i="18"/>
  <c r="K43" i="18"/>
  <c r="L43" i="18"/>
  <c r="M43" i="18"/>
  <c r="N43" i="18"/>
  <c r="O43" i="18"/>
  <c r="P43" i="18"/>
  <c r="Q43" i="18"/>
  <c r="R43" i="18"/>
  <c r="S43" i="18"/>
  <c r="T43" i="18"/>
  <c r="U43" i="18"/>
  <c r="V43" i="18"/>
  <c r="W43" i="18"/>
  <c r="X43" i="18"/>
  <c r="Y43" i="18"/>
  <c r="Z43" i="18"/>
  <c r="AA43" i="18"/>
  <c r="AB43" i="18"/>
  <c r="AC43" i="18"/>
  <c r="AD43" i="18"/>
  <c r="AE43" i="18"/>
  <c r="AF43" i="18"/>
  <c r="AI41" i="18" a="1"/>
  <c r="AI41" i="18"/>
  <c r="AH41" i="18" a="1"/>
  <c r="AH41" i="18"/>
  <c r="AI40" i="18" a="1"/>
  <c r="AI40" i="18"/>
  <c r="AH40" i="18" a="1"/>
  <c r="AH40" i="18"/>
  <c r="AI39" i="18" a="1"/>
  <c r="AI39" i="18"/>
  <c r="AH39" i="18" a="1"/>
  <c r="AH39" i="18"/>
  <c r="AI38" i="18" a="1"/>
  <c r="AI38" i="18"/>
  <c r="AH38" i="18" a="1"/>
  <c r="AH38" i="18"/>
  <c r="AI37" i="18" a="1"/>
  <c r="AI37" i="18"/>
  <c r="AH37" i="18" a="1"/>
  <c r="AH37" i="18"/>
  <c r="AI36" i="18" a="1"/>
  <c r="AI36" i="18"/>
  <c r="AH36" i="18" a="1"/>
  <c r="AH36" i="18"/>
  <c r="AI35" i="18" a="1"/>
  <c r="AI35" i="18"/>
  <c r="AH35" i="18" a="1"/>
  <c r="AH35" i="18"/>
  <c r="AI34" i="18" a="1"/>
  <c r="AI34" i="18"/>
  <c r="AH34" i="18" a="1"/>
  <c r="AH34" i="18"/>
  <c r="AI33" i="18" a="1"/>
  <c r="AI33" i="18"/>
  <c r="AH33" i="18" a="1"/>
  <c r="AH33" i="18"/>
  <c r="AI32" i="18" a="1"/>
  <c r="AI32" i="18"/>
  <c r="AH32" i="18" a="1"/>
  <c r="AH32" i="18"/>
  <c r="AI31" i="18" a="1"/>
  <c r="AI31" i="18"/>
  <c r="AH31" i="18" a="1"/>
  <c r="AH31" i="18"/>
  <c r="AL30" i="18" a="1"/>
  <c r="AL30" i="18"/>
  <c r="D29" i="18"/>
  <c r="E29" i="18"/>
  <c r="F29" i="18"/>
  <c r="G29" i="18"/>
  <c r="H29" i="18"/>
  <c r="I29" i="18"/>
  <c r="J29" i="18"/>
  <c r="K29" i="18"/>
  <c r="L29" i="18"/>
  <c r="M29" i="18"/>
  <c r="N29" i="18"/>
  <c r="O29" i="18"/>
  <c r="P29" i="18"/>
  <c r="Q29" i="18"/>
  <c r="R29" i="18"/>
  <c r="S29" i="18"/>
  <c r="T29" i="18"/>
  <c r="U29" i="18"/>
  <c r="V29" i="18"/>
  <c r="W29" i="18"/>
  <c r="X29" i="18"/>
  <c r="Y29" i="18"/>
  <c r="Z29" i="18"/>
  <c r="AA29" i="18"/>
  <c r="AB29" i="18"/>
  <c r="AC29" i="18"/>
  <c r="AD29" i="18"/>
  <c r="AE29" i="18"/>
  <c r="AF29" i="18"/>
  <c r="AG29" i="18"/>
  <c r="AI27" i="18" a="1"/>
  <c r="AI27" i="18"/>
  <c r="AH27" i="18" a="1"/>
  <c r="AH27" i="18"/>
  <c r="AI26" i="18" a="1"/>
  <c r="AI26" i="18"/>
  <c r="AH26" i="18" a="1"/>
  <c r="AH26" i="18"/>
  <c r="AI25" i="18" a="1"/>
  <c r="AI25" i="18"/>
  <c r="AH25" i="18" a="1"/>
  <c r="AH25" i="18"/>
  <c r="AI24" i="18" a="1"/>
  <c r="AI24" i="18"/>
  <c r="AH24" i="18" a="1"/>
  <c r="AH24" i="18"/>
  <c r="AI23" i="18" a="1"/>
  <c r="AI23" i="18"/>
  <c r="AH23" i="18" a="1"/>
  <c r="AH23" i="18"/>
  <c r="AI22" i="18" a="1"/>
  <c r="AI22" i="18"/>
  <c r="AH22" i="18" a="1"/>
  <c r="AH22" i="18"/>
  <c r="AI21" i="18" a="1"/>
  <c r="AI21" i="18"/>
  <c r="AH21" i="18" a="1"/>
  <c r="AH21" i="18"/>
  <c r="AI20" i="18" a="1"/>
  <c r="AI20" i="18"/>
  <c r="AH20" i="18" a="1"/>
  <c r="AH20" i="18"/>
  <c r="AI19" i="18" a="1"/>
  <c r="AI19" i="18"/>
  <c r="AH19" i="18" a="1"/>
  <c r="AH19" i="18"/>
  <c r="AH18" i="18" a="1"/>
  <c r="AH18" i="18"/>
  <c r="AL17" i="18" a="1"/>
  <c r="AL17" i="18"/>
  <c r="AI17" i="18" a="1"/>
  <c r="AI17" i="18"/>
  <c r="AH17" i="18" a="1"/>
  <c r="AH17" i="18"/>
  <c r="AL16" i="18" a="1"/>
  <c r="AL16" i="18"/>
  <c r="AL15" i="18" a="1"/>
  <c r="AL15" i="18"/>
  <c r="D15" i="18"/>
  <c r="E15" i="18"/>
  <c r="F15" i="18"/>
  <c r="G15" i="18"/>
  <c r="H15" i="18"/>
  <c r="I15" i="18"/>
  <c r="J15" i="18"/>
  <c r="K15" i="18"/>
  <c r="L15" i="18"/>
  <c r="M15" i="18"/>
  <c r="N15" i="18"/>
  <c r="O15" i="18"/>
  <c r="P15" i="18"/>
  <c r="Q15" i="18"/>
  <c r="R15" i="18"/>
  <c r="S15" i="18"/>
  <c r="T15" i="18"/>
  <c r="U15" i="18"/>
  <c r="V15" i="18"/>
  <c r="W15" i="18"/>
  <c r="X15" i="18"/>
  <c r="Y15" i="18"/>
  <c r="Z15" i="18"/>
  <c r="AA15" i="18"/>
  <c r="AB15" i="18"/>
  <c r="AC15" i="18"/>
  <c r="AD15" i="18"/>
  <c r="AL14" i="18" a="1"/>
  <c r="AL14" i="18"/>
  <c r="AL13" i="18" a="1"/>
  <c r="AL13" i="18"/>
  <c r="AI13" i="18" a="1"/>
  <c r="AI13" i="18"/>
  <c r="AT28" i="18"/>
  <c r="AH13" i="18" a="1"/>
  <c r="AH13" i="18"/>
  <c r="AS28" i="18"/>
  <c r="AL12" i="18" a="1"/>
  <c r="AL12" i="18"/>
  <c r="AI12" i="18" a="1"/>
  <c r="AI12" i="18"/>
  <c r="AT27" i="18"/>
  <c r="AH12" i="18" a="1"/>
  <c r="AH12" i="18"/>
  <c r="AS27" i="18"/>
  <c r="AL11" i="18" a="1"/>
  <c r="AL11" i="18"/>
  <c r="AI11" i="18" a="1"/>
  <c r="AI11" i="18"/>
  <c r="AT26" i="18"/>
  <c r="AH11" i="18" a="1"/>
  <c r="AH11" i="18"/>
  <c r="AS26" i="18"/>
  <c r="AL10" i="18" a="1"/>
  <c r="AL10" i="18"/>
  <c r="AI10" i="18" a="1"/>
  <c r="AI10" i="18"/>
  <c r="AT25" i="18"/>
  <c r="AH10" i="18" a="1"/>
  <c r="AH10" i="18"/>
  <c r="AS25" i="18"/>
  <c r="AL9" i="18" a="1"/>
  <c r="AL9" i="18"/>
  <c r="AI9" i="18" a="1"/>
  <c r="AI9" i="18"/>
  <c r="AT24" i="18"/>
  <c r="AH9" i="18" a="1"/>
  <c r="AH9" i="18"/>
  <c r="AS24" i="18"/>
  <c r="AL8" i="18" a="1"/>
  <c r="AL8" i="18"/>
  <c r="AI8" i="18" a="1"/>
  <c r="AI8" i="18"/>
  <c r="AT23" i="18"/>
  <c r="AH8" i="18" a="1"/>
  <c r="AH8" i="18"/>
  <c r="AS23" i="18"/>
  <c r="AL7" i="18" a="1"/>
  <c r="AL7" i="18"/>
  <c r="AI7" i="18" a="1"/>
  <c r="AI7" i="18"/>
  <c r="AT22" i="18"/>
  <c r="AH7" i="18" a="1"/>
  <c r="AH7" i="18"/>
  <c r="AS22" i="18"/>
  <c r="AL6" i="18" a="1"/>
  <c r="AL6" i="18"/>
  <c r="AI6" i="18" a="1"/>
  <c r="AI6" i="18"/>
  <c r="AT21" i="18"/>
  <c r="AH6" i="18" a="1"/>
  <c r="AH6" i="18"/>
  <c r="AS21" i="18"/>
  <c r="AL5" i="18" a="1"/>
  <c r="AL5" i="18"/>
  <c r="AI5" i="18" a="1"/>
  <c r="AI5" i="18"/>
  <c r="AT20" i="18"/>
  <c r="AH5" i="18" a="1"/>
  <c r="AH5" i="18"/>
  <c r="AS20" i="18"/>
  <c r="AL4" i="18" a="1"/>
  <c r="AL4" i="18"/>
  <c r="AH4" i="18" a="1"/>
  <c r="AH4" i="18"/>
  <c r="AS19" i="18"/>
  <c r="AO3" i="18"/>
  <c r="AL3" i="18" a="1"/>
  <c r="AL3" i="18"/>
  <c r="AI3" i="18" a="1"/>
  <c r="AI3" i="18"/>
  <c r="AT18" i="18"/>
  <c r="AH3" i="18" a="1"/>
  <c r="AH3" i="18"/>
  <c r="AS18" i="18"/>
  <c r="AL2" i="18" a="1"/>
  <c r="AL2" i="18"/>
  <c r="D1" i="18"/>
  <c r="E1" i="18"/>
  <c r="F1" i="18"/>
  <c r="G1" i="18"/>
  <c r="H1" i="18"/>
  <c r="I1" i="18"/>
  <c r="J1" i="18"/>
  <c r="K1" i="18"/>
  <c r="L1" i="18"/>
  <c r="M1" i="18"/>
  <c r="N1" i="18"/>
  <c r="O1" i="18"/>
  <c r="P1" i="18"/>
  <c r="Q1" i="18"/>
  <c r="R1" i="18"/>
  <c r="S1" i="18"/>
  <c r="T1" i="18"/>
  <c r="U1" i="18"/>
  <c r="V1" i="18"/>
  <c r="W1" i="18"/>
  <c r="X1" i="18"/>
  <c r="Y1" i="18"/>
  <c r="Z1" i="18"/>
  <c r="AA1" i="18"/>
  <c r="AB1" i="18"/>
  <c r="AC1" i="18"/>
  <c r="AD1" i="18"/>
  <c r="AE1" i="18"/>
  <c r="AF1" i="18"/>
  <c r="AG1" i="18"/>
  <c r="AH167" i="17" a="1"/>
  <c r="AH167" i="17"/>
  <c r="AI166" i="17" a="1"/>
  <c r="AI166" i="17"/>
  <c r="AH166" i="17" a="1"/>
  <c r="AH166" i="17"/>
  <c r="AI165" i="17" a="1"/>
  <c r="AI165" i="17"/>
  <c r="AH165" i="17" a="1"/>
  <c r="AH165" i="17"/>
  <c r="AI164" i="17" a="1"/>
  <c r="AI164" i="17"/>
  <c r="AH164" i="17" a="1"/>
  <c r="AH164" i="17"/>
  <c r="AL163" i="17" a="1"/>
  <c r="AL163" i="17"/>
  <c r="AI163" i="17" a="1"/>
  <c r="AI163" i="17"/>
  <c r="AI162" i="17" a="1"/>
  <c r="AI162" i="17"/>
  <c r="AH162" i="17" a="1"/>
  <c r="AH162" i="17"/>
  <c r="AI161" i="17" a="1"/>
  <c r="AI161" i="17"/>
  <c r="AH161" i="17" a="1"/>
  <c r="AH161" i="17"/>
  <c r="AI160" i="17" a="1"/>
  <c r="AI160" i="17"/>
  <c r="AH160" i="17" a="1"/>
  <c r="AH160" i="17"/>
  <c r="AI159" i="17" a="1"/>
  <c r="AI159" i="17"/>
  <c r="AH159" i="17" a="1"/>
  <c r="AH159" i="17"/>
  <c r="AI158" i="17" a="1"/>
  <c r="AI158" i="17"/>
  <c r="AH158" i="17" a="1"/>
  <c r="AH158" i="17"/>
  <c r="AI157" i="17" a="1"/>
  <c r="AI157" i="17"/>
  <c r="D155" i="17"/>
  <c r="E155" i="17"/>
  <c r="F155" i="17"/>
  <c r="G155" i="17"/>
  <c r="H155" i="17"/>
  <c r="I155" i="17"/>
  <c r="J155" i="17"/>
  <c r="K155" i="17"/>
  <c r="L155" i="17"/>
  <c r="M155" i="17"/>
  <c r="N155" i="17"/>
  <c r="O155" i="17"/>
  <c r="P155" i="17"/>
  <c r="Q155" i="17"/>
  <c r="R155" i="17"/>
  <c r="S155" i="17"/>
  <c r="T155" i="17"/>
  <c r="U155" i="17"/>
  <c r="V155" i="17"/>
  <c r="W155" i="17"/>
  <c r="X155" i="17"/>
  <c r="Y155" i="17"/>
  <c r="Z155" i="17"/>
  <c r="AA155" i="17"/>
  <c r="AB155" i="17"/>
  <c r="AC155" i="17"/>
  <c r="AD155" i="17"/>
  <c r="AE155" i="17"/>
  <c r="AF155" i="17"/>
  <c r="AG155" i="17"/>
  <c r="AH153" i="17" a="1"/>
  <c r="AH153" i="17"/>
  <c r="AI152" i="17" a="1"/>
  <c r="AI152" i="17"/>
  <c r="AH152" i="17" a="1"/>
  <c r="AH152" i="17"/>
  <c r="AH151" i="17" a="1"/>
  <c r="AH151" i="17"/>
  <c r="AI150" i="17" a="1"/>
  <c r="AI150" i="17"/>
  <c r="AH150" i="17" a="1"/>
  <c r="AH150" i="17"/>
  <c r="AL149" i="17" a="1"/>
  <c r="AL149" i="17"/>
  <c r="AI149" i="17" a="1"/>
  <c r="AI149" i="17"/>
  <c r="AH149" i="17" a="1"/>
  <c r="AH149" i="17"/>
  <c r="AI148" i="17" a="1"/>
  <c r="AI148" i="17"/>
  <c r="AH148" i="17" a="1"/>
  <c r="AH148" i="17"/>
  <c r="AI147" i="17" a="1"/>
  <c r="AI147" i="17"/>
  <c r="AH147" i="17" a="1"/>
  <c r="AH147" i="17"/>
  <c r="AI146" i="17" a="1"/>
  <c r="AI146" i="17"/>
  <c r="AH146" i="17" a="1"/>
  <c r="AH146" i="17"/>
  <c r="AI145" i="17" a="1"/>
  <c r="AI145" i="17"/>
  <c r="AH145" i="17" a="1"/>
  <c r="AH145" i="17"/>
  <c r="AI144" i="17" a="1"/>
  <c r="AI144" i="17"/>
  <c r="AH144" i="17" a="1"/>
  <c r="AH144" i="17"/>
  <c r="AI143" i="17" a="1"/>
  <c r="AI143" i="17"/>
  <c r="AH143" i="17" a="1"/>
  <c r="AH143" i="17"/>
  <c r="D141" i="17"/>
  <c r="E141" i="17"/>
  <c r="F141" i="17"/>
  <c r="G141" i="17"/>
  <c r="H141" i="17"/>
  <c r="I141" i="17"/>
  <c r="J141" i="17"/>
  <c r="K141" i="17"/>
  <c r="L141" i="17"/>
  <c r="M141" i="17"/>
  <c r="N141" i="17"/>
  <c r="O141" i="17"/>
  <c r="P141" i="17"/>
  <c r="Q141" i="17"/>
  <c r="R141" i="17"/>
  <c r="S141" i="17"/>
  <c r="T141" i="17"/>
  <c r="U141" i="17"/>
  <c r="V141" i="17"/>
  <c r="W141" i="17"/>
  <c r="X141" i="17"/>
  <c r="Y141" i="17"/>
  <c r="Z141" i="17"/>
  <c r="AA141" i="17"/>
  <c r="AB141" i="17"/>
  <c r="AC141" i="17"/>
  <c r="AD141" i="17"/>
  <c r="AE141" i="17"/>
  <c r="AF141" i="17"/>
  <c r="AH139" i="17" a="1"/>
  <c r="AH139" i="17"/>
  <c r="AI138" i="17" a="1"/>
  <c r="AI138" i="17"/>
  <c r="AH138" i="17" a="1"/>
  <c r="AH138" i="17"/>
  <c r="AH137" i="17" a="1"/>
  <c r="AH137" i="17"/>
  <c r="AI136" i="17" a="1"/>
  <c r="AI136" i="17"/>
  <c r="AH136" i="17" a="1"/>
  <c r="AH136" i="17"/>
  <c r="AL135" i="17" a="1"/>
  <c r="AL135" i="17"/>
  <c r="AI135" i="17" a="1"/>
  <c r="AI135" i="17"/>
  <c r="AH135" i="17" a="1"/>
  <c r="AH135" i="17"/>
  <c r="AI134" i="17" a="1"/>
  <c r="AI134" i="17"/>
  <c r="AH134" i="17" a="1"/>
  <c r="AH134" i="17"/>
  <c r="AI133" i="17" a="1"/>
  <c r="AI133" i="17"/>
  <c r="AH133" i="17" a="1"/>
  <c r="AH133" i="17"/>
  <c r="AI132" i="17" a="1"/>
  <c r="AI132" i="17"/>
  <c r="AH132" i="17" a="1"/>
  <c r="AH132" i="17"/>
  <c r="AI131" i="17" a="1"/>
  <c r="AI131" i="17"/>
  <c r="AH131" i="17" a="1"/>
  <c r="AH131" i="17"/>
  <c r="AI130" i="17" a="1"/>
  <c r="AI130" i="17"/>
  <c r="AH130" i="17" a="1"/>
  <c r="AH130" i="17"/>
  <c r="AI129" i="17" a="1"/>
  <c r="AI129" i="17"/>
  <c r="D127" i="17"/>
  <c r="E127" i="17"/>
  <c r="F127" i="17"/>
  <c r="G127" i="17"/>
  <c r="H127" i="17"/>
  <c r="I127" i="17"/>
  <c r="J127" i="17"/>
  <c r="K127" i="17"/>
  <c r="L127" i="17"/>
  <c r="M127" i="17"/>
  <c r="N127" i="17"/>
  <c r="O127" i="17"/>
  <c r="P127" i="17"/>
  <c r="Q127" i="17"/>
  <c r="R127" i="17"/>
  <c r="S127" i="17"/>
  <c r="T127" i="17"/>
  <c r="U127" i="17"/>
  <c r="V127" i="17"/>
  <c r="W127" i="17"/>
  <c r="X127" i="17"/>
  <c r="Y127" i="17"/>
  <c r="Z127" i="17"/>
  <c r="AA127" i="17"/>
  <c r="AB127" i="17"/>
  <c r="AC127" i="17"/>
  <c r="AD127" i="17"/>
  <c r="AE127" i="17"/>
  <c r="AF127" i="17"/>
  <c r="AG127" i="17"/>
  <c r="AH125" i="17" a="1"/>
  <c r="AH125" i="17"/>
  <c r="AI124" i="17" a="1"/>
  <c r="AI124" i="17"/>
  <c r="AH124" i="17" a="1"/>
  <c r="AH124" i="17"/>
  <c r="AH123" i="17" a="1"/>
  <c r="AH123" i="17"/>
  <c r="AI122" i="17" a="1"/>
  <c r="AI122" i="17"/>
  <c r="AH122" i="17" a="1"/>
  <c r="AH122" i="17"/>
  <c r="AL121" i="17" a="1"/>
  <c r="AL121" i="17"/>
  <c r="AI121" i="17" a="1"/>
  <c r="AI121" i="17"/>
  <c r="AH121" i="17" a="1"/>
  <c r="AH121" i="17"/>
  <c r="AI120" i="17" a="1"/>
  <c r="AI120" i="17"/>
  <c r="AH120" i="17" a="1"/>
  <c r="AH120" i="17"/>
  <c r="AI119" i="17" a="1"/>
  <c r="AI119" i="17"/>
  <c r="AH119" i="17" a="1"/>
  <c r="AH119" i="17"/>
  <c r="AI118" i="17" a="1"/>
  <c r="AI118" i="17"/>
  <c r="AH118" i="17" a="1"/>
  <c r="AH118" i="17"/>
  <c r="AI117" i="17" a="1"/>
  <c r="AI117" i="17"/>
  <c r="AH117" i="17" a="1"/>
  <c r="AH117" i="17"/>
  <c r="AI116" i="17" a="1"/>
  <c r="AI116" i="17"/>
  <c r="AH116" i="17" a="1"/>
  <c r="AH116" i="17"/>
  <c r="AI115" i="17" a="1"/>
  <c r="AI115" i="17"/>
  <c r="AH115" i="17" a="1"/>
  <c r="AH115" i="17"/>
  <c r="D113" i="17"/>
  <c r="E113" i="17"/>
  <c r="F113" i="17"/>
  <c r="G113" i="17"/>
  <c r="H113" i="17"/>
  <c r="I113" i="17"/>
  <c r="J113" i="17"/>
  <c r="K113" i="17"/>
  <c r="L113" i="17"/>
  <c r="M113" i="17"/>
  <c r="N113" i="17"/>
  <c r="O113" i="17"/>
  <c r="P113" i="17"/>
  <c r="Q113" i="17"/>
  <c r="R113" i="17"/>
  <c r="S113" i="17"/>
  <c r="T113" i="17"/>
  <c r="U113" i="17"/>
  <c r="V113" i="17"/>
  <c r="W113" i="17"/>
  <c r="X113" i="17"/>
  <c r="Y113" i="17"/>
  <c r="Z113" i="17"/>
  <c r="AA113" i="17"/>
  <c r="AB113" i="17"/>
  <c r="AC113" i="17"/>
  <c r="AD113" i="17"/>
  <c r="AE113" i="17"/>
  <c r="AF113" i="17"/>
  <c r="AH111" i="17" a="1"/>
  <c r="AH111" i="17"/>
  <c r="AI110" i="17" a="1"/>
  <c r="AI110" i="17"/>
  <c r="AH110" i="17" a="1"/>
  <c r="AH110" i="17"/>
  <c r="AH109" i="17" a="1"/>
  <c r="AH109" i="17"/>
  <c r="AI108" i="17" a="1"/>
  <c r="AI108" i="17"/>
  <c r="AH108" i="17" a="1"/>
  <c r="AH108" i="17"/>
  <c r="AL107" i="17" a="1"/>
  <c r="AL107" i="17"/>
  <c r="AI107" i="17" a="1"/>
  <c r="AI107" i="17"/>
  <c r="AH107" i="17" a="1"/>
  <c r="AH107" i="17"/>
  <c r="AI106" i="17" a="1"/>
  <c r="AI106" i="17"/>
  <c r="AH106" i="17" a="1"/>
  <c r="AH106" i="17"/>
  <c r="AI105" i="17" a="1"/>
  <c r="AI105" i="17"/>
  <c r="AH105" i="17" a="1"/>
  <c r="AH105" i="17"/>
  <c r="AI104" i="17" a="1"/>
  <c r="AI104" i="17"/>
  <c r="AH104" i="17" a="1"/>
  <c r="AH104" i="17"/>
  <c r="AI103" i="17" a="1"/>
  <c r="AI103" i="17"/>
  <c r="AH103" i="17" a="1"/>
  <c r="AH103" i="17"/>
  <c r="AI102" i="17" a="1"/>
  <c r="AI102" i="17"/>
  <c r="AH102" i="17" a="1"/>
  <c r="AH102" i="17"/>
  <c r="AI101" i="17" a="1"/>
  <c r="AI101" i="17"/>
  <c r="AH101" i="17" a="1"/>
  <c r="AH101" i="17"/>
  <c r="AL99" i="17" a="1"/>
  <c r="AL99" i="17"/>
  <c r="D99" i="17"/>
  <c r="E99" i="17"/>
  <c r="F99" i="17"/>
  <c r="G99" i="17"/>
  <c r="H99" i="17"/>
  <c r="I99" i="17"/>
  <c r="J99" i="17"/>
  <c r="K99" i="17"/>
  <c r="L99" i="17"/>
  <c r="M99" i="17"/>
  <c r="N99" i="17"/>
  <c r="O99" i="17"/>
  <c r="P99" i="17"/>
  <c r="Q99" i="17"/>
  <c r="R99" i="17"/>
  <c r="S99" i="17"/>
  <c r="T99" i="17"/>
  <c r="U99" i="17"/>
  <c r="V99" i="17"/>
  <c r="W99" i="17"/>
  <c r="X99" i="17"/>
  <c r="Y99" i="17"/>
  <c r="Z99" i="17"/>
  <c r="AA99" i="17"/>
  <c r="AB99" i="17"/>
  <c r="AC99" i="17"/>
  <c r="AD99" i="17"/>
  <c r="AE99" i="17"/>
  <c r="AF99" i="17"/>
  <c r="AG99" i="17"/>
  <c r="AL98" i="17" a="1"/>
  <c r="AL98" i="17"/>
  <c r="AI97" i="17" a="1"/>
  <c r="AI97" i="17"/>
  <c r="AH97" i="17" a="1"/>
  <c r="AH97" i="17"/>
  <c r="AI96" i="17" a="1"/>
  <c r="AI96" i="17"/>
  <c r="AH96" i="17" a="1"/>
  <c r="AH96" i="17"/>
  <c r="AI95" i="17" a="1"/>
  <c r="AI95" i="17"/>
  <c r="AH95" i="17" a="1"/>
  <c r="AH95" i="17"/>
  <c r="AI94" i="17" a="1"/>
  <c r="AI94" i="17"/>
  <c r="AH94" i="17" a="1"/>
  <c r="AH94" i="17"/>
  <c r="AL93" i="17" a="1"/>
  <c r="AL93" i="17"/>
  <c r="AI93" i="17" a="1"/>
  <c r="AI93" i="17"/>
  <c r="AH93" i="17" a="1"/>
  <c r="AH93" i="17"/>
  <c r="AL92" i="17" a="1"/>
  <c r="AL92" i="17"/>
  <c r="AI92" i="17" a="1"/>
  <c r="AI92" i="17"/>
  <c r="AH92" i="17" a="1"/>
  <c r="AH92" i="17"/>
  <c r="AL91" i="17" a="1"/>
  <c r="AL91" i="17"/>
  <c r="AI91" i="17" a="1"/>
  <c r="AI91" i="17"/>
  <c r="AH91" i="17" a="1"/>
  <c r="AH91" i="17"/>
  <c r="AL90" i="17" a="1"/>
  <c r="AL90" i="17"/>
  <c r="AI90" i="17" a="1"/>
  <c r="AI90" i="17"/>
  <c r="AH90" i="17" a="1"/>
  <c r="AH90" i="17"/>
  <c r="AL89" i="17" a="1"/>
  <c r="AL89" i="17"/>
  <c r="AI89" i="17" a="1"/>
  <c r="AI89" i="17"/>
  <c r="AH89" i="17" a="1"/>
  <c r="AH89" i="17"/>
  <c r="AI88" i="17" a="1"/>
  <c r="AI88" i="17"/>
  <c r="AH88" i="17" a="1"/>
  <c r="AH88" i="17"/>
  <c r="AL87" i="17" a="1"/>
  <c r="AL87" i="17"/>
  <c r="AI87" i="17" a="1"/>
  <c r="AI87" i="17"/>
  <c r="D85" i="17"/>
  <c r="E85" i="17"/>
  <c r="F85" i="17"/>
  <c r="G85" i="17"/>
  <c r="H85" i="17"/>
  <c r="I85" i="17"/>
  <c r="J85" i="17"/>
  <c r="K85" i="17"/>
  <c r="L85" i="17"/>
  <c r="M85" i="17"/>
  <c r="N85" i="17"/>
  <c r="O85" i="17"/>
  <c r="P85" i="17"/>
  <c r="Q85" i="17"/>
  <c r="R85" i="17"/>
  <c r="S85" i="17"/>
  <c r="T85" i="17"/>
  <c r="U85" i="17"/>
  <c r="V85" i="17"/>
  <c r="W85" i="17"/>
  <c r="X85" i="17"/>
  <c r="Y85" i="17"/>
  <c r="Z85" i="17"/>
  <c r="AA85" i="17"/>
  <c r="AB85" i="17"/>
  <c r="AC85" i="17"/>
  <c r="AD85" i="17"/>
  <c r="AE85" i="17"/>
  <c r="AF85" i="17"/>
  <c r="AG85" i="17"/>
  <c r="AI83" i="17" a="1"/>
  <c r="AI83" i="17"/>
  <c r="AH83" i="17" a="1"/>
  <c r="AH83" i="17"/>
  <c r="AI82" i="17" a="1"/>
  <c r="AI82" i="17"/>
  <c r="AH82" i="17" a="1"/>
  <c r="AH82" i="17"/>
  <c r="AI81" i="17" a="1"/>
  <c r="AI81" i="17"/>
  <c r="AH81" i="17" a="1"/>
  <c r="AH81" i="17"/>
  <c r="AI80" i="17" a="1"/>
  <c r="AI80" i="17"/>
  <c r="AH80" i="17" a="1"/>
  <c r="AH80" i="17"/>
  <c r="AI79" i="17" a="1"/>
  <c r="AI79" i="17"/>
  <c r="AH79" i="17" a="1"/>
  <c r="AH79" i="17"/>
  <c r="AI78" i="17" a="1"/>
  <c r="AI78" i="17"/>
  <c r="AH78" i="17" a="1"/>
  <c r="AH78" i="17"/>
  <c r="AI77" i="17" a="1"/>
  <c r="AI77" i="17"/>
  <c r="AH77" i="17" a="1"/>
  <c r="AH77" i="17"/>
  <c r="AI76" i="17" a="1"/>
  <c r="AI76" i="17"/>
  <c r="AH76" i="17" a="1"/>
  <c r="AH76" i="17"/>
  <c r="AI75" i="17" a="1"/>
  <c r="AI75" i="17"/>
  <c r="AH75" i="17" a="1"/>
  <c r="AH75" i="17"/>
  <c r="AI74" i="17" a="1"/>
  <c r="AI74" i="17"/>
  <c r="AH74" i="17" a="1"/>
  <c r="AH74" i="17"/>
  <c r="AI73" i="17" a="1"/>
  <c r="AI73" i="17"/>
  <c r="D71" i="17"/>
  <c r="E71" i="17"/>
  <c r="F71" i="17"/>
  <c r="G71" i="17"/>
  <c r="H71" i="17"/>
  <c r="I71" i="17"/>
  <c r="J71" i="17"/>
  <c r="K71" i="17"/>
  <c r="L71" i="17"/>
  <c r="M71" i="17"/>
  <c r="N71" i="17"/>
  <c r="O71" i="17"/>
  <c r="P71" i="17"/>
  <c r="Q71" i="17"/>
  <c r="R71" i="17"/>
  <c r="S71" i="17"/>
  <c r="T71" i="17"/>
  <c r="U71" i="17"/>
  <c r="V71" i="17"/>
  <c r="W71" i="17"/>
  <c r="X71" i="17"/>
  <c r="Y71" i="17"/>
  <c r="Z71" i="17"/>
  <c r="AA71" i="17"/>
  <c r="AB71" i="17"/>
  <c r="AC71" i="17"/>
  <c r="AD71" i="17"/>
  <c r="AE71" i="17"/>
  <c r="AF71" i="17"/>
  <c r="AI69" i="17" a="1"/>
  <c r="AI69" i="17"/>
  <c r="AH69" i="17" a="1"/>
  <c r="AH69" i="17"/>
  <c r="AI68" i="17" a="1"/>
  <c r="AI68" i="17"/>
  <c r="AH68" i="17" a="1"/>
  <c r="AH68" i="17"/>
  <c r="AI67" i="17" a="1"/>
  <c r="AI67" i="17"/>
  <c r="AH67" i="17" a="1"/>
  <c r="AH67" i="17"/>
  <c r="AI66" i="17" a="1"/>
  <c r="AI66" i="17"/>
  <c r="AH66" i="17" a="1"/>
  <c r="AH66" i="17"/>
  <c r="AI65" i="17" a="1"/>
  <c r="AI65" i="17"/>
  <c r="AI64" i="17" a="1"/>
  <c r="AI64" i="17"/>
  <c r="AH64" i="17" a="1"/>
  <c r="AH64" i="17"/>
  <c r="AI63" i="17" a="1"/>
  <c r="AI63" i="17"/>
  <c r="AH63" i="17" a="1"/>
  <c r="AH63" i="17"/>
  <c r="AI62" i="17" a="1"/>
  <c r="AI62" i="17"/>
  <c r="AH62" i="17" a="1"/>
  <c r="AH62" i="17"/>
  <c r="AI61" i="17" a="1"/>
  <c r="AI61" i="17"/>
  <c r="AH61" i="17" a="1"/>
  <c r="AH61" i="17"/>
  <c r="AI60" i="17" a="1"/>
  <c r="AI60" i="17"/>
  <c r="AH60" i="17" a="1"/>
  <c r="AH60" i="17"/>
  <c r="AI59" i="17" a="1"/>
  <c r="AI59" i="17"/>
  <c r="AH59" i="17" a="1"/>
  <c r="AH59" i="17"/>
  <c r="D57" i="17"/>
  <c r="E57" i="17"/>
  <c r="F57" i="17"/>
  <c r="G57" i="17"/>
  <c r="H57" i="17"/>
  <c r="I57" i="17"/>
  <c r="J57" i="17"/>
  <c r="K57" i="17"/>
  <c r="L57" i="17"/>
  <c r="M57" i="17"/>
  <c r="N57" i="17"/>
  <c r="O57" i="17"/>
  <c r="P57" i="17"/>
  <c r="Q57" i="17"/>
  <c r="R57" i="17"/>
  <c r="S57" i="17"/>
  <c r="T57" i="17"/>
  <c r="U57" i="17"/>
  <c r="V57" i="17"/>
  <c r="W57" i="17"/>
  <c r="X57" i="17"/>
  <c r="Y57" i="17"/>
  <c r="Z57" i="17"/>
  <c r="AA57" i="17"/>
  <c r="AB57" i="17"/>
  <c r="AC57" i="17"/>
  <c r="AD57" i="17"/>
  <c r="AE57" i="17"/>
  <c r="AF57" i="17"/>
  <c r="AG57" i="17"/>
  <c r="AI55" i="17" a="1"/>
  <c r="AI55" i="17"/>
  <c r="AH55" i="17" a="1"/>
  <c r="AH55" i="17"/>
  <c r="AI54" i="17" a="1"/>
  <c r="AI54" i="17"/>
  <c r="AH54" i="17" a="1"/>
  <c r="AH54" i="17"/>
  <c r="AI53" i="17" a="1"/>
  <c r="AI53" i="17"/>
  <c r="AH53" i="17" a="1"/>
  <c r="AH53" i="17"/>
  <c r="AI52" i="17" a="1"/>
  <c r="AI52" i="17"/>
  <c r="AH52" i="17" a="1"/>
  <c r="AH52" i="17"/>
  <c r="AI51" i="17" a="1"/>
  <c r="AI51" i="17"/>
  <c r="AI50" i="17" a="1"/>
  <c r="AI50" i="17"/>
  <c r="AH50" i="17" a="1"/>
  <c r="AH50" i="17"/>
  <c r="AI49" i="17" a="1"/>
  <c r="AI49" i="17"/>
  <c r="AH49" i="17" a="1"/>
  <c r="AH49" i="17"/>
  <c r="AI48" i="17" a="1"/>
  <c r="AI48" i="17"/>
  <c r="AH48" i="17" a="1"/>
  <c r="AH48" i="17"/>
  <c r="AI47" i="17" a="1"/>
  <c r="AI47" i="17"/>
  <c r="AH47" i="17" a="1"/>
  <c r="AH47" i="17"/>
  <c r="AI46" i="17" a="1"/>
  <c r="AI46" i="17"/>
  <c r="AH46" i="17" a="1"/>
  <c r="AH46" i="17"/>
  <c r="AI45" i="17" a="1"/>
  <c r="AI45" i="17"/>
  <c r="AH45" i="17" a="1"/>
  <c r="AH45" i="17"/>
  <c r="D43" i="17"/>
  <c r="E43" i="17"/>
  <c r="F43" i="17"/>
  <c r="G43" i="17"/>
  <c r="H43" i="17"/>
  <c r="I43" i="17"/>
  <c r="J43" i="17"/>
  <c r="K43" i="17"/>
  <c r="L43" i="17"/>
  <c r="M43" i="17"/>
  <c r="N43" i="17"/>
  <c r="O43" i="17"/>
  <c r="P43" i="17"/>
  <c r="Q43" i="17"/>
  <c r="R43" i="17"/>
  <c r="S43" i="17"/>
  <c r="T43" i="17"/>
  <c r="U43" i="17"/>
  <c r="V43" i="17"/>
  <c r="W43" i="17"/>
  <c r="X43" i="17"/>
  <c r="Y43" i="17"/>
  <c r="Z43" i="17"/>
  <c r="AA43" i="17"/>
  <c r="AB43" i="17"/>
  <c r="AC43" i="17"/>
  <c r="AD43" i="17"/>
  <c r="AE43" i="17"/>
  <c r="AF43" i="17"/>
  <c r="AI41" i="17" a="1"/>
  <c r="AI41" i="17"/>
  <c r="AH41" i="17" a="1"/>
  <c r="AH41" i="17"/>
  <c r="AI40" i="17" a="1"/>
  <c r="AI40" i="17"/>
  <c r="AH40" i="17" a="1"/>
  <c r="AH40" i="17"/>
  <c r="AI39" i="17" a="1"/>
  <c r="AI39" i="17"/>
  <c r="AH39" i="17" a="1"/>
  <c r="AH39" i="17"/>
  <c r="AI38" i="17" a="1"/>
  <c r="AI38" i="17"/>
  <c r="AH38" i="17" a="1"/>
  <c r="AH38" i="17"/>
  <c r="AI37" i="17" a="1"/>
  <c r="AI37" i="17"/>
  <c r="AI36" i="17" a="1"/>
  <c r="AI36" i="17"/>
  <c r="AH36" i="17" a="1"/>
  <c r="AH36" i="17"/>
  <c r="AI35" i="17" a="1"/>
  <c r="AI35" i="17"/>
  <c r="AH35" i="17" a="1"/>
  <c r="AH35" i="17"/>
  <c r="AI34" i="17" a="1"/>
  <c r="AI34" i="17"/>
  <c r="AH34" i="17" a="1"/>
  <c r="AH34" i="17"/>
  <c r="AI33" i="17" a="1"/>
  <c r="AI33" i="17"/>
  <c r="AH33" i="17" a="1"/>
  <c r="AH33" i="17"/>
  <c r="AI32" i="17" a="1"/>
  <c r="AI32" i="17"/>
  <c r="AH32" i="17" a="1"/>
  <c r="AH32" i="17"/>
  <c r="AI31" i="17" a="1"/>
  <c r="AI31" i="17"/>
  <c r="D29" i="17"/>
  <c r="E29" i="17"/>
  <c r="F29" i="17"/>
  <c r="G29" i="17"/>
  <c r="H29" i="17"/>
  <c r="I29" i="17"/>
  <c r="J29" i="17"/>
  <c r="K29" i="17"/>
  <c r="L29" i="17"/>
  <c r="M29" i="17"/>
  <c r="N29" i="17"/>
  <c r="O29" i="17"/>
  <c r="P29" i="17"/>
  <c r="Q29" i="17"/>
  <c r="R29" i="17"/>
  <c r="S29" i="17"/>
  <c r="T29" i="17"/>
  <c r="U29" i="17"/>
  <c r="V29" i="17"/>
  <c r="W29" i="17"/>
  <c r="X29" i="17"/>
  <c r="Y29" i="17"/>
  <c r="Z29" i="17"/>
  <c r="AA29" i="17"/>
  <c r="AB29" i="17"/>
  <c r="AC29" i="17"/>
  <c r="AD29" i="17"/>
  <c r="AE29" i="17"/>
  <c r="AF29" i="17"/>
  <c r="AG29" i="17"/>
  <c r="AI27" i="17" a="1"/>
  <c r="AI27" i="17"/>
  <c r="AH27" i="17" a="1"/>
  <c r="AH27" i="17"/>
  <c r="AI26" i="17" a="1"/>
  <c r="AI26" i="17"/>
  <c r="AH26" i="17" a="1"/>
  <c r="AH26" i="17"/>
  <c r="AI24" i="17" a="1"/>
  <c r="AI24" i="17"/>
  <c r="AH24" i="17" a="1"/>
  <c r="AH24" i="17"/>
  <c r="AI23" i="17" a="1"/>
  <c r="AI23" i="17"/>
  <c r="AI22" i="17" a="1"/>
  <c r="AI22" i="17"/>
  <c r="AH22" i="17" a="1"/>
  <c r="AH22" i="17"/>
  <c r="AI21" i="17" a="1"/>
  <c r="AI21" i="17"/>
  <c r="AH21" i="17" a="1"/>
  <c r="AH21" i="17"/>
  <c r="AI20" i="17" a="1"/>
  <c r="AI20" i="17"/>
  <c r="AH20" i="17" a="1"/>
  <c r="AH20" i="17"/>
  <c r="AI19" i="17" a="1"/>
  <c r="AI19" i="17"/>
  <c r="AH19" i="17" a="1"/>
  <c r="AH19" i="17"/>
  <c r="AI18" i="17" a="1"/>
  <c r="AI18" i="17"/>
  <c r="AH18" i="17" a="1"/>
  <c r="AH18" i="17"/>
  <c r="AL17" i="17" a="1"/>
  <c r="AL17" i="17"/>
  <c r="AL16" i="17" a="1"/>
  <c r="AL16" i="17"/>
  <c r="AL15" i="17" a="1"/>
  <c r="AL15" i="17"/>
  <c r="D15" i="17"/>
  <c r="E15" i="17"/>
  <c r="F15" i="17"/>
  <c r="G15" i="17"/>
  <c r="H15" i="17"/>
  <c r="I15" i="17"/>
  <c r="J15" i="17"/>
  <c r="K15" i="17"/>
  <c r="L15" i="17"/>
  <c r="M15" i="17"/>
  <c r="N15" i="17"/>
  <c r="O15" i="17"/>
  <c r="P15" i="17"/>
  <c r="Q15" i="17"/>
  <c r="R15" i="17"/>
  <c r="S15" i="17"/>
  <c r="T15" i="17"/>
  <c r="U15" i="17"/>
  <c r="V15" i="17"/>
  <c r="W15" i="17"/>
  <c r="X15" i="17"/>
  <c r="Y15" i="17"/>
  <c r="Z15" i="17"/>
  <c r="AA15" i="17"/>
  <c r="AB15" i="17"/>
  <c r="AC15" i="17"/>
  <c r="AD15" i="17"/>
  <c r="AL14" i="17" a="1"/>
  <c r="AL14" i="17"/>
  <c r="AL13" i="17" a="1"/>
  <c r="AL13" i="17"/>
  <c r="AI13" i="17" a="1"/>
  <c r="AI13" i="17"/>
  <c r="AT28" i="17"/>
  <c r="AH13" i="17" a="1"/>
  <c r="AH13" i="17"/>
  <c r="AL12" i="17" a="1"/>
  <c r="AL12" i="17"/>
  <c r="AI12" i="17" a="1"/>
  <c r="AI12" i="17"/>
  <c r="AT27" i="17"/>
  <c r="AH12" i="17" a="1"/>
  <c r="AH12" i="17"/>
  <c r="AL11" i="17" a="1"/>
  <c r="AL11" i="17"/>
  <c r="AI11" i="17" a="1"/>
  <c r="AI11" i="17"/>
  <c r="AH11" i="17" a="1"/>
  <c r="AH11" i="17"/>
  <c r="AL10" i="17" a="1"/>
  <c r="AL10" i="17"/>
  <c r="AI10" i="17" a="1"/>
  <c r="AI10" i="17"/>
  <c r="AT25" i="17"/>
  <c r="AH10" i="17" a="1"/>
  <c r="AH10" i="17"/>
  <c r="AL9" i="17" a="1"/>
  <c r="AL9" i="17"/>
  <c r="AI9" i="17" a="1"/>
  <c r="AI9" i="17"/>
  <c r="AT24" i="17"/>
  <c r="AL8" i="17" a="1"/>
  <c r="AL8" i="17"/>
  <c r="AI8" i="17" a="1"/>
  <c r="AI8" i="17"/>
  <c r="AT23" i="17"/>
  <c r="AH8" i="17" a="1"/>
  <c r="AH8" i="17"/>
  <c r="AL7" i="17" a="1"/>
  <c r="AL7" i="17"/>
  <c r="AI7" i="17" a="1"/>
  <c r="AI7" i="17"/>
  <c r="AT22" i="17"/>
  <c r="AH7" i="17" a="1"/>
  <c r="AH7" i="17"/>
  <c r="AS22" i="17"/>
  <c r="AL6" i="17" a="1"/>
  <c r="AL6" i="17"/>
  <c r="AI6" i="17" a="1"/>
  <c r="AI6" i="17"/>
  <c r="AT21" i="17"/>
  <c r="AH6" i="17" a="1"/>
  <c r="AH6" i="17"/>
  <c r="AS21" i="17"/>
  <c r="AL5" i="17" a="1"/>
  <c r="AL5" i="17"/>
  <c r="AI5" i="17" a="1"/>
  <c r="AI5" i="17"/>
  <c r="AT20" i="17"/>
  <c r="AH5" i="17" a="1"/>
  <c r="AH5" i="17"/>
  <c r="AS20" i="17"/>
  <c r="AL4" i="17" a="1"/>
  <c r="AL4" i="17"/>
  <c r="AI4" i="17" a="1"/>
  <c r="AI4" i="17"/>
  <c r="AT19" i="17"/>
  <c r="AH4" i="17" a="1"/>
  <c r="AH4" i="17"/>
  <c r="AS19" i="17"/>
  <c r="AU19" i="17"/>
  <c r="AV19" i="17"/>
  <c r="AK8" i="16"/>
  <c r="AL3" i="17" a="1"/>
  <c r="AL3" i="17"/>
  <c r="AI3" i="17" a="1"/>
  <c r="AI3" i="17"/>
  <c r="AT18" i="17"/>
  <c r="AL2" i="17" a="1"/>
  <c r="AL2" i="17"/>
  <c r="D1" i="17"/>
  <c r="E1" i="17"/>
  <c r="F1" i="17"/>
  <c r="G1" i="17"/>
  <c r="H1" i="17"/>
  <c r="I1" i="17"/>
  <c r="J1" i="17"/>
  <c r="K1" i="17"/>
  <c r="L1" i="17"/>
  <c r="M1" i="17"/>
  <c r="N1" i="17"/>
  <c r="O1" i="17"/>
  <c r="P1" i="17"/>
  <c r="Q1" i="17"/>
  <c r="R1" i="17"/>
  <c r="S1" i="17"/>
  <c r="T1" i="17"/>
  <c r="U1" i="17"/>
  <c r="V1" i="17"/>
  <c r="W1" i="17"/>
  <c r="X1" i="17"/>
  <c r="Y1" i="17"/>
  <c r="Z1" i="17"/>
  <c r="AA1" i="17"/>
  <c r="AB1" i="17"/>
  <c r="AC1" i="17"/>
  <c r="AD1" i="17"/>
  <c r="AE1" i="17"/>
  <c r="AF1" i="17"/>
  <c r="AG1" i="17"/>
  <c r="D5" i="16"/>
  <c r="E5" i="16"/>
  <c r="F5" i="16"/>
  <c r="G5" i="16"/>
  <c r="H5" i="16"/>
  <c r="I5" i="16"/>
  <c r="J5" i="16"/>
  <c r="K5" i="16"/>
  <c r="L5" i="16"/>
  <c r="M5" i="16"/>
  <c r="N5" i="16"/>
  <c r="O5" i="16"/>
  <c r="P5" i="16"/>
  <c r="Q5" i="16"/>
  <c r="R5" i="16"/>
  <c r="S5" i="16"/>
  <c r="T5" i="16"/>
  <c r="U5" i="16"/>
  <c r="V5" i="16"/>
  <c r="W5" i="16"/>
  <c r="X5" i="16"/>
  <c r="Y5" i="16"/>
  <c r="Z5" i="16"/>
  <c r="AA5" i="16"/>
  <c r="AB5" i="16"/>
  <c r="AC5" i="16"/>
  <c r="AD5" i="16"/>
  <c r="AE5" i="16"/>
  <c r="AF5" i="16"/>
  <c r="AG5" i="16"/>
  <c r="AH5" i="16"/>
  <c r="AH157" i="11" a="1"/>
  <c r="AH157" i="11"/>
  <c r="AI157" i="11" a="1"/>
  <c r="AI157" i="11"/>
  <c r="AH158" i="11" a="1"/>
  <c r="AH158" i="11"/>
  <c r="AI158" i="11" a="1"/>
  <c r="AI158" i="11"/>
  <c r="AH159" i="11" a="1"/>
  <c r="AH159" i="11"/>
  <c r="AI159" i="11" a="1"/>
  <c r="AI159" i="11"/>
  <c r="AH160" i="11" a="1"/>
  <c r="AH160" i="11"/>
  <c r="AI160" i="11" a="1"/>
  <c r="AI160" i="11"/>
  <c r="AH161" i="11" a="1"/>
  <c r="AH161" i="11"/>
  <c r="AI161" i="11" a="1"/>
  <c r="AI161" i="11"/>
  <c r="AH167" i="11" a="1"/>
  <c r="AH167" i="11"/>
  <c r="AI166" i="11" a="1"/>
  <c r="AI166" i="11"/>
  <c r="AH166" i="11" a="1"/>
  <c r="AH166" i="11"/>
  <c r="AH165" i="11" a="1"/>
  <c r="AH165" i="11"/>
  <c r="AI164" i="11" a="1"/>
  <c r="AI164" i="11"/>
  <c r="AH164" i="11" a="1"/>
  <c r="AH164" i="11"/>
  <c r="AL163" i="11" a="1"/>
  <c r="AL163" i="11"/>
  <c r="AI163" i="11" a="1"/>
  <c r="AI163" i="11"/>
  <c r="AH163" i="11" a="1"/>
  <c r="AH163" i="11"/>
  <c r="AI153" i="11" a="1"/>
  <c r="AI153" i="11"/>
  <c r="AH153" i="11" a="1"/>
  <c r="AH153" i="11"/>
  <c r="AI152" i="11" a="1"/>
  <c r="AI152" i="11"/>
  <c r="AH152" i="11" a="1"/>
  <c r="AH152" i="11"/>
  <c r="AH151" i="11" a="1"/>
  <c r="AH151" i="11"/>
  <c r="AI150" i="11" a="1"/>
  <c r="AI150" i="11"/>
  <c r="AH150" i="11" a="1"/>
  <c r="AH150" i="11"/>
  <c r="AL149" i="11" a="1"/>
  <c r="AL149" i="11"/>
  <c r="AI149" i="11" a="1"/>
  <c r="AI149" i="11"/>
  <c r="AH149" i="11" a="1"/>
  <c r="AH149" i="11"/>
  <c r="AI139" i="11" a="1"/>
  <c r="AI139" i="11"/>
  <c r="AH139" i="11" a="1"/>
  <c r="AH139" i="11"/>
  <c r="AI138" i="11" a="1"/>
  <c r="AI138" i="11"/>
  <c r="AH138" i="11" a="1"/>
  <c r="AH138" i="11"/>
  <c r="AH137" i="11" a="1"/>
  <c r="AH137" i="11"/>
  <c r="AI136" i="11" a="1"/>
  <c r="AI136" i="11"/>
  <c r="AH136" i="11" a="1"/>
  <c r="AH136" i="11"/>
  <c r="AL135" i="11" a="1"/>
  <c r="AL135" i="11"/>
  <c r="AI135" i="11" a="1"/>
  <c r="AI135" i="11"/>
  <c r="AH135" i="11" a="1"/>
  <c r="AH135" i="11"/>
  <c r="AI125" i="11" a="1"/>
  <c r="AI125" i="11"/>
  <c r="AH125" i="11" a="1"/>
  <c r="AH125" i="11"/>
  <c r="AI124" i="11" a="1"/>
  <c r="AI124" i="11"/>
  <c r="AH124" i="11" a="1"/>
  <c r="AH124" i="11"/>
  <c r="AI123" i="11" a="1"/>
  <c r="AI123" i="11"/>
  <c r="AI81" i="11" a="1"/>
  <c r="AI81" i="11"/>
  <c r="AH123" i="11" a="1"/>
  <c r="AH123" i="11"/>
  <c r="AI122" i="11" a="1"/>
  <c r="AI122" i="11"/>
  <c r="AH122" i="11" a="1"/>
  <c r="AH122" i="11"/>
  <c r="AL121" i="11" a="1"/>
  <c r="AL121" i="11"/>
  <c r="AI121" i="11" a="1"/>
  <c r="AI121" i="11"/>
  <c r="AH121" i="11" a="1"/>
  <c r="AH121" i="11"/>
  <c r="AI111" i="11" a="1"/>
  <c r="AI111" i="11"/>
  <c r="AH111" i="11" a="1"/>
  <c r="AH111" i="11"/>
  <c r="AI110" i="11" a="1"/>
  <c r="AI110" i="11"/>
  <c r="AH110" i="11" a="1"/>
  <c r="AH110" i="11"/>
  <c r="AI109" i="11" a="1"/>
  <c r="AI109" i="11"/>
  <c r="AH109" i="11" a="1"/>
  <c r="AH109" i="11"/>
  <c r="AI108" i="11" a="1"/>
  <c r="AI108" i="11"/>
  <c r="AH108" i="11" a="1"/>
  <c r="AH108" i="11"/>
  <c r="AL107" i="11" a="1"/>
  <c r="AL107" i="11"/>
  <c r="AI107" i="11" a="1"/>
  <c r="AI107" i="11"/>
  <c r="AH107" i="11" a="1"/>
  <c r="AH107" i="11"/>
  <c r="AI97" i="11" a="1"/>
  <c r="AI97" i="11"/>
  <c r="AH97" i="11" a="1"/>
  <c r="AH97" i="11"/>
  <c r="AI96" i="11" a="1"/>
  <c r="AI96" i="11"/>
  <c r="AH96" i="11" a="1"/>
  <c r="AH96" i="11"/>
  <c r="AI95" i="11" a="1"/>
  <c r="AI95" i="11"/>
  <c r="AH95" i="11" a="1"/>
  <c r="AH95" i="11"/>
  <c r="AI94" i="11" a="1"/>
  <c r="AI94" i="11"/>
  <c r="AH94" i="11" a="1"/>
  <c r="AH94" i="11"/>
  <c r="AI93" i="11" a="1"/>
  <c r="AI93" i="11"/>
  <c r="AH93" i="11" a="1"/>
  <c r="AH93" i="11"/>
  <c r="AI83" i="11" a="1"/>
  <c r="AI83" i="11"/>
  <c r="AH83" i="11" a="1"/>
  <c r="AH83" i="11"/>
  <c r="AI82" i="11" a="1"/>
  <c r="AI82" i="11"/>
  <c r="AH82" i="11" a="1"/>
  <c r="AH82" i="11"/>
  <c r="AI80" i="11" a="1"/>
  <c r="AI80" i="11"/>
  <c r="AH80" i="11" a="1"/>
  <c r="AH80" i="11"/>
  <c r="AI79" i="11" a="1"/>
  <c r="AI79" i="11"/>
  <c r="AH79" i="11" a="1"/>
  <c r="AH79" i="11"/>
  <c r="C85" i="11"/>
  <c r="D85" i="11"/>
  <c r="E85" i="11"/>
  <c r="F85" i="11"/>
  <c r="G85" i="11"/>
  <c r="H85" i="11"/>
  <c r="I85" i="11"/>
  <c r="J85" i="11"/>
  <c r="K85" i="11"/>
  <c r="L85" i="11"/>
  <c r="M85" i="11"/>
  <c r="N85" i="11"/>
  <c r="O85" i="11"/>
  <c r="P85" i="11"/>
  <c r="Q85" i="11"/>
  <c r="R85" i="11"/>
  <c r="S85" i="11"/>
  <c r="T85" i="11"/>
  <c r="U85" i="11"/>
  <c r="V85" i="11"/>
  <c r="W85" i="11"/>
  <c r="X85" i="11"/>
  <c r="Y85" i="11"/>
  <c r="Z85" i="11"/>
  <c r="AA85" i="11"/>
  <c r="AB85" i="11"/>
  <c r="AC85" i="11"/>
  <c r="AD85" i="11"/>
  <c r="AE85" i="11"/>
  <c r="AF85" i="11"/>
  <c r="AG85" i="11"/>
  <c r="AH87" i="11" a="1"/>
  <c r="AH87" i="11"/>
  <c r="AI87" i="11" a="1"/>
  <c r="AI87" i="11"/>
  <c r="AH69" i="11" a="1"/>
  <c r="AH69" i="11"/>
  <c r="AI68" i="11" a="1"/>
  <c r="AI68" i="11"/>
  <c r="AH68" i="11" a="1"/>
  <c r="AH68" i="11"/>
  <c r="AH67" i="11" a="1"/>
  <c r="AH67" i="11"/>
  <c r="AI66" i="11" a="1"/>
  <c r="AI66" i="11"/>
  <c r="AH66" i="11" a="1"/>
  <c r="AH66" i="11"/>
  <c r="AH65" i="11" a="1"/>
  <c r="AH65" i="11"/>
  <c r="AI65" i="11" a="1"/>
  <c r="AI65" i="11"/>
  <c r="C71" i="11"/>
  <c r="D71" i="11"/>
  <c r="E71" i="11"/>
  <c r="F71" i="11"/>
  <c r="G71" i="11"/>
  <c r="H71" i="11"/>
  <c r="I71" i="11"/>
  <c r="J71" i="11"/>
  <c r="K71" i="11"/>
  <c r="L71" i="11"/>
  <c r="M71" i="11"/>
  <c r="N71" i="11"/>
  <c r="O71" i="11"/>
  <c r="P71" i="11"/>
  <c r="Q71" i="11"/>
  <c r="R71" i="11"/>
  <c r="S71" i="11"/>
  <c r="T71" i="11"/>
  <c r="U71" i="11"/>
  <c r="V71" i="11"/>
  <c r="W71" i="11"/>
  <c r="X71" i="11"/>
  <c r="Y71" i="11"/>
  <c r="Z71" i="11"/>
  <c r="AA71" i="11"/>
  <c r="AB71" i="11"/>
  <c r="AC71" i="11"/>
  <c r="AD71" i="11"/>
  <c r="AE71" i="11"/>
  <c r="AF71" i="11"/>
  <c r="AI55" i="11" a="1"/>
  <c r="AI55" i="11"/>
  <c r="AH55" i="11" a="1"/>
  <c r="AH55" i="11"/>
  <c r="AI54" i="11" a="1"/>
  <c r="AI54" i="11"/>
  <c r="AH54" i="11" a="1"/>
  <c r="AH54" i="11"/>
  <c r="AI53" i="11" a="1"/>
  <c r="AI53" i="11"/>
  <c r="AH53" i="11" a="1"/>
  <c r="AH53" i="11"/>
  <c r="AI52" i="11" a="1"/>
  <c r="AI52" i="11"/>
  <c r="AH52" i="11" a="1"/>
  <c r="AH52" i="11"/>
  <c r="AI51" i="11" a="1"/>
  <c r="AI51" i="11"/>
  <c r="AH51" i="11" a="1"/>
  <c r="AH51" i="11"/>
  <c r="AL9" i="11" a="1"/>
  <c r="AL9" i="11"/>
  <c r="AL10" i="11" a="1"/>
  <c r="AL10" i="11"/>
  <c r="AL11" i="11" a="1"/>
  <c r="AL11" i="11"/>
  <c r="AL12" i="11" a="1"/>
  <c r="AL12" i="11"/>
  <c r="AL13" i="11" a="1"/>
  <c r="AL13" i="11"/>
  <c r="AL7" i="11" a="1"/>
  <c r="AL7" i="11"/>
  <c r="AL8" i="11" a="1"/>
  <c r="AL8" i="11"/>
  <c r="AI41" i="11" a="1"/>
  <c r="AI41" i="11"/>
  <c r="AH41" i="11" a="1"/>
  <c r="AH41" i="11"/>
  <c r="AI40" i="11" a="1"/>
  <c r="AI40" i="11"/>
  <c r="AH40" i="11" a="1"/>
  <c r="AH40" i="11"/>
  <c r="AI39" i="11" a="1"/>
  <c r="AI39" i="11"/>
  <c r="AH39" i="11" a="1"/>
  <c r="AH39" i="11"/>
  <c r="AI38" i="11" a="1"/>
  <c r="AI38" i="11"/>
  <c r="AH38" i="11" a="1"/>
  <c r="AH38" i="11"/>
  <c r="AI37" i="11" a="1"/>
  <c r="AI37" i="11"/>
  <c r="AH37" i="11" a="1"/>
  <c r="AH37" i="11"/>
  <c r="AI27" i="11" a="1"/>
  <c r="AI27" i="11"/>
  <c r="AH27" i="11" a="1"/>
  <c r="AH27" i="11"/>
  <c r="AI26" i="11" a="1"/>
  <c r="AI26" i="11"/>
  <c r="AH26" i="11" a="1"/>
  <c r="AH26" i="11"/>
  <c r="AI25" i="11" a="1"/>
  <c r="AI25" i="11"/>
  <c r="AH25" i="11" a="1"/>
  <c r="AH25" i="11"/>
  <c r="AI24" i="11" a="1"/>
  <c r="AI24" i="11"/>
  <c r="AH24" i="11" a="1"/>
  <c r="AH24" i="11"/>
  <c r="AI23" i="11" a="1"/>
  <c r="AI23" i="11"/>
  <c r="AH23" i="11" a="1"/>
  <c r="AH23" i="11"/>
  <c r="AI13" i="11" a="1"/>
  <c r="AI13" i="11"/>
  <c r="AT28" i="11"/>
  <c r="AH13" i="11" a="1"/>
  <c r="AH13" i="11"/>
  <c r="AS28" i="11"/>
  <c r="AI12" i="11" a="1"/>
  <c r="AI12" i="11"/>
  <c r="AT27" i="11"/>
  <c r="AH12" i="11" a="1"/>
  <c r="AH12" i="11"/>
  <c r="AS27" i="11"/>
  <c r="AI11" i="11" a="1"/>
  <c r="AI11" i="11"/>
  <c r="AT26" i="11"/>
  <c r="AH11" i="11" a="1"/>
  <c r="AH11" i="11"/>
  <c r="AS26" i="11"/>
  <c r="AI25" i="17" a="1"/>
  <c r="AI25" i="17"/>
  <c r="AT26" i="17"/>
  <c r="AU26" i="11"/>
  <c r="AI10" i="11" a="1"/>
  <c r="AI10" i="11"/>
  <c r="AT25" i="11"/>
  <c r="AH10" i="11" a="1"/>
  <c r="AH10" i="11"/>
  <c r="AS25" i="11"/>
  <c r="AU25" i="11"/>
  <c r="AI14" i="13"/>
  <c r="AI9" i="11" a="1"/>
  <c r="AI9" i="11"/>
  <c r="AT24" i="11"/>
  <c r="AH9" i="11" a="1"/>
  <c r="AH9" i="11"/>
  <c r="AS24" i="11"/>
  <c r="AU24" i="11"/>
  <c r="AI13" i="13"/>
  <c r="AI145" i="11" a="1"/>
  <c r="AI145" i="11"/>
  <c r="AI144" i="11" a="1"/>
  <c r="AI144" i="11"/>
  <c r="AI143" i="11" a="1"/>
  <c r="AI143" i="11"/>
  <c r="AI133" i="11" a="1"/>
  <c r="AI133" i="11"/>
  <c r="AI131" i="11" a="1"/>
  <c r="AI131" i="11"/>
  <c r="AI130" i="11" a="1"/>
  <c r="AI130" i="11"/>
  <c r="AI129" i="11" a="1"/>
  <c r="AI129" i="11"/>
  <c r="AI120" i="11" a="1"/>
  <c r="AI120" i="11"/>
  <c r="AI119" i="11" a="1"/>
  <c r="AI119" i="11"/>
  <c r="AI91" i="11" a="1"/>
  <c r="AI91" i="11"/>
  <c r="AI117" i="11" a="1"/>
  <c r="AI117" i="11"/>
  <c r="AI115" i="11" a="1"/>
  <c r="AI115" i="11"/>
  <c r="AI105" i="11" a="1"/>
  <c r="AI105" i="11"/>
  <c r="AI104" i="11" a="1"/>
  <c r="AI104" i="11"/>
  <c r="AI103" i="11" a="1"/>
  <c r="AI103" i="11"/>
  <c r="AI102" i="11" a="1"/>
  <c r="AI102" i="11"/>
  <c r="AI101" i="11" a="1"/>
  <c r="AI101" i="11"/>
  <c r="AI89" i="11" a="1"/>
  <c r="AI89" i="11"/>
  <c r="AI88" i="11" a="1"/>
  <c r="AI88" i="11"/>
  <c r="AI77" i="11" a="1"/>
  <c r="AI77" i="11"/>
  <c r="AI75" i="11" a="1"/>
  <c r="AI75" i="11"/>
  <c r="AI74" i="11" a="1"/>
  <c r="AI74" i="11"/>
  <c r="AI64" i="11" a="1"/>
  <c r="AI64" i="11"/>
  <c r="AI61" i="11" a="1"/>
  <c r="AI61" i="11"/>
  <c r="AI60" i="11" a="1"/>
  <c r="AI60" i="11"/>
  <c r="AI59" i="11" a="1"/>
  <c r="AI59" i="11"/>
  <c r="AI50" i="11" a="1"/>
  <c r="AI50" i="11"/>
  <c r="AI49" i="11" a="1"/>
  <c r="AI49" i="11"/>
  <c r="AI48" i="11" a="1"/>
  <c r="AI48" i="11"/>
  <c r="AI47" i="11" a="1"/>
  <c r="AI47" i="11"/>
  <c r="AI46" i="11" a="1"/>
  <c r="AI46" i="11"/>
  <c r="AI45" i="11" a="1"/>
  <c r="AI45" i="11"/>
  <c r="AI36" i="11" a="1"/>
  <c r="AI36" i="11"/>
  <c r="AI35" i="11" a="1"/>
  <c r="AI35" i="11"/>
  <c r="AI34" i="11" a="1"/>
  <c r="AI34" i="11"/>
  <c r="AI33" i="11" a="1"/>
  <c r="AI33" i="11"/>
  <c r="AI32" i="11" a="1"/>
  <c r="AI32" i="11"/>
  <c r="AI31" i="11" a="1"/>
  <c r="AI31" i="11"/>
  <c r="AI22" i="11" a="1"/>
  <c r="AI22" i="11"/>
  <c r="AI21" i="11" a="1"/>
  <c r="AI21" i="11"/>
  <c r="AI20" i="11" a="1"/>
  <c r="AI20" i="11"/>
  <c r="AI19" i="11" a="1"/>
  <c r="AI19" i="11"/>
  <c r="AI18" i="11" a="1"/>
  <c r="AI18" i="11"/>
  <c r="AI17" i="11" a="1"/>
  <c r="AI17" i="11"/>
  <c r="AT18" i="11"/>
  <c r="AI4" i="11" a="1"/>
  <c r="AI4" i="11"/>
  <c r="AT19" i="11"/>
  <c r="AI5" i="11" a="1"/>
  <c r="AI5" i="11"/>
  <c r="AT20" i="11"/>
  <c r="AI6" i="11" a="1"/>
  <c r="AI6" i="11"/>
  <c r="AT21" i="11"/>
  <c r="AI7" i="11" a="1"/>
  <c r="AI7" i="11"/>
  <c r="AT22" i="11"/>
  <c r="AI8" i="11" a="1"/>
  <c r="AI8" i="11"/>
  <c r="AT23" i="11"/>
  <c r="AH3" i="11" a="1"/>
  <c r="AH3" i="11"/>
  <c r="AH4" i="11" a="1"/>
  <c r="AH4" i="11"/>
  <c r="AH5" i="11" a="1"/>
  <c r="AH5" i="11"/>
  <c r="AH6" i="11" a="1"/>
  <c r="AH6" i="11"/>
  <c r="AH7" i="11" a="1"/>
  <c r="AH7" i="11"/>
  <c r="AH8" i="11" a="1"/>
  <c r="AH8" i="11"/>
  <c r="AH162" i="11" a="1"/>
  <c r="AH162" i="11"/>
  <c r="AH148" i="11" a="1"/>
  <c r="AH148" i="11"/>
  <c r="AH147" i="11" a="1"/>
  <c r="AH147" i="11"/>
  <c r="AH146" i="11" a="1"/>
  <c r="AH146" i="11"/>
  <c r="AH144" i="11" a="1"/>
  <c r="AH144" i="11"/>
  <c r="AH143" i="11" a="1"/>
  <c r="AH143" i="11"/>
  <c r="AH134" i="11" a="1"/>
  <c r="AH134" i="11"/>
  <c r="AH133" i="11" a="1"/>
  <c r="AH133" i="11"/>
  <c r="AH132" i="11" a="1"/>
  <c r="AH132" i="11"/>
  <c r="AH131" i="11" a="1"/>
  <c r="AH131" i="11"/>
  <c r="AH130" i="11" a="1"/>
  <c r="AH130" i="11"/>
  <c r="AH129" i="11" a="1"/>
  <c r="AH129" i="11"/>
  <c r="AH120" i="11" a="1"/>
  <c r="AH120" i="11"/>
  <c r="AH119" i="11" a="1"/>
  <c r="AH119" i="11"/>
  <c r="AH118" i="11" a="1"/>
  <c r="AH118" i="11"/>
  <c r="AH117" i="11" a="1"/>
  <c r="AH117" i="11"/>
  <c r="AH115" i="11" a="1"/>
  <c r="AH115" i="11"/>
  <c r="AH106" i="11" a="1"/>
  <c r="AH106" i="11"/>
  <c r="AH105" i="11" a="1"/>
  <c r="AH105" i="11"/>
  <c r="AH104" i="11" a="1"/>
  <c r="AH104" i="11"/>
  <c r="AH103" i="11" a="1"/>
  <c r="AH103" i="11"/>
  <c r="AH102" i="11" a="1"/>
  <c r="AH102" i="11"/>
  <c r="AH101" i="11" a="1"/>
  <c r="AH101" i="11"/>
  <c r="AH92" i="11" a="1"/>
  <c r="AH92" i="11"/>
  <c r="AH91" i="11" a="1"/>
  <c r="AH91" i="11"/>
  <c r="AH90" i="11" a="1"/>
  <c r="AH90" i="11"/>
  <c r="AH89" i="11" a="1"/>
  <c r="AH89" i="11"/>
  <c r="AH88" i="11" a="1"/>
  <c r="AH88" i="11"/>
  <c r="AH78" i="11" a="1"/>
  <c r="AH78" i="11"/>
  <c r="AH77" i="11" a="1"/>
  <c r="AH77" i="11"/>
  <c r="AH76" i="11" a="1"/>
  <c r="AH76" i="11"/>
  <c r="AH75" i="11" a="1"/>
  <c r="AH75" i="11"/>
  <c r="AH74" i="11" a="1"/>
  <c r="AH74" i="11"/>
  <c r="AH64" i="11" a="1"/>
  <c r="AH64" i="11"/>
  <c r="AH63" i="11" a="1"/>
  <c r="AH63" i="11"/>
  <c r="AH62" i="11" a="1"/>
  <c r="AH62" i="11"/>
  <c r="AH61" i="11" a="1"/>
  <c r="AH61" i="11"/>
  <c r="AH60" i="11" a="1"/>
  <c r="AH60" i="11"/>
  <c r="AH59" i="11" a="1"/>
  <c r="AH59" i="11"/>
  <c r="AH50" i="11" a="1"/>
  <c r="AH50" i="11"/>
  <c r="AH49" i="11" a="1"/>
  <c r="AH49" i="11"/>
  <c r="AH48" i="11" a="1"/>
  <c r="AH48" i="11"/>
  <c r="AH47" i="11" a="1"/>
  <c r="AH47" i="11"/>
  <c r="AH46" i="11" a="1"/>
  <c r="AH46" i="11"/>
  <c r="AH45" i="11" a="1"/>
  <c r="AH45" i="11"/>
  <c r="AH36" i="11" a="1"/>
  <c r="AH36" i="11"/>
  <c r="AH35" i="11" a="1"/>
  <c r="AH35" i="11"/>
  <c r="AH34" i="11" a="1"/>
  <c r="AH34" i="11"/>
  <c r="AH33" i="11" a="1"/>
  <c r="AH33" i="11"/>
  <c r="AH32" i="11" a="1"/>
  <c r="AH32" i="11"/>
  <c r="AH31" i="11" a="1"/>
  <c r="AH31" i="11"/>
  <c r="AH22" i="11" a="1"/>
  <c r="AH22" i="11"/>
  <c r="AS23" i="11"/>
  <c r="AH21" i="11" a="1"/>
  <c r="AH21" i="11"/>
  <c r="AH20" i="11" a="1"/>
  <c r="AH20" i="11"/>
  <c r="AH19" i="11" a="1"/>
  <c r="AH19" i="11"/>
  <c r="AS20" i="11"/>
  <c r="AU20" i="11"/>
  <c r="AI9" i="13"/>
  <c r="AS19" i="11"/>
  <c r="AU19" i="11"/>
  <c r="AI8" i="13"/>
  <c r="AH17" i="11" a="1"/>
  <c r="AH17" i="11"/>
  <c r="D5" i="13"/>
  <c r="E5" i="13"/>
  <c r="F5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C1" i="11"/>
  <c r="D1" i="11"/>
  <c r="E1" i="11"/>
  <c r="F1" i="11"/>
  <c r="G1" i="11"/>
  <c r="H1" i="11"/>
  <c r="I1" i="11"/>
  <c r="J1" i="11"/>
  <c r="K1" i="11"/>
  <c r="L1" i="11"/>
  <c r="M1" i="11"/>
  <c r="N1" i="11"/>
  <c r="O1" i="11"/>
  <c r="P1" i="11"/>
  <c r="Q1" i="11"/>
  <c r="R1" i="11"/>
  <c r="S1" i="11"/>
  <c r="T1" i="11"/>
  <c r="U1" i="11"/>
  <c r="V1" i="11"/>
  <c r="W1" i="11"/>
  <c r="X1" i="11"/>
  <c r="Y1" i="11"/>
  <c r="Z1" i="11"/>
  <c r="AA1" i="11"/>
  <c r="AB1" i="11"/>
  <c r="AC1" i="11"/>
  <c r="AD1" i="11"/>
  <c r="AE1" i="11"/>
  <c r="AF1" i="11"/>
  <c r="AG1" i="11"/>
  <c r="C15" i="11"/>
  <c r="D15" i="11"/>
  <c r="E15" i="11"/>
  <c r="F15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W15" i="11"/>
  <c r="X15" i="11"/>
  <c r="Y15" i="11"/>
  <c r="Z15" i="11"/>
  <c r="AA15" i="11"/>
  <c r="AB15" i="11"/>
  <c r="AC15" i="11"/>
  <c r="AD15" i="11"/>
  <c r="AE15" i="11"/>
  <c r="D29" i="11"/>
  <c r="E29" i="11"/>
  <c r="F29" i="11"/>
  <c r="G29" i="11"/>
  <c r="H29" i="11"/>
  <c r="I29" i="11"/>
  <c r="J29" i="11"/>
  <c r="K29" i="11"/>
  <c r="L29" i="11"/>
  <c r="M29" i="11"/>
  <c r="N29" i="11"/>
  <c r="O29" i="11"/>
  <c r="P29" i="11"/>
  <c r="Q29" i="11"/>
  <c r="R29" i="11"/>
  <c r="S29" i="11"/>
  <c r="T29" i="11"/>
  <c r="U29" i="11"/>
  <c r="V29" i="11"/>
  <c r="W29" i="11"/>
  <c r="X29" i="11"/>
  <c r="Y29" i="11"/>
  <c r="Z29" i="11"/>
  <c r="AA29" i="11"/>
  <c r="AB29" i="11"/>
  <c r="AC29" i="11"/>
  <c r="AD29" i="11"/>
  <c r="AE29" i="11"/>
  <c r="AF29" i="11"/>
  <c r="AG29" i="11"/>
  <c r="C43" i="11"/>
  <c r="D43" i="11"/>
  <c r="E43" i="11"/>
  <c r="F43" i="11"/>
  <c r="G43" i="11"/>
  <c r="H43" i="11"/>
  <c r="I43" i="11"/>
  <c r="J43" i="11"/>
  <c r="K43" i="11"/>
  <c r="L43" i="11"/>
  <c r="M43" i="11"/>
  <c r="N43" i="11"/>
  <c r="O43" i="11"/>
  <c r="P43" i="11"/>
  <c r="Q43" i="11"/>
  <c r="R43" i="11"/>
  <c r="S43" i="11"/>
  <c r="T43" i="11"/>
  <c r="U43" i="11"/>
  <c r="V43" i="11"/>
  <c r="W43" i="11"/>
  <c r="X43" i="11"/>
  <c r="Y43" i="11"/>
  <c r="Z43" i="11"/>
  <c r="AA43" i="11"/>
  <c r="AB43" i="11"/>
  <c r="AC43" i="11"/>
  <c r="AD43" i="11"/>
  <c r="AE43" i="11"/>
  <c r="AF43" i="11"/>
  <c r="C57" i="11"/>
  <c r="C99" i="11"/>
  <c r="C113" i="11"/>
  <c r="D113" i="11"/>
  <c r="E113" i="11"/>
  <c r="F113" i="11"/>
  <c r="G113" i="11"/>
  <c r="H113" i="11"/>
  <c r="I113" i="11"/>
  <c r="J113" i="11"/>
  <c r="K113" i="11"/>
  <c r="L113" i="11"/>
  <c r="M113" i="11"/>
  <c r="N113" i="11"/>
  <c r="O113" i="11"/>
  <c r="P113" i="11"/>
  <c r="Q113" i="11"/>
  <c r="R113" i="11"/>
  <c r="S113" i="11"/>
  <c r="T113" i="11"/>
  <c r="U113" i="11"/>
  <c r="V113" i="11"/>
  <c r="W113" i="11"/>
  <c r="X113" i="11"/>
  <c r="Y113" i="11"/>
  <c r="Z113" i="11"/>
  <c r="AA113" i="11"/>
  <c r="AB113" i="11"/>
  <c r="AC113" i="11"/>
  <c r="AD113" i="11"/>
  <c r="AE113" i="11"/>
  <c r="AF113" i="11"/>
  <c r="C127" i="11"/>
  <c r="D127" i="11"/>
  <c r="E127" i="11"/>
  <c r="F127" i="11"/>
  <c r="G127" i="11"/>
  <c r="H127" i="11"/>
  <c r="I127" i="11"/>
  <c r="J127" i="11"/>
  <c r="K127" i="11"/>
  <c r="L127" i="11"/>
  <c r="M127" i="11"/>
  <c r="N127" i="11"/>
  <c r="O127" i="11"/>
  <c r="P127" i="11"/>
  <c r="Q127" i="11"/>
  <c r="R127" i="11"/>
  <c r="S127" i="11"/>
  <c r="T127" i="11"/>
  <c r="U127" i="11"/>
  <c r="V127" i="11"/>
  <c r="W127" i="11"/>
  <c r="X127" i="11"/>
  <c r="Y127" i="11"/>
  <c r="Z127" i="11"/>
  <c r="AA127" i="11"/>
  <c r="AB127" i="11"/>
  <c r="AC127" i="11"/>
  <c r="AD127" i="11"/>
  <c r="AE127" i="11"/>
  <c r="AF127" i="11"/>
  <c r="AG127" i="11"/>
  <c r="C141" i="11"/>
  <c r="D141" i="11"/>
  <c r="E141" i="11"/>
  <c r="F141" i="11"/>
  <c r="G141" i="11"/>
  <c r="H141" i="11"/>
  <c r="I141" i="11"/>
  <c r="J141" i="11"/>
  <c r="K141" i="11"/>
  <c r="L141" i="11"/>
  <c r="M141" i="11"/>
  <c r="N141" i="11"/>
  <c r="O141" i="11"/>
  <c r="P141" i="11"/>
  <c r="Q141" i="11"/>
  <c r="R141" i="11"/>
  <c r="S141" i="11"/>
  <c r="T141" i="11"/>
  <c r="U141" i="11"/>
  <c r="V141" i="11"/>
  <c r="W141" i="11"/>
  <c r="X141" i="11"/>
  <c r="Y141" i="11"/>
  <c r="Z141" i="11"/>
  <c r="AA141" i="11"/>
  <c r="AB141" i="11"/>
  <c r="AC141" i="11"/>
  <c r="AD141" i="11"/>
  <c r="AE141" i="11"/>
  <c r="AF141" i="11"/>
  <c r="C155" i="11"/>
  <c r="D155" i="11"/>
  <c r="E155" i="11"/>
  <c r="F155" i="11"/>
  <c r="G155" i="11"/>
  <c r="H155" i="11"/>
  <c r="I155" i="11"/>
  <c r="J155" i="11"/>
  <c r="K155" i="11"/>
  <c r="L155" i="11"/>
  <c r="M155" i="11"/>
  <c r="N155" i="11"/>
  <c r="O155" i="11"/>
  <c r="P155" i="11"/>
  <c r="Q155" i="11"/>
  <c r="R155" i="11"/>
  <c r="S155" i="11"/>
  <c r="T155" i="11"/>
  <c r="U155" i="11"/>
  <c r="V155" i="11"/>
  <c r="W155" i="11"/>
  <c r="X155" i="11"/>
  <c r="Y155" i="11"/>
  <c r="Z155" i="11"/>
  <c r="AA155" i="11"/>
  <c r="AB155" i="11"/>
  <c r="AC155" i="11"/>
  <c r="AD155" i="11"/>
  <c r="AE155" i="11"/>
  <c r="AF155" i="11"/>
  <c r="AG155" i="11"/>
  <c r="AL130" i="11" a="1"/>
  <c r="AL130" i="11"/>
  <c r="AL115" i="11" a="1"/>
  <c r="AL115" i="11"/>
  <c r="AL100" i="11" a="1"/>
  <c r="AL100" i="11"/>
  <c r="AL99" i="11" a="1"/>
  <c r="AL99" i="11"/>
  <c r="AL98" i="11" a="1"/>
  <c r="AL98" i="11"/>
  <c r="AL93" i="11" a="1"/>
  <c r="AL93" i="11"/>
  <c r="AL92" i="11" a="1"/>
  <c r="AL92" i="11"/>
  <c r="AL91" i="11" a="1"/>
  <c r="AL91" i="11"/>
  <c r="AL90" i="11" a="1"/>
  <c r="AL90" i="11"/>
  <c r="D99" i="11"/>
  <c r="E99" i="11"/>
  <c r="F99" i="11"/>
  <c r="G99" i="11"/>
  <c r="H99" i="11"/>
  <c r="I99" i="11"/>
  <c r="J99" i="11"/>
  <c r="K99" i="11"/>
  <c r="L99" i="11"/>
  <c r="M99" i="11"/>
  <c r="N99" i="11"/>
  <c r="O99" i="11"/>
  <c r="P99" i="11"/>
  <c r="Q99" i="11"/>
  <c r="R99" i="11"/>
  <c r="S99" i="11"/>
  <c r="T99" i="11"/>
  <c r="U99" i="11"/>
  <c r="V99" i="11"/>
  <c r="W99" i="11"/>
  <c r="X99" i="11"/>
  <c r="Y99" i="11"/>
  <c r="Z99" i="11"/>
  <c r="AA99" i="11"/>
  <c r="AB99" i="11"/>
  <c r="AC99" i="11"/>
  <c r="AD99" i="11"/>
  <c r="AE99" i="11"/>
  <c r="AF99" i="11"/>
  <c r="AG99" i="11"/>
  <c r="AL89" i="11" a="1"/>
  <c r="AL89" i="11"/>
  <c r="AL87" i="11" a="1"/>
  <c r="AL87" i="11"/>
  <c r="D57" i="11"/>
  <c r="E57" i="11"/>
  <c r="F57" i="11"/>
  <c r="G57" i="11"/>
  <c r="H57" i="11"/>
  <c r="I57" i="11"/>
  <c r="J57" i="11"/>
  <c r="K57" i="11"/>
  <c r="L57" i="11"/>
  <c r="M57" i="11"/>
  <c r="N57" i="11"/>
  <c r="O57" i="11"/>
  <c r="P57" i="11"/>
  <c r="Q57" i="11"/>
  <c r="R57" i="11"/>
  <c r="S57" i="11"/>
  <c r="T57" i="11"/>
  <c r="U57" i="11"/>
  <c r="V57" i="11"/>
  <c r="W57" i="11"/>
  <c r="X57" i="11"/>
  <c r="Y57" i="11"/>
  <c r="Z57" i="11"/>
  <c r="AA57" i="11"/>
  <c r="AB57" i="11"/>
  <c r="AC57" i="11"/>
  <c r="AD57" i="11"/>
  <c r="AE57" i="11"/>
  <c r="AF57" i="11"/>
  <c r="AG57" i="11"/>
  <c r="AL45" i="11" a="1"/>
  <c r="AL45" i="11"/>
  <c r="AL30" i="11" a="1"/>
  <c r="AL30" i="11"/>
  <c r="AL17" i="11" a="1"/>
  <c r="AL17" i="11"/>
  <c r="AL16" i="11" a="1"/>
  <c r="AL16" i="11"/>
  <c r="AL15" i="11" a="1"/>
  <c r="AL15" i="11"/>
  <c r="AL14" i="11" a="1"/>
  <c r="AL14" i="11"/>
  <c r="AL6" i="11" a="1"/>
  <c r="AL6" i="11"/>
  <c r="AL5" i="11" a="1"/>
  <c r="AL5" i="11"/>
  <c r="AL4" i="11" a="1"/>
  <c r="AL4" i="11"/>
  <c r="AO3" i="11"/>
  <c r="AL3" i="11" a="1"/>
  <c r="AL3" i="11"/>
  <c r="AL2" i="11" a="1"/>
  <c r="AL2" i="11"/>
  <c r="B1" i="2"/>
  <c r="F15" i="2"/>
  <c r="F14" i="2"/>
  <c r="F13" i="2"/>
  <c r="F12" i="2"/>
  <c r="F11" i="2"/>
  <c r="F7" i="2"/>
  <c r="F6" i="2"/>
  <c r="F4" i="2"/>
  <c r="F9" i="2"/>
  <c r="F3" i="2"/>
  <c r="C1" i="2"/>
  <c r="F8" i="2"/>
  <c r="F10" i="2"/>
  <c r="F5" i="2"/>
  <c r="M2" i="2"/>
  <c r="N2" i="2"/>
  <c r="O2" i="2"/>
  <c r="AU23" i="11"/>
  <c r="AI12" i="13"/>
  <c r="AU28" i="11"/>
  <c r="AI17" i="13"/>
  <c r="AU27" i="11"/>
  <c r="AI16" i="13"/>
  <c r="AU18" i="18"/>
  <c r="AI7" i="19"/>
  <c r="AK7" i="19"/>
  <c r="AU20" i="18"/>
  <c r="AU21" i="18"/>
  <c r="AU22" i="18"/>
  <c r="AU23" i="18"/>
  <c r="AU24" i="18"/>
  <c r="AU25" i="18"/>
  <c r="AU26" i="18"/>
  <c r="AK15" i="19"/>
  <c r="AU27" i="18"/>
  <c r="AK16" i="19"/>
  <c r="AU28" i="18"/>
  <c r="AK17" i="19"/>
  <c r="AV18" i="17"/>
  <c r="AK7" i="16"/>
  <c r="AU20" i="17"/>
  <c r="AV20" i="17"/>
  <c r="AK9" i="16"/>
  <c r="AU21" i="17"/>
  <c r="AV21" i="17"/>
  <c r="AK10" i="16"/>
  <c r="AU22" i="17"/>
  <c r="AV22" i="17"/>
  <c r="AK11" i="16"/>
  <c r="AS23" i="17"/>
  <c r="AU23" i="17"/>
  <c r="AV23" i="17"/>
  <c r="AK12" i="16"/>
  <c r="AS25" i="17"/>
  <c r="AU25" i="17"/>
  <c r="AS27" i="17"/>
  <c r="AU27" i="17"/>
  <c r="AS28" i="17"/>
  <c r="AU28" i="17"/>
  <c r="AV25" i="11"/>
  <c r="AK14" i="16"/>
  <c r="AK14" i="13"/>
  <c r="AV24" i="11"/>
  <c r="AK13" i="13"/>
  <c r="AV20" i="11"/>
  <c r="AN9" i="16"/>
  <c r="AK9" i="13"/>
  <c r="AV19" i="11"/>
  <c r="AN8" i="16"/>
  <c r="AK8" i="13"/>
  <c r="AI17" i="16"/>
  <c r="AI16" i="16"/>
  <c r="AI14" i="16"/>
  <c r="AV25" i="17"/>
  <c r="AI13" i="16"/>
  <c r="AI12" i="16"/>
  <c r="AI11" i="16"/>
  <c r="AI10" i="16"/>
  <c r="AI9" i="16"/>
  <c r="AI8" i="16"/>
  <c r="AV23" i="11"/>
  <c r="AN12" i="16"/>
  <c r="AK12" i="13"/>
  <c r="AS22" i="11"/>
  <c r="AU22" i="11"/>
  <c r="AS21" i="11"/>
  <c r="AU21" i="11"/>
  <c r="AI10" i="13"/>
  <c r="AV21" i="11"/>
  <c r="AN10" i="16"/>
  <c r="AK10" i="13"/>
  <c r="AI11" i="13"/>
  <c r="AV22" i="11"/>
  <c r="AN11" i="16"/>
  <c r="AK11" i="13"/>
  <c r="AV28" i="17"/>
  <c r="AK17" i="16"/>
  <c r="AV27" i="17"/>
  <c r="AK16" i="16"/>
  <c r="AH25" i="17" a="1"/>
  <c r="AH25" i="17"/>
  <c r="AS26" i="17"/>
  <c r="AU26" i="17"/>
  <c r="AV26" i="17"/>
  <c r="AK15" i="16"/>
  <c r="AI15" i="16"/>
  <c r="AI15" i="13"/>
  <c r="AV28" i="11"/>
  <c r="AN17" i="16"/>
  <c r="AK17" i="13"/>
  <c r="AV27" i="11"/>
  <c r="AN16" i="16"/>
  <c r="AK16" i="13"/>
  <c r="AV26" i="11"/>
  <c r="AN15" i="16"/>
  <c r="AK15" i="13"/>
  <c r="AS18" i="11"/>
  <c r="AU18" i="11"/>
  <c r="AV18" i="11"/>
  <c r="AI7" i="13"/>
  <c r="AN7" i="16"/>
  <c r="AK7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<sst xmlns="http://schemas.openxmlformats.org/spreadsheetml/2006/main" count="1795" uniqueCount="106">
  <si>
    <t>MOIS</t>
  </si>
  <si>
    <t>P4</t>
  </si>
  <si>
    <t>P.P CENTRE</t>
  </si>
  <si>
    <t>FAURE</t>
  </si>
  <si>
    <t>Equipe</t>
  </si>
  <si>
    <t>[A]</t>
  </si>
  <si>
    <t>RH</t>
  </si>
  <si>
    <t>CA</t>
  </si>
  <si>
    <t>R-CA</t>
  </si>
  <si>
    <t>RE</t>
  </si>
  <si>
    <t>FE</t>
  </si>
  <si>
    <t>MAL</t>
  </si>
  <si>
    <t>ANNEE</t>
  </si>
  <si>
    <t>DET</t>
  </si>
  <si>
    <t>RTT</t>
  </si>
  <si>
    <t>R-RTT</t>
  </si>
  <si>
    <t>REC</t>
  </si>
  <si>
    <t>FIA</t>
  </si>
  <si>
    <t>AT</t>
  </si>
  <si>
    <t>NB congés PM</t>
  </si>
  <si>
    <t>SUJ</t>
  </si>
  <si>
    <t>FPA</t>
  </si>
  <si>
    <t>CA PRIS</t>
  </si>
  <si>
    <t>restant</t>
  </si>
  <si>
    <t>NOM</t>
  </si>
  <si>
    <t>GRADE</t>
  </si>
  <si>
    <t>ARMÉ</t>
  </si>
  <si>
    <t>GIULIANO</t>
  </si>
  <si>
    <t>BCP</t>
  </si>
  <si>
    <t>OUI</t>
  </si>
  <si>
    <t>FONTEIX</t>
  </si>
  <si>
    <t>GB</t>
  </si>
  <si>
    <t>GHECHAM</t>
  </si>
  <si>
    <t>LEONARDI</t>
  </si>
  <si>
    <t>ESTEBAN</t>
  </si>
  <si>
    <t>WARSHAN</t>
  </si>
  <si>
    <t>PETIOT</t>
  </si>
  <si>
    <t>ASVP</t>
  </si>
  <si>
    <t>NON</t>
  </si>
  <si>
    <t>DAUBAN</t>
  </si>
  <si>
    <t>MANZANO</t>
  </si>
  <si>
    <t>COVAL</t>
  </si>
  <si>
    <t xml:space="preserve">Liste </t>
  </si>
  <si>
    <t>{=DECALER(C21:AG28;EQUIV(C1;A20:A2000.0)-1;)}</t>
  </si>
  <si>
    <t>PRENON</t>
  </si>
  <si>
    <t>FORMULE</t>
  </si>
  <si>
    <t>NB congé ASVP</t>
  </si>
  <si>
    <t>AU 1 JANVIER 2027</t>
  </si>
  <si>
    <t>NB congé PM</t>
  </si>
  <si>
    <t>EQUIPEA</t>
  </si>
  <si>
    <t>EQUIPEB</t>
  </si>
  <si>
    <t>R-CA 2025</t>
  </si>
  <si>
    <t>2027+ R-CA 2027</t>
  </si>
  <si>
    <t>RESTE</t>
  </si>
  <si>
    <t xml:space="preserve">R-CA </t>
  </si>
  <si>
    <t>NB congés ASVP</t>
  </si>
  <si>
    <t>AU 1 JANVIER 2025</t>
  </si>
  <si>
    <t>R-CA 2024</t>
  </si>
  <si>
    <t>2025+ R-CA 2026</t>
  </si>
  <si>
    <t>Foot</t>
  </si>
  <si>
    <t>Gail</t>
  </si>
  <si>
    <t xml:space="preserve">RH </t>
  </si>
  <si>
    <t>RELIQUAT restant</t>
  </si>
  <si>
    <t>=AF16=SIERREUR(SI(AE16+1&gt;$AG$16;"";P4_2025!+1);"")</t>
  </si>
  <si>
    <t>M</t>
  </si>
  <si>
    <t>AU 1 JANVIER 2026</t>
  </si>
  <si>
    <t>2026+ R-CA 2027</t>
  </si>
  <si>
    <t>=SIERREUR(INDEX(A$1:A$2040;PETITE.VALEUR(SI(A$1:A$2040&lt;&gt;"";LIGNE(A$1:A$2040)-0);LIGNE(P4_2025!)));"")</t>
  </si>
  <si>
    <t>annee</t>
  </si>
  <si>
    <t>ARMEEMENT</t>
  </si>
  <si>
    <t>POUR LES 3 DERNIER JOURS DES MOIS 29, 30, 31</t>
  </si>
  <si>
    <t>janvier</t>
  </si>
  <si>
    <t>fin mois dépassée :</t>
  </si>
  <si>
    <t>février</t>
  </si>
  <si>
    <t>1er Janvier</t>
  </si>
  <si>
    <t>B</t>
  </si>
  <si>
    <r>
      <rPr>
        <b/>
        <sz val="12"/>
        <color rgb="FF00B0F0"/>
        <rFont val="Calibri"/>
        <family val="2"/>
      </rPr>
      <t xml:space="preserve">MFC : </t>
    </r>
    <r>
      <rPr>
        <b/>
        <sz val="12"/>
        <color rgb="FF000000"/>
        <rFont val="Calibri"/>
        <family val="2"/>
      </rPr>
      <t>=MOIS(AH$5)&lt;&gt;MOIS(F$5)</t>
    </r>
  </si>
  <si>
    <t>mars</t>
  </si>
  <si>
    <t>Pâques</t>
  </si>
  <si>
    <t>sur AH:AJ</t>
  </si>
  <si>
    <t>avril</t>
  </si>
  <si>
    <t>Lundi de pantecote</t>
  </si>
  <si>
    <t>GS</t>
  </si>
  <si>
    <t>mai</t>
  </si>
  <si>
    <t>1er Mai</t>
  </si>
  <si>
    <t>juin</t>
  </si>
  <si>
    <t>juillet</t>
  </si>
  <si>
    <t>Ascension</t>
  </si>
  <si>
    <t>août</t>
  </si>
  <si>
    <t>Pentecôte</t>
  </si>
  <si>
    <t>septembre</t>
  </si>
  <si>
    <t>Lundi de pantecôte</t>
  </si>
  <si>
    <t>octobre</t>
  </si>
  <si>
    <t>novembre</t>
  </si>
  <si>
    <t>15 aout</t>
  </si>
  <si>
    <t>décembre</t>
  </si>
  <si>
    <t>1er Novembre</t>
  </si>
  <si>
    <t>débutCycle</t>
  </si>
  <si>
    <t>Cycle14</t>
  </si>
  <si>
    <t>Cycle EQUIPE A</t>
  </si>
  <si>
    <t>Cycle EQUIPE B</t>
  </si>
  <si>
    <t>JERMOUNI</t>
  </si>
  <si>
    <t>3h</t>
  </si>
  <si>
    <t>MOREAU</t>
  </si>
  <si>
    <t>TIR</t>
  </si>
  <si>
    <t>FORMULE CYCLE =INDEX(Cycle14;MOD(C$1-débutCycle;14)+1)=0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</si>
</sst>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&quot; &quot;dd"/>
    <numFmt numFmtId="165" formatCode="ddd\ dd\ mmm"/>
  </numFmts>
  <fonts count="36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</font>
    <font>
      <b/>
      <sz val="11"/>
      <color rgb="FF000000"/>
      <name val="Calibri"/>
      <family val="2"/>
    </font>
    <font>
      <b/>
      <sz val="12"/>
      <color rgb="FF00B0F0"/>
      <name val="Calibri"/>
      <family val="2"/>
    </font>
    <font>
      <b/>
      <sz val="12"/>
      <color rgb="FF000000"/>
      <name val="Calibri"/>
      <family val="2"/>
    </font>
    <font>
      <u/>
      <sz val="11"/>
      <color theme="10"/>
      <name val="Calibri"/>
      <family val="2"/>
    </font>
    <font>
      <sz val="10"/>
      <color rgb="FF00000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b/>
      <sz val="10"/>
      <color rgb="FF000000"/>
      <name val="Calibri"/>
      <family val="2"/>
    </font>
    <font>
      <b/>
      <sz val="10"/>
      <color rgb="FF000000"/>
      <name val="Arial"/>
      <family val="2"/>
    </font>
    <font>
      <b/>
      <sz val="10"/>
      <color rgb="FFFFFFFF"/>
      <name val="Calibri"/>
      <family val="2"/>
    </font>
    <font>
      <b/>
      <sz val="10"/>
      <color rgb="FFFF0000"/>
      <name val="Calibri"/>
      <family val="2"/>
    </font>
    <font>
      <u/>
      <sz val="10"/>
      <color theme="10"/>
      <name val="Calibri"/>
      <family val="2"/>
    </font>
    <font>
      <b/>
      <sz val="10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0"/>
      <color theme="0"/>
      <name val="Calibri"/>
      <scheme val="minor"/>
    </font>
    <font>
      <b/>
      <sz val="10"/>
      <color rgb="FF000000"/>
      <name val="Calibri"/>
      <scheme val="minor"/>
    </font>
    <font>
      <sz val="20"/>
      <color theme="0"/>
      <name val="Calibri"/>
      <scheme val="minor"/>
    </font>
    <font>
      <sz val="20"/>
      <color theme="1"/>
      <name val="Calibri"/>
      <scheme val="minor"/>
    </font>
    <font>
      <sz val="10"/>
      <color theme="0"/>
      <name val="Calibri"/>
      <scheme val="minor"/>
    </font>
    <font>
      <sz val="10"/>
      <color rgb="FF000000"/>
      <name val="Calibri"/>
      <scheme val="minor"/>
    </font>
    <font>
      <sz val="20"/>
      <color rgb="FF000000"/>
      <name val="Calibri"/>
      <scheme val="minor"/>
    </font>
    <font>
      <sz val="11"/>
      <color rgb="FF000000"/>
      <name val="Calibri"/>
      <scheme val="minor"/>
    </font>
    <font>
      <b/>
      <sz val="10"/>
      <color rgb="FFFFFFFF"/>
      <name val="Calibri"/>
      <scheme val="minor"/>
    </font>
    <font>
      <b/>
      <sz val="10"/>
      <color theme="1"/>
      <name val="Calibri"/>
      <family val="2"/>
    </font>
    <font>
      <b/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charset val="1"/>
    </font>
    <font>
      <sz val="10"/>
      <color theme="1"/>
      <name val="Calibri"/>
      <family val="2"/>
    </font>
    <font>
      <sz val="10"/>
      <color rgb="FFFF0000"/>
      <name val="Calibri"/>
      <family val="2"/>
    </font>
    <font>
      <b/>
      <sz val="10"/>
      <color rgb="FF000000"/>
      <name val="Arial"/>
    </font>
    <font>
      <b/>
      <sz val="10"/>
      <color theme="1"/>
      <name val="Arial"/>
    </font>
  </fonts>
  <fills count="26">
    <fill>
      <patternFill patternType="none"/>
    </fill>
    <fill>
      <patternFill patternType="gray125"/>
    </fill>
    <fill>
      <patternFill patternType="solid">
        <fgColor rgb="FF808080"/>
        <bgColor rgb="FF808080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rgb="FFDBDBDB"/>
      </patternFill>
    </fill>
    <fill>
      <patternFill patternType="solid">
        <fgColor theme="0" tint="-0.14999847407452621"/>
        <bgColor rgb="FFE7E6E6"/>
      </patternFill>
    </fill>
    <fill>
      <patternFill patternType="solid">
        <fgColor theme="0"/>
        <bgColor rgb="FFE7E6E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rgb="FF0070C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rgb="FF000000"/>
      </left>
      <right style="medium">
        <color rgb="FF000000"/>
      </right>
      <top style="medium">
        <color theme="1"/>
      </top>
      <bottom style="medium">
        <color theme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rgb="FF000000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rgb="FF000000"/>
      </left>
      <right style="medium">
        <color theme="1"/>
      </right>
      <top style="medium">
        <color rgb="FF000000"/>
      </top>
      <bottom style="medium">
        <color theme="1"/>
      </bottom>
      <diagonal/>
    </border>
    <border>
      <left style="medium">
        <color rgb="FF000000"/>
      </left>
      <right style="medium">
        <color theme="1"/>
      </right>
      <top style="medium">
        <color theme="1"/>
      </top>
      <bottom style="medium">
        <color rgb="FF00000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rgb="FF000000"/>
      </bottom>
      <diagonal/>
    </border>
    <border>
      <left/>
      <right/>
      <top style="thin">
        <color theme="1"/>
      </top>
      <bottom/>
      <diagonal/>
    </border>
    <border>
      <left style="medium">
        <color theme="1"/>
      </left>
      <right/>
      <top style="thin">
        <color rgb="FF000000"/>
      </top>
      <bottom/>
      <diagonal/>
    </border>
    <border>
      <left style="medium">
        <color theme="1"/>
      </left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theme="1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medium">
        <color theme="1"/>
      </right>
      <top/>
      <bottom style="thin">
        <color rgb="FF000000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thin">
        <color indexed="64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theme="1"/>
      </bottom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6" fillId="0" borderId="0" applyNumberFormat="0" applyFill="0" applyBorder="0" applyAlignment="0" applyProtection="0"/>
  </cellStyleXfs>
  <cellXfs count="272"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11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7" xfId="0" applyFont="1" applyBorder="1"/>
    <xf numFmtId="0" fontId="3" fillId="0" borderId="18" xfId="0" applyFont="1" applyBorder="1"/>
    <xf numFmtId="14" fontId="3" fillId="0" borderId="19" xfId="0" applyNumberFormat="1" applyFont="1" applyBorder="1"/>
    <xf numFmtId="0" fontId="3" fillId="0" borderId="19" xfId="0" applyFont="1" applyBorder="1"/>
    <xf numFmtId="14" fontId="3" fillId="0" borderId="20" xfId="0" applyNumberFormat="1" applyFont="1" applyBorder="1"/>
    <xf numFmtId="14" fontId="3" fillId="0" borderId="21" xfId="0" applyNumberFormat="1" applyFont="1" applyBorder="1"/>
    <xf numFmtId="0" fontId="3" fillId="0" borderId="0" xfId="0" applyFont="1" applyAlignment="1">
      <alignment horizontal="left" vertical="center"/>
    </xf>
    <xf numFmtId="0" fontId="4" fillId="0" borderId="0" xfId="0" applyFont="1"/>
    <xf numFmtId="0" fontId="5" fillId="0" borderId="0" xfId="0" applyFont="1"/>
    <xf numFmtId="0" fontId="3" fillId="0" borderId="11" xfId="0" applyFont="1" applyBorder="1" applyAlignment="1">
      <alignment horizontal="left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6" xfId="0" applyFont="1" applyBorder="1"/>
    <xf numFmtId="14" fontId="3" fillId="0" borderId="11" xfId="0" applyNumberFormat="1" applyFont="1" applyBorder="1" applyAlignment="1">
      <alignment horizontal="center"/>
    </xf>
    <xf numFmtId="16" fontId="3" fillId="0" borderId="11" xfId="0" applyNumberFormat="1" applyFont="1" applyBorder="1" applyAlignment="1">
      <alignment horizontal="left" vertical="center"/>
    </xf>
    <xf numFmtId="0" fontId="3" fillId="0" borderId="1" xfId="0" applyFont="1" applyBorder="1"/>
    <xf numFmtId="0" fontId="3" fillId="0" borderId="5" xfId="0" applyFont="1" applyBorder="1"/>
    <xf numFmtId="14" fontId="3" fillId="0" borderId="5" xfId="0" applyNumberFormat="1" applyFont="1" applyBorder="1"/>
    <xf numFmtId="0" fontId="3" fillId="0" borderId="23" xfId="0" applyFont="1" applyBorder="1"/>
    <xf numFmtId="0" fontId="3" fillId="0" borderId="24" xfId="0" applyFont="1" applyBorder="1"/>
    <xf numFmtId="0" fontId="3" fillId="0" borderId="25" xfId="0" applyFont="1" applyBorder="1"/>
    <xf numFmtId="0" fontId="3" fillId="0" borderId="4" xfId="0" applyFont="1" applyBorder="1"/>
    <xf numFmtId="14" fontId="3" fillId="0" borderId="0" xfId="0" applyNumberFormat="1" applyFont="1"/>
    <xf numFmtId="0" fontId="7" fillId="0" borderId="0" xfId="0" applyFont="1" applyAlignment="1">
      <alignment horizontal="center" vertical="center"/>
    </xf>
    <xf numFmtId="0" fontId="11" fillId="15" borderId="28" xfId="1" applyNumberFormat="1" applyFont="1" applyFill="1" applyBorder="1" applyAlignment="1" applyProtection="1">
      <alignment horizontal="center" vertical="center"/>
      <protection locked="0"/>
    </xf>
    <xf numFmtId="0" fontId="11" fillId="17" borderId="28" xfId="0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>
      <alignment horizontal="center" vertical="center"/>
    </xf>
    <xf numFmtId="0" fontId="7" fillId="0" borderId="0" xfId="0" applyFont="1"/>
    <xf numFmtId="17" fontId="8" fillId="11" borderId="22" xfId="0" applyNumberFormat="1" applyFont="1" applyFill="1" applyBorder="1" applyAlignment="1">
      <alignment horizontal="center" vertical="center"/>
    </xf>
    <xf numFmtId="0" fontId="12" fillId="5" borderId="6" xfId="0" applyFont="1" applyFill="1" applyBorder="1" applyAlignment="1" applyProtection="1">
      <alignment horizontal="center" vertical="center"/>
      <protection locked="0"/>
    </xf>
    <xf numFmtId="0" fontId="7" fillId="0" borderId="32" xfId="0" applyFont="1" applyBorder="1" applyAlignment="1">
      <alignment horizontal="center" vertical="center"/>
    </xf>
    <xf numFmtId="0" fontId="7" fillId="0" borderId="1" xfId="0" applyFont="1" applyBorder="1"/>
    <xf numFmtId="0" fontId="12" fillId="5" borderId="3" xfId="0" applyFont="1" applyFill="1" applyBorder="1" applyAlignment="1" applyProtection="1">
      <alignment horizontal="center" vertical="center"/>
      <protection locked="0"/>
    </xf>
    <xf numFmtId="0" fontId="10" fillId="0" borderId="32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4" fillId="0" borderId="0" xfId="4" applyFont="1"/>
    <xf numFmtId="0" fontId="10" fillId="0" borderId="2" xfId="0" applyFont="1" applyBorder="1" applyAlignment="1">
      <alignment horizontal="center" vertical="center"/>
    </xf>
    <xf numFmtId="0" fontId="7" fillId="0" borderId="31" xfId="0" applyFont="1" applyBorder="1"/>
    <xf numFmtId="0" fontId="15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47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5" fillId="0" borderId="37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17" fillId="9" borderId="5" xfId="0" applyFont="1" applyFill="1" applyBorder="1" applyAlignment="1">
      <alignment horizontal="center" vertical="center"/>
    </xf>
    <xf numFmtId="0" fontId="18" fillId="18" borderId="11" xfId="0" applyFont="1" applyFill="1" applyBorder="1" applyAlignment="1">
      <alignment horizontal="center" vertical="center"/>
    </xf>
    <xf numFmtId="0" fontId="21" fillId="11" borderId="0" xfId="0" applyFont="1" applyFill="1" applyAlignment="1">
      <alignment horizontal="center" vertical="center"/>
    </xf>
    <xf numFmtId="0" fontId="22" fillId="12" borderId="1" xfId="0" applyFont="1" applyFill="1" applyBorder="1" applyAlignment="1">
      <alignment horizontal="center" vertical="center"/>
    </xf>
    <xf numFmtId="0" fontId="22" fillId="13" borderId="8" xfId="0" applyFont="1" applyFill="1" applyBorder="1" applyAlignment="1">
      <alignment horizontal="center" vertical="center"/>
    </xf>
    <xf numFmtId="0" fontId="22" fillId="22" borderId="1" xfId="0" applyFont="1" applyFill="1" applyBorder="1" applyAlignment="1">
      <alignment horizontal="center" vertical="center"/>
    </xf>
    <xf numFmtId="0" fontId="22" fillId="21" borderId="1" xfId="0" applyFont="1" applyFill="1" applyBorder="1" applyAlignment="1">
      <alignment horizontal="center" vertical="center"/>
    </xf>
    <xf numFmtId="0" fontId="22" fillId="6" borderId="1" xfId="0" applyFont="1" applyFill="1" applyBorder="1" applyAlignment="1">
      <alignment horizontal="center" vertic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24" fillId="0" borderId="0" xfId="0" applyFont="1"/>
    <xf numFmtId="0" fontId="17" fillId="9" borderId="33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2" fillId="14" borderId="1" xfId="0" applyFont="1" applyFill="1" applyBorder="1" applyAlignment="1">
      <alignment horizontal="center" vertical="center"/>
    </xf>
    <xf numFmtId="0" fontId="22" fillId="22" borderId="10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8" borderId="0" xfId="0" applyFont="1" applyFill="1"/>
    <xf numFmtId="0" fontId="25" fillId="19" borderId="2" xfId="0" applyFont="1" applyFill="1" applyBorder="1" applyAlignment="1" applyProtection="1">
      <alignment horizontal="center" vertical="center"/>
      <protection locked="0"/>
    </xf>
    <xf numFmtId="0" fontId="25" fillId="19" borderId="29" xfId="0" applyFont="1" applyFill="1" applyBorder="1" applyAlignment="1" applyProtection="1">
      <alignment horizontal="center" vertical="center" wrapText="1"/>
      <protection locked="0"/>
    </xf>
    <xf numFmtId="0" fontId="18" fillId="17" borderId="27" xfId="0" applyFont="1" applyFill="1" applyBorder="1" applyAlignment="1" applyProtection="1">
      <alignment horizontal="center" vertical="center"/>
      <protection locked="0"/>
    </xf>
    <xf numFmtId="0" fontId="18" fillId="15" borderId="28" xfId="1" applyNumberFormat="1" applyFont="1" applyFill="1" applyBorder="1" applyAlignment="1" applyProtection="1">
      <alignment horizontal="center" vertical="center"/>
      <protection locked="0"/>
    </xf>
    <xf numFmtId="0" fontId="18" fillId="16" borderId="28" xfId="0" applyFont="1" applyFill="1" applyBorder="1" applyAlignment="1" applyProtection="1">
      <alignment horizontal="center" vertical="center"/>
      <protection locked="0"/>
    </xf>
    <xf numFmtId="0" fontId="18" fillId="17" borderId="28" xfId="0" applyFont="1" applyFill="1" applyBorder="1" applyAlignment="1" applyProtection="1">
      <alignment horizontal="center" vertical="center"/>
      <protection locked="0"/>
    </xf>
    <xf numFmtId="0" fontId="18" fillId="15" borderId="28" xfId="0" applyFont="1" applyFill="1" applyBorder="1" applyAlignment="1" applyProtection="1">
      <alignment horizontal="center" vertical="center"/>
      <protection locked="0"/>
    </xf>
    <xf numFmtId="0" fontId="18" fillId="17" borderId="48" xfId="0" applyFont="1" applyFill="1" applyBorder="1" applyAlignment="1">
      <alignment horizontal="center" vertical="center"/>
    </xf>
    <xf numFmtId="0" fontId="18" fillId="16" borderId="49" xfId="0" applyFont="1" applyFill="1" applyBorder="1" applyAlignment="1">
      <alignment horizontal="center" vertical="center"/>
    </xf>
    <xf numFmtId="0" fontId="18" fillId="17" borderId="49" xfId="0" applyFont="1" applyFill="1" applyBorder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7" fillId="15" borderId="50" xfId="1" applyNumberFormat="1" applyFont="1" applyFill="1" applyBorder="1" applyAlignment="1">
      <alignment horizontal="center" vertical="center"/>
    </xf>
    <xf numFmtId="0" fontId="27" fillId="17" borderId="50" xfId="0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14" fontId="29" fillId="9" borderId="7" xfId="0" applyNumberFormat="1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13" borderId="8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23" fillId="8" borderId="0" xfId="0" applyFont="1" applyFill="1" applyAlignment="1">
      <alignment horizontal="center" vertical="center"/>
    </xf>
    <xf numFmtId="0" fontId="24" fillId="8" borderId="0" xfId="0" applyFont="1" applyFill="1"/>
    <xf numFmtId="0" fontId="11" fillId="15" borderId="40" xfId="1" applyNumberFormat="1" applyFont="1" applyFill="1" applyBorder="1" applyAlignment="1" applyProtection="1">
      <alignment horizontal="center" vertical="center"/>
      <protection locked="0"/>
    </xf>
    <xf numFmtId="0" fontId="13" fillId="11" borderId="52" xfId="0" applyFont="1" applyFill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3" fillId="11" borderId="28" xfId="0" applyFont="1" applyFill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11" fillId="8" borderId="28" xfId="1" applyNumberFormat="1" applyFont="1" applyFill="1" applyBorder="1" applyAlignment="1" applyProtection="1">
      <alignment horizontal="center" vertical="center"/>
      <protection locked="0"/>
    </xf>
    <xf numFmtId="0" fontId="11" fillId="10" borderId="28" xfId="1" applyNumberFormat="1" applyFont="1" applyFill="1" applyBorder="1" applyAlignment="1" applyProtection="1">
      <alignment horizontal="center" vertical="center"/>
      <protection locked="0"/>
    </xf>
    <xf numFmtId="0" fontId="7" fillId="10" borderId="49" xfId="0" applyFont="1" applyFill="1" applyBorder="1" applyAlignment="1">
      <alignment horizontal="center" vertical="center"/>
    </xf>
    <xf numFmtId="0" fontId="27" fillId="10" borderId="50" xfId="0" applyFont="1" applyFill="1" applyBorder="1" applyAlignment="1">
      <alignment horizontal="center" vertical="center"/>
    </xf>
    <xf numFmtId="0" fontId="18" fillId="10" borderId="28" xfId="0" applyFont="1" applyFill="1" applyBorder="1" applyAlignment="1" applyProtection="1">
      <alignment horizontal="center" vertical="center"/>
      <protection locked="0"/>
    </xf>
    <xf numFmtId="0" fontId="18" fillId="8" borderId="28" xfId="0" applyFont="1" applyFill="1" applyBorder="1" applyAlignment="1" applyProtection="1">
      <alignment horizontal="center" vertical="center"/>
      <protection locked="0"/>
    </xf>
    <xf numFmtId="0" fontId="11" fillId="15" borderId="49" xfId="1" applyNumberFormat="1" applyFont="1" applyFill="1" applyBorder="1" applyAlignment="1" applyProtection="1">
      <alignment horizontal="center" vertical="center"/>
      <protection locked="0"/>
    </xf>
    <xf numFmtId="0" fontId="11" fillId="17" borderId="49" xfId="0" applyFont="1" applyFill="1" applyBorder="1" applyAlignment="1" applyProtection="1">
      <alignment horizontal="center" vertical="center"/>
      <protection locked="0"/>
    </xf>
    <xf numFmtId="0" fontId="13" fillId="11" borderId="57" xfId="0" applyFont="1" applyFill="1" applyBorder="1" applyAlignment="1">
      <alignment horizontal="center" vertical="center"/>
    </xf>
    <xf numFmtId="0" fontId="11" fillId="15" borderId="45" xfId="1" applyNumberFormat="1" applyFont="1" applyFill="1" applyBorder="1" applyAlignment="1" applyProtection="1">
      <alignment horizontal="center" vertical="center"/>
      <protection locked="0"/>
    </xf>
    <xf numFmtId="0" fontId="13" fillId="11" borderId="58" xfId="0" applyFont="1" applyFill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13" fillId="11" borderId="37" xfId="0" applyFont="1" applyFill="1" applyBorder="1" applyAlignment="1">
      <alignment horizontal="center" vertical="center"/>
    </xf>
    <xf numFmtId="0" fontId="9" fillId="8" borderId="12" xfId="0" applyFont="1" applyFill="1" applyBorder="1"/>
    <xf numFmtId="0" fontId="9" fillId="8" borderId="52" xfId="0" applyFont="1" applyFill="1" applyBorder="1"/>
    <xf numFmtId="0" fontId="9" fillId="8" borderId="5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26" fillId="0" borderId="63" xfId="0" applyFont="1" applyBorder="1" applyAlignment="1">
      <alignment horizontal="center" vertical="center"/>
    </xf>
    <xf numFmtId="0" fontId="7" fillId="8" borderId="12" xfId="0" applyFont="1" applyFill="1" applyBorder="1"/>
    <xf numFmtId="0" fontId="7" fillId="8" borderId="52" xfId="0" applyFont="1" applyFill="1" applyBorder="1"/>
    <xf numFmtId="0" fontId="7" fillId="8" borderId="52" xfId="0" applyFont="1" applyFill="1" applyBorder="1" applyAlignment="1">
      <alignment horizontal="center" vertical="center"/>
    </xf>
    <xf numFmtId="0" fontId="9" fillId="8" borderId="13" xfId="0" applyFont="1" applyFill="1" applyBorder="1"/>
    <xf numFmtId="0" fontId="7" fillId="8" borderId="64" xfId="0" applyFont="1" applyFill="1" applyBorder="1"/>
    <xf numFmtId="0" fontId="7" fillId="8" borderId="65" xfId="0" applyFont="1" applyFill="1" applyBorder="1"/>
    <xf numFmtId="0" fontId="7" fillId="8" borderId="66" xfId="0" applyFont="1" applyFill="1" applyBorder="1"/>
    <xf numFmtId="0" fontId="7" fillId="8" borderId="58" xfId="0" applyFont="1" applyFill="1" applyBorder="1"/>
    <xf numFmtId="0" fontId="7" fillId="8" borderId="66" xfId="0" applyFont="1" applyFill="1" applyBorder="1" applyAlignment="1">
      <alignment horizontal="center" vertical="center"/>
    </xf>
    <xf numFmtId="0" fontId="7" fillId="8" borderId="58" xfId="0" applyFont="1" applyFill="1" applyBorder="1" applyAlignment="1">
      <alignment horizontal="center" vertical="center"/>
    </xf>
    <xf numFmtId="0" fontId="7" fillId="8" borderId="67" xfId="0" applyFont="1" applyFill="1" applyBorder="1" applyAlignment="1">
      <alignment horizontal="center" vertical="center"/>
    </xf>
    <xf numFmtId="0" fontId="7" fillId="8" borderId="57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26" fillId="8" borderId="52" xfId="0" applyFont="1" applyFill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20" borderId="32" xfId="0" applyFont="1" applyFill="1" applyBorder="1" applyAlignment="1">
      <alignment horizontal="center" vertical="center"/>
    </xf>
    <xf numFmtId="0" fontId="22" fillId="10" borderId="32" xfId="0" applyFont="1" applyFill="1" applyBorder="1" applyAlignment="1">
      <alignment horizontal="center" vertical="center"/>
    </xf>
    <xf numFmtId="0" fontId="22" fillId="8" borderId="32" xfId="0" applyFont="1" applyFill="1" applyBorder="1" applyAlignment="1">
      <alignment horizontal="center" vertical="center"/>
    </xf>
    <xf numFmtId="0" fontId="18" fillId="10" borderId="49" xfId="0" applyFont="1" applyFill="1" applyBorder="1" applyAlignment="1">
      <alignment horizontal="center" vertical="center"/>
    </xf>
    <xf numFmtId="0" fontId="18" fillId="8" borderId="49" xfId="0" applyFont="1" applyFill="1" applyBorder="1" applyAlignment="1">
      <alignment horizontal="center" vertical="center"/>
    </xf>
    <xf numFmtId="0" fontId="25" fillId="19" borderId="46" xfId="0" applyFont="1" applyFill="1" applyBorder="1" applyAlignment="1" applyProtection="1">
      <alignment horizontal="center" vertical="center" wrapText="1"/>
      <protection locked="0"/>
    </xf>
    <xf numFmtId="0" fontId="22" fillId="0" borderId="13" xfId="0" applyFont="1" applyBorder="1" applyAlignment="1">
      <alignment horizontal="center" vertical="center"/>
    </xf>
    <xf numFmtId="0" fontId="18" fillId="11" borderId="68" xfId="0" applyFont="1" applyFill="1" applyBorder="1" applyAlignment="1" applyProtection="1">
      <alignment horizontal="center" vertical="center"/>
      <protection locked="0"/>
    </xf>
    <xf numFmtId="0" fontId="18" fillId="11" borderId="62" xfId="0" applyFont="1" applyFill="1" applyBorder="1" applyAlignment="1" applyProtection="1">
      <alignment horizontal="center" vertical="center"/>
      <protection locked="0"/>
    </xf>
    <xf numFmtId="0" fontId="18" fillId="11" borderId="62" xfId="0" applyFont="1" applyFill="1" applyBorder="1" applyAlignment="1">
      <alignment horizontal="center" vertical="center"/>
    </xf>
    <xf numFmtId="0" fontId="22" fillId="11" borderId="32" xfId="0" applyFont="1" applyFill="1" applyBorder="1" applyAlignment="1">
      <alignment horizontal="center" vertical="center"/>
    </xf>
    <xf numFmtId="0" fontId="18" fillId="11" borderId="69" xfId="0" applyFont="1" applyFill="1" applyBorder="1" applyAlignment="1" applyProtection="1">
      <alignment horizontal="center" vertical="center"/>
      <protection locked="0"/>
    </xf>
    <xf numFmtId="0" fontId="18" fillId="11" borderId="70" xfId="0" applyFont="1" applyFill="1" applyBorder="1" applyAlignment="1" applyProtection="1">
      <alignment horizontal="center" vertical="center"/>
      <protection locked="0"/>
    </xf>
    <xf numFmtId="0" fontId="18" fillId="11" borderId="7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7" fillId="8" borderId="64" xfId="0" applyFont="1" applyFill="1" applyBorder="1" applyAlignment="1">
      <alignment horizontal="center" vertical="center"/>
    </xf>
    <xf numFmtId="0" fontId="7" fillId="8" borderId="65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14" fillId="0" borderId="0" xfId="4" applyFont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7" fillId="11" borderId="28" xfId="0" applyFont="1" applyFill="1" applyBorder="1" applyAlignment="1">
      <alignment horizontal="center" vertical="center"/>
    </xf>
    <xf numFmtId="0" fontId="11" fillId="11" borderId="40" xfId="1" applyNumberFormat="1" applyFont="1" applyFill="1" applyBorder="1" applyAlignment="1" applyProtection="1">
      <alignment horizontal="center" vertical="center"/>
      <protection locked="0"/>
    </xf>
    <xf numFmtId="0" fontId="7" fillId="11" borderId="12" xfId="0" applyFont="1" applyFill="1" applyBorder="1" applyAlignment="1">
      <alignment horizontal="center" vertical="center"/>
    </xf>
    <xf numFmtId="0" fontId="11" fillId="11" borderId="28" xfId="1" applyNumberFormat="1" applyFont="1" applyFill="1" applyBorder="1" applyAlignment="1" applyProtection="1">
      <alignment horizontal="center" vertical="center"/>
      <protection locked="0"/>
    </xf>
    <xf numFmtId="0" fontId="7" fillId="11" borderId="64" xfId="0" applyFont="1" applyFill="1" applyBorder="1" applyAlignment="1">
      <alignment horizontal="center" vertical="center"/>
    </xf>
    <xf numFmtId="0" fontId="7" fillId="11" borderId="49" xfId="0" applyFont="1" applyFill="1" applyBorder="1" applyAlignment="1">
      <alignment horizontal="center" vertical="center"/>
    </xf>
    <xf numFmtId="0" fontId="11" fillId="11" borderId="45" xfId="1" applyNumberFormat="1" applyFont="1" applyFill="1" applyBorder="1" applyAlignment="1" applyProtection="1">
      <alignment horizontal="center" vertical="center"/>
      <protection locked="0"/>
    </xf>
    <xf numFmtId="0" fontId="7" fillId="11" borderId="42" xfId="0" applyFont="1" applyFill="1" applyBorder="1" applyAlignment="1">
      <alignment horizontal="center" vertical="center"/>
    </xf>
    <xf numFmtId="0" fontId="7" fillId="11" borderId="47" xfId="0" applyFont="1" applyFill="1" applyBorder="1" applyAlignment="1">
      <alignment horizontal="center" vertical="center"/>
    </xf>
    <xf numFmtId="0" fontId="26" fillId="11" borderId="26" xfId="0" applyFont="1" applyFill="1" applyBorder="1" applyAlignment="1">
      <alignment horizontal="center" vertical="center"/>
    </xf>
    <xf numFmtId="0" fontId="26" fillId="11" borderId="2" xfId="0" applyFont="1" applyFill="1" applyBorder="1" applyAlignment="1">
      <alignment horizontal="center" vertical="center"/>
    </xf>
    <xf numFmtId="0" fontId="26" fillId="11" borderId="63" xfId="0" applyFont="1" applyFill="1" applyBorder="1" applyAlignment="1">
      <alignment horizontal="center" vertical="center"/>
    </xf>
    <xf numFmtId="0" fontId="32" fillId="23" borderId="32" xfId="0" applyFont="1" applyFill="1" applyBorder="1" applyAlignment="1">
      <alignment horizontal="center" vertical="center"/>
    </xf>
    <xf numFmtId="0" fontId="26" fillId="23" borderId="2" xfId="0" applyFont="1" applyFill="1" applyBorder="1" applyAlignment="1">
      <alignment horizontal="center" vertical="center"/>
    </xf>
    <xf numFmtId="0" fontId="33" fillId="0" borderId="32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7" fillId="8" borderId="0" xfId="0" applyFont="1" applyFill="1"/>
    <xf numFmtId="0" fontId="7" fillId="8" borderId="0" xfId="0" applyFont="1" applyFill="1" applyAlignment="1">
      <alignment horizontal="center" vertical="center"/>
    </xf>
    <xf numFmtId="0" fontId="7" fillId="8" borderId="72" xfId="0" applyFont="1" applyFill="1" applyBorder="1"/>
    <xf numFmtId="0" fontId="7" fillId="8" borderId="73" xfId="0" applyFont="1" applyFill="1" applyBorder="1" applyAlignment="1">
      <alignment horizontal="center" vertical="center"/>
    </xf>
    <xf numFmtId="0" fontId="7" fillId="8" borderId="74" xfId="0" applyFont="1" applyFill="1" applyBorder="1"/>
    <xf numFmtId="0" fontId="7" fillId="8" borderId="75" xfId="0" applyFont="1" applyFill="1" applyBorder="1"/>
    <xf numFmtId="0" fontId="7" fillId="8" borderId="76" xfId="0" applyFont="1" applyFill="1" applyBorder="1" applyAlignment="1">
      <alignment horizontal="center" vertical="center"/>
    </xf>
    <xf numFmtId="0" fontId="7" fillId="8" borderId="77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32" fillId="23" borderId="78" xfId="0" applyFont="1" applyFill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0" fillId="0" borderId="81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83" xfId="0" applyFont="1" applyBorder="1" applyAlignment="1">
      <alignment horizontal="center" vertical="center"/>
    </xf>
    <xf numFmtId="0" fontId="10" fillId="0" borderId="84" xfId="0" applyFont="1" applyBorder="1" applyAlignment="1">
      <alignment horizontal="center" vertical="center"/>
    </xf>
    <xf numFmtId="0" fontId="10" fillId="0" borderId="85" xfId="0" applyFont="1" applyBorder="1" applyAlignment="1">
      <alignment horizontal="center" vertical="center"/>
    </xf>
    <xf numFmtId="0" fontId="10" fillId="0" borderId="5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6" xfId="0" applyFont="1" applyBorder="1" applyAlignment="1">
      <alignment horizontal="center" vertical="center"/>
    </xf>
    <xf numFmtId="0" fontId="9" fillId="11" borderId="28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34" fillId="11" borderId="28" xfId="1" applyNumberFormat="1" applyFont="1" applyFill="1" applyBorder="1" applyAlignment="1" applyProtection="1">
      <alignment horizontal="center" vertical="center"/>
      <protection locked="0"/>
    </xf>
    <xf numFmtId="0" fontId="21" fillId="11" borderId="32" xfId="0" applyFont="1" applyFill="1" applyBorder="1" applyAlignment="1">
      <alignment horizontal="center" vertical="center"/>
    </xf>
    <xf numFmtId="16" fontId="7" fillId="10" borderId="28" xfId="0" applyNumberFormat="1" applyFont="1" applyFill="1" applyBorder="1" applyAlignment="1">
      <alignment horizontal="center" vertical="center"/>
    </xf>
    <xf numFmtId="0" fontId="7" fillId="25" borderId="32" xfId="0" applyFont="1" applyFill="1" applyBorder="1" applyAlignment="1">
      <alignment horizontal="center" vertical="center"/>
    </xf>
    <xf numFmtId="0" fontId="9" fillId="25" borderId="28" xfId="0" applyFont="1" applyFill="1" applyBorder="1" applyAlignment="1">
      <alignment horizontal="center" vertical="center"/>
    </xf>
    <xf numFmtId="0" fontId="27" fillId="25" borderId="40" xfId="1" applyNumberFormat="1" applyFont="1" applyFill="1" applyBorder="1" applyAlignment="1" applyProtection="1">
      <alignment horizontal="center" vertical="center"/>
      <protection locked="0"/>
    </xf>
    <xf numFmtId="0" fontId="32" fillId="25" borderId="12" xfId="0" applyFont="1" applyFill="1" applyBorder="1" applyAlignment="1">
      <alignment horizontal="center" vertical="center"/>
    </xf>
    <xf numFmtId="0" fontId="32" fillId="25" borderId="28" xfId="0" applyFont="1" applyFill="1" applyBorder="1" applyAlignment="1">
      <alignment horizontal="center" vertical="center"/>
    </xf>
    <xf numFmtId="0" fontId="35" fillId="25" borderId="40" xfId="1" applyNumberFormat="1" applyFont="1" applyFill="1" applyBorder="1" applyAlignment="1" applyProtection="1">
      <alignment horizontal="center" vertical="center"/>
      <protection locked="0"/>
    </xf>
    <xf numFmtId="0" fontId="9" fillId="25" borderId="12" xfId="0" applyFont="1" applyFill="1" applyBorder="1" applyAlignment="1">
      <alignment horizontal="center" vertical="center"/>
    </xf>
    <xf numFmtId="0" fontId="7" fillId="25" borderId="28" xfId="0" applyFont="1" applyFill="1" applyBorder="1" applyAlignment="1">
      <alignment horizontal="center" vertical="center"/>
    </xf>
    <xf numFmtId="0" fontId="13" fillId="25" borderId="58" xfId="0" applyFont="1" applyFill="1" applyBorder="1" applyAlignment="1">
      <alignment horizontal="center" vertical="center"/>
    </xf>
    <xf numFmtId="0" fontId="7" fillId="25" borderId="49" xfId="0" applyFont="1" applyFill="1" applyBorder="1" applyAlignment="1">
      <alignment horizontal="center" vertical="center"/>
    </xf>
    <xf numFmtId="0" fontId="32" fillId="25" borderId="26" xfId="0" applyFont="1" applyFill="1" applyBorder="1" applyAlignment="1">
      <alignment horizontal="center" vertical="center"/>
    </xf>
    <xf numFmtId="0" fontId="32" fillId="25" borderId="2" xfId="0" applyFont="1" applyFill="1" applyBorder="1" applyAlignment="1">
      <alignment horizontal="center" vertical="center"/>
    </xf>
    <xf numFmtId="0" fontId="32" fillId="25" borderId="63" xfId="0" applyFont="1" applyFill="1" applyBorder="1" applyAlignment="1">
      <alignment horizontal="center" vertical="center"/>
    </xf>
    <xf numFmtId="0" fontId="11" fillId="25" borderId="45" xfId="1" applyNumberFormat="1" applyFont="1" applyFill="1" applyBorder="1" applyAlignment="1" applyProtection="1">
      <alignment horizontal="center" vertical="center"/>
      <protection locked="0"/>
    </xf>
    <xf numFmtId="0" fontId="18" fillId="8" borderId="68" xfId="0" applyFont="1" applyFill="1" applyBorder="1" applyAlignment="1" applyProtection="1">
      <alignment horizontal="center" vertical="center"/>
      <protection locked="0"/>
    </xf>
    <xf numFmtId="0" fontId="18" fillId="8" borderId="62" xfId="0" applyFont="1" applyFill="1" applyBorder="1" applyAlignment="1" applyProtection="1">
      <alignment horizontal="center" vertical="center"/>
      <protection locked="0"/>
    </xf>
    <xf numFmtId="0" fontId="18" fillId="8" borderId="62" xfId="0" applyFont="1" applyFill="1" applyBorder="1" applyAlignment="1">
      <alignment horizontal="center" vertical="center"/>
    </xf>
    <xf numFmtId="1" fontId="30" fillId="12" borderId="32" xfId="0" applyNumberFormat="1" applyFont="1" applyFill="1" applyBorder="1" applyAlignment="1">
      <alignment horizontal="center" vertical="center"/>
    </xf>
    <xf numFmtId="1" fontId="30" fillId="8" borderId="32" xfId="0" applyNumberFormat="1" applyFont="1" applyFill="1" applyBorder="1" applyAlignment="1">
      <alignment horizontal="center" vertical="center"/>
    </xf>
    <xf numFmtId="1" fontId="30" fillId="8" borderId="43" xfId="0" applyNumberFormat="1" applyFont="1" applyFill="1" applyBorder="1" applyAlignment="1">
      <alignment horizontal="center" vertical="center"/>
    </xf>
    <xf numFmtId="1" fontId="30" fillId="11" borderId="32" xfId="0" applyNumberFormat="1" applyFont="1" applyFill="1" applyBorder="1" applyAlignment="1">
      <alignment horizontal="center" vertical="center"/>
    </xf>
    <xf numFmtId="1" fontId="30" fillId="11" borderId="43" xfId="0" applyNumberFormat="1" applyFont="1" applyFill="1" applyBorder="1" applyAlignment="1">
      <alignment horizontal="center" vertical="center"/>
    </xf>
    <xf numFmtId="165" fontId="22" fillId="10" borderId="32" xfId="0" applyNumberFormat="1" applyFont="1" applyFill="1" applyBorder="1" applyAlignment="1">
      <alignment horizontal="center" vertical="center" textRotation="90"/>
    </xf>
    <xf numFmtId="1" fontId="30" fillId="12" borderId="19" xfId="0" applyNumberFormat="1" applyFont="1" applyFill="1" applyBorder="1" applyAlignment="1">
      <alignment horizontal="center" vertical="center" wrapText="1"/>
    </xf>
    <xf numFmtId="1" fontId="30" fillId="12" borderId="56" xfId="0" applyNumberFormat="1" applyFont="1" applyFill="1" applyBorder="1" applyAlignment="1">
      <alignment horizontal="center" vertical="center"/>
    </xf>
    <xf numFmtId="1" fontId="30" fillId="8" borderId="53" xfId="0" applyNumberFormat="1" applyFont="1" applyFill="1" applyBorder="1" applyAlignment="1">
      <alignment horizontal="center" vertical="center" wrapText="1"/>
    </xf>
    <xf numFmtId="1" fontId="30" fillId="8" borderId="56" xfId="0" applyNumberFormat="1" applyFont="1" applyFill="1" applyBorder="1" applyAlignment="1">
      <alignment horizontal="center" vertical="center"/>
    </xf>
    <xf numFmtId="1" fontId="30" fillId="12" borderId="71" xfId="0" applyNumberFormat="1" applyFont="1" applyFill="1" applyBorder="1" applyAlignment="1">
      <alignment horizontal="center" vertical="center"/>
    </xf>
    <xf numFmtId="1" fontId="30" fillId="12" borderId="55" xfId="0" applyNumberFormat="1" applyFont="1" applyFill="1" applyBorder="1" applyAlignment="1">
      <alignment horizontal="center" vertical="center"/>
    </xf>
    <xf numFmtId="1" fontId="30" fillId="8" borderId="54" xfId="0" applyNumberFormat="1" applyFont="1" applyFill="1" applyBorder="1" applyAlignment="1">
      <alignment horizontal="center" vertical="center"/>
    </xf>
    <xf numFmtId="1" fontId="30" fillId="8" borderId="55" xfId="0" applyNumberFormat="1" applyFont="1" applyFill="1" applyBorder="1" applyAlignment="1">
      <alignment horizontal="center" vertical="center"/>
    </xf>
    <xf numFmtId="0" fontId="19" fillId="7" borderId="0" xfId="0" applyFont="1" applyFill="1" applyAlignment="1">
      <alignment horizontal="right" vertical="center"/>
    </xf>
    <xf numFmtId="0" fontId="19" fillId="7" borderId="9" xfId="0" applyFont="1" applyFill="1" applyBorder="1" applyAlignment="1">
      <alignment horizontal="right" vertical="center"/>
    </xf>
    <xf numFmtId="0" fontId="19" fillId="7" borderId="0" xfId="0" applyFont="1" applyFill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20" fillId="8" borderId="0" xfId="0" applyFont="1" applyFill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19" fillId="9" borderId="9" xfId="0" applyFont="1" applyFill="1" applyBorder="1" applyAlignment="1">
      <alignment horizontal="center" vertical="center"/>
    </xf>
    <xf numFmtId="0" fontId="18" fillId="4" borderId="22" xfId="0" applyFont="1" applyFill="1" applyBorder="1" applyAlignment="1">
      <alignment horizontal="center" vertical="center"/>
    </xf>
    <xf numFmtId="0" fontId="18" fillId="4" borderId="51" xfId="0" applyFont="1" applyFill="1" applyBorder="1" applyAlignment="1">
      <alignment horizontal="center" vertical="center"/>
    </xf>
    <xf numFmtId="0" fontId="18" fillId="4" borderId="30" xfId="0" applyFont="1" applyFill="1" applyBorder="1" applyAlignment="1">
      <alignment horizontal="center" vertical="center"/>
    </xf>
    <xf numFmtId="1" fontId="30" fillId="24" borderId="53" xfId="0" applyNumberFormat="1" applyFont="1" applyFill="1" applyBorder="1" applyAlignment="1">
      <alignment horizontal="center" vertical="center" wrapText="1"/>
    </xf>
    <xf numFmtId="1" fontId="30" fillId="24" borderId="56" xfId="0" applyNumberFormat="1" applyFont="1" applyFill="1" applyBorder="1" applyAlignment="1">
      <alignment horizontal="center" vertical="center"/>
    </xf>
    <xf numFmtId="1" fontId="30" fillId="24" borderId="54" xfId="0" applyNumberFormat="1" applyFont="1" applyFill="1" applyBorder="1" applyAlignment="1">
      <alignment horizontal="center" vertical="center"/>
    </xf>
    <xf numFmtId="1" fontId="30" fillId="24" borderId="55" xfId="0" applyNumberFormat="1" applyFont="1" applyFill="1" applyBorder="1" applyAlignment="1">
      <alignment horizontal="center" vertical="center"/>
    </xf>
    <xf numFmtId="1" fontId="30" fillId="8" borderId="36" xfId="0" applyNumberFormat="1" applyFont="1" applyFill="1" applyBorder="1" applyAlignment="1">
      <alignment horizontal="center" vertical="center"/>
    </xf>
    <xf numFmtId="164" fontId="10" fillId="6" borderId="32" xfId="0" applyNumberFormat="1" applyFont="1" applyFill="1" applyBorder="1" applyAlignment="1">
      <alignment horizontal="center" vertical="center" textRotation="90"/>
    </xf>
    <xf numFmtId="164" fontId="10" fillId="6" borderId="28" xfId="0" applyNumberFormat="1" applyFont="1" applyFill="1" applyBorder="1" applyAlignment="1">
      <alignment horizontal="center" vertical="center" textRotation="90"/>
    </xf>
    <xf numFmtId="164" fontId="10" fillId="6" borderId="40" xfId="0" applyNumberFormat="1" applyFont="1" applyFill="1" applyBorder="1" applyAlignment="1">
      <alignment horizontal="center" vertical="center" textRotation="90"/>
    </xf>
    <xf numFmtId="164" fontId="10" fillId="6" borderId="42" xfId="0" applyNumberFormat="1" applyFont="1" applyFill="1" applyBorder="1" applyAlignment="1">
      <alignment horizontal="center" vertical="center" textRotation="90"/>
    </xf>
    <xf numFmtId="164" fontId="10" fillId="6" borderId="2" xfId="0" applyNumberFormat="1" applyFont="1" applyFill="1" applyBorder="1" applyAlignment="1">
      <alignment horizontal="center" vertical="center" textRotation="90"/>
    </xf>
    <xf numFmtId="164" fontId="10" fillId="0" borderId="0" xfId="0" applyNumberFormat="1" applyFont="1" applyAlignment="1">
      <alignment horizontal="center" vertical="center" textRotation="90"/>
    </xf>
    <xf numFmtId="164" fontId="10" fillId="6" borderId="59" xfId="0" applyNumberFormat="1" applyFont="1" applyFill="1" applyBorder="1" applyAlignment="1">
      <alignment horizontal="center" vertical="center" textRotation="90"/>
    </xf>
    <xf numFmtId="164" fontId="10" fillId="6" borderId="60" xfId="0" applyNumberFormat="1" applyFont="1" applyFill="1" applyBorder="1" applyAlignment="1">
      <alignment horizontal="center" vertical="center" textRotation="90"/>
    </xf>
    <xf numFmtId="164" fontId="10" fillId="6" borderId="3" xfId="0" applyNumberFormat="1" applyFont="1" applyFill="1" applyBorder="1" applyAlignment="1">
      <alignment horizontal="center" vertical="center" textRotation="90"/>
    </xf>
    <xf numFmtId="164" fontId="10" fillId="6" borderId="61" xfId="0" applyNumberFormat="1" applyFont="1" applyFill="1" applyBorder="1" applyAlignment="1">
      <alignment horizontal="center" vertical="center" textRotation="90"/>
    </xf>
    <xf numFmtId="164" fontId="10" fillId="6" borderId="34" xfId="0" applyNumberFormat="1" applyFont="1" applyFill="1" applyBorder="1" applyAlignment="1">
      <alignment horizontal="center" vertical="center" textRotation="90"/>
    </xf>
    <xf numFmtId="14" fontId="29" fillId="8" borderId="79" xfId="0" applyNumberFormat="1" applyFont="1" applyFill="1" applyBorder="1" applyAlignment="1">
      <alignment horizontal="center" vertical="center"/>
    </xf>
    <xf numFmtId="14" fontId="29" fillId="8" borderId="80" xfId="0" applyNumberFormat="1" applyFont="1" applyFill="1" applyBorder="1" applyAlignment="1">
      <alignment horizontal="center" vertical="center"/>
    </xf>
  </cellXfs>
  <cellStyles count="5">
    <cellStyle name="cf1" xfId="2" xr:uid="{00000000-0005-0000-0000-000000000000}"/>
    <cellStyle name="cf2" xfId="3" xr:uid="{00000000-0005-0000-0000-000001000000}"/>
    <cellStyle name="Lien hypertexte" xfId="4" builtinId="8"/>
    <cellStyle name="Normal" xfId="0" builtinId="0" customBuiltin="1"/>
    <cellStyle name="Pourcentage" xfId="1" builtinId="5" customBuiltin="1"/>
  </cellStyles>
  <dxfs count="3545"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1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rgb="FFE7E6E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theme="1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</font>
      <fill>
        <patternFill patternType="solid">
          <fgColor indexed="64"/>
          <bgColor theme="0"/>
        </patternFill>
      </fill>
      <alignment horizontal="center" vertical="center"/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/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/>
      <border diagonalUp="0" diagonalDown="0">
        <left style="medium">
          <color theme="1"/>
        </left>
        <right style="medium">
          <color theme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/>
      <border>
        <left style="medium">
          <color theme="1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rgb="FFE7E6E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1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rgb="FFE7E6E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1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  <right style="medium">
          <color theme="1"/>
        </right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/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0"/>
        </patternFill>
      </fill>
      <border>
        <left style="medium">
          <color theme="1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rgb="FFDBDBDB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rgb="FFE7E6E6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86E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B3DAC4-6270-944C-B10D-95110371C51E}" name="Tableau2382263" displayName="Tableau2382263" ref="B3:AI13" headerRowCount="0" totalsRowShown="0" headerRowDxfId="3544" dataDxfId="3543" tableBorderDxfId="3542">
  <tableColumns count="34">
    <tableColumn id="1" xr3:uid="{C67F4DF7-518D-854D-BA54-E6BE135B267B}" name="Colonne1" headerRowDxfId="3541" dataDxfId="3540"/>
    <tableColumn id="2" xr3:uid="{26F0AADA-4773-A34B-962E-26F9F4EB2007}" name="Colonne2" headerRowDxfId="3539" dataDxfId="3538"/>
    <tableColumn id="3" xr3:uid="{E39527B6-458B-5A45-A259-517046D255F2}" name="Colonne3" headerRowDxfId="3537" dataDxfId="3536"/>
    <tableColumn id="4" xr3:uid="{0CA66020-488F-BE41-AF10-363DAE49B517}" name="Colonne4" headerRowDxfId="3535" dataDxfId="3534"/>
    <tableColumn id="5" xr3:uid="{E67685CC-9BE3-6449-9654-D5D0C865049C}" name="Colonne5" headerRowDxfId="3533" dataDxfId="3532"/>
    <tableColumn id="6" xr3:uid="{8D23C336-97C6-4F4D-9BDB-E37903B36760}" name="Colonne6" headerRowDxfId="3531" dataDxfId="3530"/>
    <tableColumn id="7" xr3:uid="{BC4B9496-ACEB-B445-A747-8BD36D0AF34D}" name="Colonne7" headerRowDxfId="3529" dataDxfId="3528"/>
    <tableColumn id="8" xr3:uid="{71AE4054-06D4-5541-A8EC-37A0551B9641}" name="Colonne8" headerRowDxfId="3527" dataDxfId="3526"/>
    <tableColumn id="9" xr3:uid="{E79F93F1-7A5C-7F4C-BEB6-55BA22966678}" name="Colonne9" headerRowDxfId="3525" dataDxfId="3524"/>
    <tableColumn id="10" xr3:uid="{9E62D3AB-D60B-C94C-89D4-2B81A5E89C71}" name="Colonne10" headerRowDxfId="3523" dataDxfId="3522"/>
    <tableColumn id="11" xr3:uid="{8A867368-C4E3-184B-A3EE-32BFE1C65C9A}" name="Colonne11" headerRowDxfId="3521" dataDxfId="3520"/>
    <tableColumn id="12" xr3:uid="{D18271CF-8B86-2B4E-8D74-7A655CC85939}" name="Colonne12" headerRowDxfId="3519" dataDxfId="3518"/>
    <tableColumn id="13" xr3:uid="{4619935D-5491-3747-A738-29ED07F88D62}" name="Colonne13" headerRowDxfId="3517" dataDxfId="3516"/>
    <tableColumn id="14" xr3:uid="{BCB5F864-E886-424F-BC84-9F00A527C90C}" name="Colonne14" headerRowDxfId="3515" dataDxfId="3514"/>
    <tableColumn id="15" xr3:uid="{0753963E-FE6C-A44A-A3CF-E4EE0D566DB5}" name="Colonne15" headerRowDxfId="3513" dataDxfId="3512"/>
    <tableColumn id="16" xr3:uid="{21185B58-1957-D041-AC88-560F017CD874}" name="Colonne16" headerRowDxfId="3511" dataDxfId="3510"/>
    <tableColumn id="17" xr3:uid="{2E5B3BB3-0436-0449-99AF-76102A5632E1}" name="Colonne17" headerRowDxfId="3509" dataDxfId="3508"/>
    <tableColumn id="18" xr3:uid="{7884F55E-8DFF-434D-B945-24EBB0658F5E}" name="Colonne18" headerRowDxfId="3507" dataDxfId="3506"/>
    <tableColumn id="19" xr3:uid="{E889C5F8-CA19-1F4C-A181-65AAE332D26D}" name="Colonne19" headerRowDxfId="3505" dataDxfId="3504"/>
    <tableColumn id="20" xr3:uid="{91D2885E-C20F-BA4A-956C-870809CC50E0}" name="Colonne20" headerRowDxfId="3503" dataDxfId="3502"/>
    <tableColumn id="21" xr3:uid="{65EB6067-9924-0B45-94D1-9B0E59BA983A}" name="Colonne21" headerRowDxfId="3501" dataDxfId="3500"/>
    <tableColumn id="22" xr3:uid="{BBEE7EAA-3E8A-8548-ADC3-EBE2157158B8}" name="Colonne22" headerRowDxfId="3499" dataDxfId="3498"/>
    <tableColumn id="23" xr3:uid="{BEC556D7-FFF4-F145-9D07-111D2AD68738}" name="Colonne23" headerRowDxfId="3497" dataDxfId="3496"/>
    <tableColumn id="24" xr3:uid="{7571FF3C-C730-5F4A-8127-AC5E5C009501}" name="Colonne24" headerRowDxfId="3495" dataDxfId="3494"/>
    <tableColumn id="25" xr3:uid="{677A7A20-0953-9147-AE71-02B1D4025978}" name="Colonne25" headerRowDxfId="3493" dataDxfId="3492"/>
    <tableColumn id="26" xr3:uid="{F5D7B46D-D4ED-6D43-8C67-3418C04E6CB4}" name="Colonne26" headerRowDxfId="3491" dataDxfId="3490"/>
    <tableColumn id="27" xr3:uid="{FA5D9976-9357-D64A-9431-4D31CABEF462}" name="Colonne27" headerRowDxfId="3489" dataDxfId="3488"/>
    <tableColumn id="28" xr3:uid="{EE0E6500-9B7E-2D4A-9A29-FDE0AAC9EB1C}" name="Colonne28" headerRowDxfId="3487" dataDxfId="3486"/>
    <tableColumn id="29" xr3:uid="{FC913241-A8ED-6243-AFD2-3FA3AD34A904}" name="Colonne29" headerRowDxfId="3485" dataDxfId="3484"/>
    <tableColumn id="30" xr3:uid="{0CCA68A1-5B73-3846-83A1-E28C0D1E33D0}" name="Colonne30" headerRowDxfId="3483" dataDxfId="3482"/>
    <tableColumn id="31" xr3:uid="{906D53F8-B1DC-D440-86BB-5D9C291C7AF8}" name="Colonne31" headerRowDxfId="3481" dataDxfId="3480"/>
    <tableColumn id="32" xr3:uid="{FE1E712B-29F3-1C4F-9F35-4825FDA82F68}" name="Colonne32" headerRowDxfId="3479" dataDxfId="3478"/>
    <tableColumn id="33" xr3:uid="{9A88F2B4-F5C9-D042-984E-0F78296DD9D9}" name="Colonne33" headerRowDxfId="3477" dataDxfId="3476">
      <calculatedColumnFormula array="1">SUMPRODUCT((C3:AG3="CA")+(C3:AG3="RTT")*1)</calculatedColumnFormula>
    </tableColumn>
    <tableColumn id="34" xr3:uid="{1EE54894-0752-0A46-9A66-F3D5B395795C}" name="Colonne34" headerRowDxfId="3475" dataDxfId="3474">
      <calculatedColumnFormula array="1">SUMPRODUCT((C3:AG3="R-CA")*1)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17B587-A409-4841-829D-F0D5C64E1ECC}" name="Tableau24398274" displayName="Tableau24398274" ref="B17:AI27" headerRowCount="0" totalsRowShown="0" headerRowDxfId="3473" dataDxfId="3472" tableBorderDxfId="3471">
  <tableColumns count="34">
    <tableColumn id="1" xr3:uid="{C6733B1E-48CA-8F4D-B071-51D6B4C5EB54}" name="Colonne1" headerRowDxfId="3470" dataDxfId="3469"/>
    <tableColumn id="2" xr3:uid="{16BB3F59-868C-3F4E-A915-B76CED29EB0E}" name="Colonne2" headerRowDxfId="3468" dataDxfId="3467"/>
    <tableColumn id="3" xr3:uid="{95AFE971-4B23-B449-8828-382BCAE64692}" name="Colonne3" headerRowDxfId="3466" dataDxfId="3465"/>
    <tableColumn id="4" xr3:uid="{E06E758F-F53A-F44C-A24D-33E65763FFD3}" name="Colonne4" headerRowDxfId="3464" dataDxfId="3463"/>
    <tableColumn id="5" xr3:uid="{BBF8E383-F246-B24C-AF71-83D51A59DD2B}" name="Colonne5" headerRowDxfId="3462" dataDxfId="3461"/>
    <tableColumn id="6" xr3:uid="{993ED2CC-5125-534B-AB41-B4231CBF6744}" name="Colonne6" headerRowDxfId="3460" dataDxfId="3459"/>
    <tableColumn id="7" xr3:uid="{CD826043-F62A-774F-8FFF-FB20411A8128}" name="Colonne7" headerRowDxfId="3458" dataDxfId="3457"/>
    <tableColumn id="8" xr3:uid="{539E62F7-3499-7640-8133-95EA6DA32723}" name="Colonne8" headerRowDxfId="3456" dataDxfId="3455"/>
    <tableColumn id="9" xr3:uid="{187A44C9-1CDB-A04B-9AA4-86C768B9F0CE}" name="Colonne9" headerRowDxfId="3454" dataDxfId="3453"/>
    <tableColumn id="10" xr3:uid="{3CF84CA5-5FBE-024E-A403-5EB21DD0252D}" name="Colonne10" headerRowDxfId="3452" dataDxfId="3451"/>
    <tableColumn id="11" xr3:uid="{0D70D4F6-582C-7C45-95FD-D6A2AE0E1435}" name="Colonne11" headerRowDxfId="3450" dataDxfId="3449"/>
    <tableColumn id="12" xr3:uid="{9F26205F-41A4-B045-AB2B-CC5759A00C01}" name="Colonne12" headerRowDxfId="3448" dataDxfId="3447"/>
    <tableColumn id="13" xr3:uid="{280363C1-839B-5848-8E8C-99135B0EE310}" name="Colonne13" headerRowDxfId="3446" dataDxfId="3445"/>
    <tableColumn id="14" xr3:uid="{A9DE9D3B-A486-1C4C-B375-A915A0BB87C8}" name="Colonne14" headerRowDxfId="3444" dataDxfId="3443"/>
    <tableColumn id="15" xr3:uid="{5B49D116-ED84-1646-9AB3-C0471A102E95}" name="Colonne15" headerRowDxfId="3442" dataDxfId="3441"/>
    <tableColumn id="16" xr3:uid="{5BB2302B-74DA-204F-9B07-055C9634BFA9}" name="Colonne16" headerRowDxfId="3440" dataDxfId="3439"/>
    <tableColumn id="17" xr3:uid="{8CF4824D-9C1F-144E-9E30-B5C094BC1077}" name="Colonne17" headerRowDxfId="3438" dataDxfId="3437"/>
    <tableColumn id="18" xr3:uid="{5F6FEFB3-F615-C94D-B38A-1F8C88C30BA1}" name="Colonne18" headerRowDxfId="3436" dataDxfId="3435"/>
    <tableColumn id="19" xr3:uid="{216E21B8-4964-F04E-A13F-E674B7B96C49}" name="Colonne19" headerRowDxfId="3434" dataDxfId="3433"/>
    <tableColumn id="20" xr3:uid="{36025A1E-729A-5B4A-A1E0-579992D3FA91}" name="Colonne20" headerRowDxfId="3432" dataDxfId="3431"/>
    <tableColumn id="21" xr3:uid="{33992C25-693D-9341-90F3-D72FA503FB72}" name="Colonne21" headerRowDxfId="3430" dataDxfId="3429"/>
    <tableColumn id="22" xr3:uid="{0051B79E-C927-5B4F-BE2D-DBF0F72EB6AA}" name="Colonne22" headerRowDxfId="3428" dataDxfId="3427"/>
    <tableColumn id="23" xr3:uid="{BCA516BD-BDF2-8C40-ABC4-2AF36BA29398}" name="Colonne23" headerRowDxfId="3426" dataDxfId="3425"/>
    <tableColumn id="24" xr3:uid="{EA27C9AD-900F-1C47-B83D-97967144D3F3}" name="Colonne24" headerRowDxfId="3424" dataDxfId="3423"/>
    <tableColumn id="25" xr3:uid="{14AA13CF-CC8E-D34D-9B80-787DA9A73B3F}" name="Colonne25" headerRowDxfId="3422" dataDxfId="3421"/>
    <tableColumn id="26" xr3:uid="{C456B676-2448-AB46-8D89-773A4EA19F40}" name="Colonne26" headerRowDxfId="3420" dataDxfId="3419"/>
    <tableColumn id="27" xr3:uid="{A085A555-3705-8948-9893-426075F4F6D3}" name="Colonne27" headerRowDxfId="3418" dataDxfId="3417"/>
    <tableColumn id="28" xr3:uid="{68CD98CA-C59D-2344-B595-35B29A42234C}" name="Colonne28" headerRowDxfId="3416" dataDxfId="3415"/>
    <tableColumn id="29" xr3:uid="{BE769AF0-3EA8-7340-8E37-28E77A610E7B}" name="Colonne29" headerRowDxfId="3414" dataDxfId="3413"/>
    <tableColumn id="30" xr3:uid="{35E8FD0D-086D-CA40-B89E-AB103767354F}" name="Colonne30" headerRowDxfId="3412" dataDxfId="3411"/>
    <tableColumn id="31" xr3:uid="{78D5D6C2-B982-2446-8D19-FD5A327DFB37}" name="Colonne31" headerRowDxfId="3410" dataDxfId="3409"/>
    <tableColumn id="32" xr3:uid="{BC592587-3F46-C34B-9D30-4015022DBC22}" name="Colonne32" headerRowDxfId="3408" dataDxfId="3407"/>
    <tableColumn id="33" xr3:uid="{72B4D76F-66E5-704F-A653-3CC9E9F4A903}" name="Colonne33" headerRowDxfId="3406" dataDxfId="3405">
      <calculatedColumnFormula array="1">SUMPRODUCT((C17:AG17="CA")+(C17:AG17="RTT")*1)</calculatedColumnFormula>
    </tableColumn>
    <tableColumn id="34" xr3:uid="{4DD90B54-559F-034F-BCDE-E0DBB0D08FE8}" name="Colonne34" headerRowDxfId="3404" dataDxfId="3403">
      <calculatedColumnFormula array="1">SUMPRODUCT((C17:AG17="R-CA")*1)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6F7F3F-8422-E042-B7E8-C8C253FB7138}" name="Tableau2454016285" displayName="Tableau2454016285" ref="B31:AI41" headerRowCount="0" totalsRowShown="0" headerRowDxfId="3402" dataDxfId="3401" tableBorderDxfId="3400">
  <tableColumns count="34">
    <tableColumn id="1" xr3:uid="{DC196F46-344C-964F-8F30-AD11742F70EF}" name="Colonne1" headerRowDxfId="3399" dataDxfId="3398"/>
    <tableColumn id="2" xr3:uid="{E0594F6E-1158-C147-88E7-3E5401B5549E}" name="Colonne2" headerRowDxfId="3397" dataDxfId="3396"/>
    <tableColumn id="3" xr3:uid="{64E5E1A3-7394-1142-9618-BAD9386B10B3}" name="Colonne3" headerRowDxfId="3395" dataDxfId="3394"/>
    <tableColumn id="4" xr3:uid="{AAC9C332-6B2F-4846-80D0-D71262A16159}" name="Colonne4" headerRowDxfId="3393" dataDxfId="3392"/>
    <tableColumn id="5" xr3:uid="{01250775-8918-4A47-94B5-2B1F471879DC}" name="Colonne5" headerRowDxfId="3391" dataDxfId="3390"/>
    <tableColumn id="6" xr3:uid="{3D7758B1-2C24-634E-9AF1-5AD273C7041A}" name="Colonne6" headerRowDxfId="3389" dataDxfId="3388"/>
    <tableColumn id="7" xr3:uid="{95A0AC1F-D976-F941-9672-A9D161AC48C3}" name="Colonne7" headerRowDxfId="3387" dataDxfId="3386"/>
    <tableColumn id="8" xr3:uid="{010F5CB0-48B9-3540-BAB9-53E0E66D38DF}" name="Colonne8" headerRowDxfId="3385" dataDxfId="3384"/>
    <tableColumn id="9" xr3:uid="{531FA0EE-72EF-0548-B42F-EE51D24B46CA}" name="Colonne9" headerRowDxfId="3383" dataDxfId="3382"/>
    <tableColumn id="10" xr3:uid="{777145FB-38B2-7844-8C5A-565EB9D79293}" name="Colonne10" headerRowDxfId="3381" dataDxfId="3380"/>
    <tableColumn id="11" xr3:uid="{D3581BD0-50E4-4D44-9CCC-EDCFBE505331}" name="Colonne11" headerRowDxfId="3379" dataDxfId="3378"/>
    <tableColumn id="12" xr3:uid="{92577C14-153D-1645-8032-828610475014}" name="Colonne12" headerRowDxfId="3377" dataDxfId="3376"/>
    <tableColumn id="13" xr3:uid="{CB49ABE1-5CB3-3D43-BADF-9FBA691B8997}" name="Colonne13" headerRowDxfId="3375" dataDxfId="3374"/>
    <tableColumn id="14" xr3:uid="{A3D0ECF1-61CC-2548-A027-8804E5B8ADEC}" name="Colonne14" headerRowDxfId="3373" dataDxfId="3372"/>
    <tableColumn id="15" xr3:uid="{2DFDA71E-15B4-454C-A890-A05BCBB3BF1D}" name="Colonne15" headerRowDxfId="3371" dataDxfId="3370"/>
    <tableColumn id="16" xr3:uid="{588F37BE-5E3B-4040-985C-F3381E2CB754}" name="Colonne16" headerRowDxfId="3369" dataDxfId="3368"/>
    <tableColumn id="17" xr3:uid="{7DFB61DC-A8E7-5E41-9668-895DCB360E9D}" name="Colonne17" headerRowDxfId="3367" dataDxfId="3366"/>
    <tableColumn id="18" xr3:uid="{DD73C2A8-9AC9-5544-8469-45885649E6B2}" name="Colonne18" headerRowDxfId="3365" dataDxfId="3364"/>
    <tableColumn id="19" xr3:uid="{8DCDE221-7F24-614E-A14D-B0E4B119FB74}" name="Colonne19" headerRowDxfId="3363" dataDxfId="3362"/>
    <tableColumn id="20" xr3:uid="{079B4C36-F406-4D4E-991E-089E6238B61B}" name="Colonne20" headerRowDxfId="3361" dataDxfId="3360"/>
    <tableColumn id="21" xr3:uid="{4286EBEA-AF48-C647-BD11-13CA1D641AD0}" name="Colonne21" headerRowDxfId="3359" dataDxfId="3358"/>
    <tableColumn id="22" xr3:uid="{7D768DAB-8C26-1A45-8E2B-A8C551C99E2D}" name="Colonne22" headerRowDxfId="3357" dataDxfId="3356"/>
    <tableColumn id="23" xr3:uid="{7E2DD1A6-BE80-9843-87EC-E829B325313A}" name="Colonne23" headerRowDxfId="3355" dataDxfId="3354"/>
    <tableColumn id="24" xr3:uid="{A9FC236A-D49F-5D40-93E6-2D44CBE15D54}" name="Colonne24" headerRowDxfId="3353" dataDxfId="3352"/>
    <tableColumn id="25" xr3:uid="{28724138-EEA8-714C-95B9-2FAC157BAB7A}" name="Colonne25" headerRowDxfId="3351" dataDxfId="3350"/>
    <tableColumn id="26" xr3:uid="{8146B60C-30F4-4641-A58C-616C3A3745E5}" name="Colonne26" headerRowDxfId="3349" dataDxfId="3348"/>
    <tableColumn id="27" xr3:uid="{DFCF5CEA-F927-584E-B4C8-B5EE7D847321}" name="Colonne27" headerRowDxfId="3347" dataDxfId="3346"/>
    <tableColumn id="28" xr3:uid="{B7DE5BDD-25A5-E940-B3B4-6243F1992C56}" name="Colonne28" headerRowDxfId="3345" dataDxfId="3344"/>
    <tableColumn id="29" xr3:uid="{645CF1E0-C164-2744-8E7B-4C118200B497}" name="Colonne29" headerRowDxfId="3343" dataDxfId="3342"/>
    <tableColumn id="30" xr3:uid="{57F1331E-7BAC-8048-B789-901B1BD7280A}" name="Colonne30" headerRowDxfId="3341" dataDxfId="3340"/>
    <tableColumn id="31" xr3:uid="{EFD29F39-DFA0-4F49-88AF-65C31CC4FCFE}" name="Colonne31" headerRowDxfId="3339" dataDxfId="3338"/>
    <tableColumn id="32" xr3:uid="{69A3721F-23D4-904D-9A21-C0F188BA99BB}" name="Colonne32" headerRowDxfId="3337" dataDxfId="3336"/>
    <tableColumn id="33" xr3:uid="{C601BF11-6CD4-2341-A9F6-1685F27B2561}" name="Colonne33" headerRowDxfId="3335" dataDxfId="3334">
      <calculatedColumnFormula array="1">SUMPRODUCT((C31:AG31="CA")+(C31:AG31="RTT")*1)</calculatedColumnFormula>
    </tableColumn>
    <tableColumn id="34" xr3:uid="{AE27145D-0BBF-974A-A2EF-E8EEAD4ED3B0}" name="Colonne34" headerRowDxfId="3333" dataDxfId="3332">
      <calculatedColumnFormula array="1">SUMPRODUCT((C31:AG31="R-CA")*1)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D522E4F-7F1B-FE43-8592-0E2142AE1B41}" name="Tableau2464117296" displayName="Tableau2464117296" ref="B45:AI55" headerRowCount="0" totalsRowShown="0" headerRowDxfId="3331" dataDxfId="3330" tableBorderDxfId="3329">
  <tableColumns count="34">
    <tableColumn id="1" xr3:uid="{8AA4C057-C4AE-D24F-919B-5F5490BEBEC7}" name="Colonne1" headerRowDxfId="3328" dataDxfId="3327"/>
    <tableColumn id="2" xr3:uid="{16B72477-56CE-814C-B1FD-6F13B47AEF1A}" name="Colonne2" headerRowDxfId="3326" dataDxfId="3325"/>
    <tableColumn id="3" xr3:uid="{94B84D4D-C59D-F447-B863-C1F75A1BA2AF}" name="Colonne3" headerRowDxfId="3324" dataDxfId="3323"/>
    <tableColumn id="4" xr3:uid="{6A6A2A19-BA27-1441-9792-FCFB907AD879}" name="Colonne4" headerRowDxfId="3322" dataDxfId="3321"/>
    <tableColumn id="5" xr3:uid="{3CAF61A8-5C5C-9241-B27B-36F1CBF9F997}" name="Colonne5" headerRowDxfId="3320" dataDxfId="3319"/>
    <tableColumn id="6" xr3:uid="{F6B4ABDA-A383-1040-8CCE-BFAF0A820DE5}" name="Colonne6" headerRowDxfId="3318" dataDxfId="3317"/>
    <tableColumn id="7" xr3:uid="{C58899E3-84A6-AF46-B882-86445F999D66}" name="Colonne7" headerRowDxfId="3316" dataDxfId="3315"/>
    <tableColumn id="8" xr3:uid="{30D84FEC-E0A3-7142-B37C-707EE198E7C3}" name="Colonne8" headerRowDxfId="3314" dataDxfId="3313"/>
    <tableColumn id="9" xr3:uid="{2A87499D-EC0C-134F-AFD6-694B0ACA4113}" name="Colonne9" headerRowDxfId="3312" dataDxfId="3311"/>
    <tableColumn id="10" xr3:uid="{08E8E743-EFE7-FD42-A28C-CB66B2E3BCA0}" name="Colonne10" headerRowDxfId="3310" dataDxfId="3309"/>
    <tableColumn id="11" xr3:uid="{A6683FD6-13D5-B447-9DCA-3F86F8693316}" name="Colonne11" headerRowDxfId="3308" dataDxfId="3307"/>
    <tableColumn id="12" xr3:uid="{FFB829D1-3D3B-4349-8ED2-75872A02867A}" name="Colonne12" headerRowDxfId="3306" dataDxfId="3305"/>
    <tableColumn id="13" xr3:uid="{4DB4CA66-378D-404C-AC8D-9D4ED4E91214}" name="Colonne13" headerRowDxfId="3304" dataDxfId="3303"/>
    <tableColumn id="14" xr3:uid="{44C46AA2-2F1C-7D4D-AF61-9CA671B50E7E}" name="Colonne14" headerRowDxfId="3302" dataDxfId="3301"/>
    <tableColumn id="15" xr3:uid="{8EACA8CE-4010-0B48-BF86-5CFBA1742D93}" name="Colonne15" headerRowDxfId="3300" dataDxfId="3299"/>
    <tableColumn id="16" xr3:uid="{1FE7BD30-BF36-8A40-BCB0-85F5FC289405}" name="Colonne16" headerRowDxfId="3298" dataDxfId="3297"/>
    <tableColumn id="17" xr3:uid="{5D6E9DB2-9B8B-FB47-9650-73C6CA4C954F}" name="Colonne17" headerRowDxfId="3296" dataDxfId="3295"/>
    <tableColumn id="18" xr3:uid="{D93AFC0A-396A-A14C-84B4-83D144C49F11}" name="Colonne18" headerRowDxfId="3294" dataDxfId="3293"/>
    <tableColumn id="19" xr3:uid="{40470840-AAD2-5745-8BDC-1B0AACB20456}" name="Colonne19" headerRowDxfId="3292" dataDxfId="3291"/>
    <tableColumn id="20" xr3:uid="{F7F35D06-EE74-1D4F-9570-DCEBAC733D7C}" name="Colonne20" headerRowDxfId="3290" dataDxfId="3289"/>
    <tableColumn id="21" xr3:uid="{45E7B789-DF01-A645-9DC4-C76056466754}" name="Colonne21" headerRowDxfId="3288" dataDxfId="3287"/>
    <tableColumn id="22" xr3:uid="{624E5118-BBA8-9D49-A73F-AB4B99D4CFE8}" name="Colonne22" headerRowDxfId="3286" dataDxfId="3285"/>
    <tableColumn id="23" xr3:uid="{982FDABA-7291-2947-A934-0A2562EA34CC}" name="Colonne23" headerRowDxfId="3284" dataDxfId="3283"/>
    <tableColumn id="24" xr3:uid="{5CEDC06C-EF91-CF4E-A819-5A4F04704FAF}" name="Colonne24" headerRowDxfId="3282" dataDxfId="3281"/>
    <tableColumn id="25" xr3:uid="{F50E4ABD-B43C-B046-B973-9F15734FBD79}" name="Colonne25" headerRowDxfId="3280" dataDxfId="3279"/>
    <tableColumn id="26" xr3:uid="{46071284-BC96-944C-A308-FBDD41A3103A}" name="Colonne26" headerRowDxfId="3278" dataDxfId="3277"/>
    <tableColumn id="27" xr3:uid="{11F047F4-CE4A-8748-AE4C-52C307DABDFF}" name="Colonne27" headerRowDxfId="3276" dataDxfId="3275"/>
    <tableColumn id="28" xr3:uid="{E9ACFE0F-A8A2-FD4C-A304-032CBD3824DB}" name="Colonne28" headerRowDxfId="3274" dataDxfId="3273"/>
    <tableColumn id="29" xr3:uid="{DB0974E9-CA6D-0841-B86C-644A61CB10B4}" name="Colonne29" headerRowDxfId="3272" dataDxfId="3271"/>
    <tableColumn id="30" xr3:uid="{2EA916AA-8778-404B-BE51-A978A73F476C}" name="Colonne30" headerRowDxfId="3270" dataDxfId="3269"/>
    <tableColumn id="31" xr3:uid="{C64BEF39-0EAF-8C41-9EFE-E6193353BB2B}" name="Colonne31" headerRowDxfId="3268" dataDxfId="3267"/>
    <tableColumn id="32" xr3:uid="{2DE618F8-3CCB-7142-B281-B05EBB5A9B59}" name="Colonne32" headerRowDxfId="3266" dataDxfId="3265"/>
    <tableColumn id="33" xr3:uid="{027057AB-CC4F-2D4D-81F3-936BE57B887B}" name="Colonne33" headerRowDxfId="3264" dataDxfId="3263">
      <calculatedColumnFormula array="1">SUMPRODUCT((C45:AG45="CA")+(C45:AG45="RTT")*1)</calculatedColumnFormula>
    </tableColumn>
    <tableColumn id="34" xr3:uid="{B22C25AC-ECDE-3D46-8BB2-8D7B2C58DC0D}" name="Colonne34" headerRowDxfId="3262" dataDxfId="3261">
      <calculatedColumnFormula array="1">SUMPRODUCT((C45:AG45="R-CA")*1)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0C8F35-21C4-774C-9535-9BB9B0D197C4}" name="Tableau24674218307" displayName="Tableau24674218307" ref="B59:AI65" headerRowCount="0" totalsRowShown="0" headerRowDxfId="3260" dataDxfId="3259" tableBorderDxfId="3258">
  <tableColumns count="34">
    <tableColumn id="1" xr3:uid="{53903A5C-05B2-2E4D-8687-61AB37789476}" name="Colonne1" headerRowDxfId="3257" dataDxfId="3256"/>
    <tableColumn id="2" xr3:uid="{0E5DF463-806E-2043-86D5-DD5FEA16F2AA}" name="Colonne2" headerRowDxfId="3255" dataDxfId="3254"/>
    <tableColumn id="3" xr3:uid="{78658D61-F408-8043-856E-D0CC10408226}" name="Colonne3" headerRowDxfId="3253" dataDxfId="3252"/>
    <tableColumn id="4" xr3:uid="{CFFB5A39-E99F-164D-85FB-FA17439FCEB5}" name="Colonne4" headerRowDxfId="3251" dataDxfId="3250"/>
    <tableColumn id="5" xr3:uid="{C5581438-2B77-E841-A8B0-AFCED831ED52}" name="Colonne5" headerRowDxfId="3249" dataDxfId="3248"/>
    <tableColumn id="6" xr3:uid="{AB5D92A0-3FDA-A14E-8857-266585549530}" name="Colonne6" headerRowDxfId="3247" dataDxfId="3246"/>
    <tableColumn id="7" xr3:uid="{ECD2BA5E-9B4E-1149-B3F3-07477C2B75FA}" name="Colonne7" headerRowDxfId="3245" dataDxfId="3244"/>
    <tableColumn id="8" xr3:uid="{073464DF-D5A1-8542-9C15-35EE2F21E197}" name="Colonne8" headerRowDxfId="3243" dataDxfId="3242"/>
    <tableColumn id="9" xr3:uid="{7E789EE7-492B-A441-B6A8-2E5B294A1CAC}" name="Colonne9" headerRowDxfId="3241" dataDxfId="3240"/>
    <tableColumn id="10" xr3:uid="{013B6F48-5F7D-5F42-9597-FD4E7AB4053F}" name="Colonne10" headerRowDxfId="3239" dataDxfId="3238"/>
    <tableColumn id="11" xr3:uid="{20780D32-14CB-DA4E-AF83-3674E8DAD463}" name="Colonne11" headerRowDxfId="3237" dataDxfId="3236"/>
    <tableColumn id="12" xr3:uid="{7CAF4F5E-7143-8542-B30A-A4135E3B65D4}" name="Colonne12" headerRowDxfId="3235" dataDxfId="3234"/>
    <tableColumn id="13" xr3:uid="{20EB5832-356C-1F49-928D-07A365FF9174}" name="Colonne13" headerRowDxfId="3233" dataDxfId="3232"/>
    <tableColumn id="14" xr3:uid="{F600584A-381E-FF48-A019-B1CE85C37E0B}" name="Colonne14" headerRowDxfId="3231" dataDxfId="3230"/>
    <tableColumn id="15" xr3:uid="{54AA3892-FA1A-AC49-96BA-D2F65DC6B18B}" name="Colonne15" headerRowDxfId="3229" dataDxfId="3228"/>
    <tableColumn id="16" xr3:uid="{65CCA965-B3D6-3D40-8297-E4BF3F5A7951}" name="Colonne16" headerRowDxfId="3227" dataDxfId="3226"/>
    <tableColumn id="17" xr3:uid="{43D30C0D-6ED6-E24B-B128-E7EC445FD059}" name="Colonne17" headerRowDxfId="3225" dataDxfId="3224"/>
    <tableColumn id="18" xr3:uid="{9F6F48E7-B586-CA43-96C4-BCCF55D15F51}" name="Colonne18" headerRowDxfId="3223" dataDxfId="3222"/>
    <tableColumn id="19" xr3:uid="{85E06B9B-7082-5349-9799-DFA717D8FF03}" name="Colonne19" headerRowDxfId="3221" dataDxfId="3220"/>
    <tableColumn id="20" xr3:uid="{2F7F56F2-F606-DC46-8C06-F922381F12A9}" name="Colonne20" headerRowDxfId="3219" dataDxfId="3218"/>
    <tableColumn id="21" xr3:uid="{52201A28-4A40-C44B-BD10-3145A94E5A7B}" name="Colonne21" headerRowDxfId="3217" dataDxfId="3216"/>
    <tableColumn id="22" xr3:uid="{515B5579-6426-F941-A0EE-B0CE9A531F47}" name="Colonne22" headerRowDxfId="3215" dataDxfId="3214"/>
    <tableColumn id="23" xr3:uid="{C201D8B6-6DAC-1D40-BDFC-644B33E11616}" name="Colonne23" headerRowDxfId="3213" dataDxfId="3212"/>
    <tableColumn id="24" xr3:uid="{2D983E1E-D48F-D74C-9C8E-A16D85F77DE9}" name="Colonne24" headerRowDxfId="3211" dataDxfId="3210"/>
    <tableColumn id="25" xr3:uid="{170B74E3-94CD-9C47-B875-9C29172D77F7}" name="Colonne25" headerRowDxfId="3209" dataDxfId="3208"/>
    <tableColumn id="26" xr3:uid="{81246928-5FEE-4B42-AACB-263A98B9980E}" name="Colonne26" headerRowDxfId="3207" dataDxfId="3206"/>
    <tableColumn id="27" xr3:uid="{07F66FEE-E4FF-DB4F-AC4B-26A12FE0DB90}" name="Colonne27" headerRowDxfId="3205" dataDxfId="3204"/>
    <tableColumn id="28" xr3:uid="{03A989A7-9D7A-CF4F-BE1F-8F3EF715DE3C}" name="Colonne28" headerRowDxfId="3203" dataDxfId="3202"/>
    <tableColumn id="29" xr3:uid="{068E97CA-05B3-024C-A211-78AE1EF4123E}" name="Colonne29" headerRowDxfId="3201" dataDxfId="3200"/>
    <tableColumn id="30" xr3:uid="{CA33AB00-DAF6-9A4D-B6D9-874376FBCCDD}" name="Colonne30" headerRowDxfId="3199" dataDxfId="3198"/>
    <tableColumn id="31" xr3:uid="{00078F68-2489-B244-8410-EB042AA4A2F9}" name="Colonne31" headerRowDxfId="3197" dataDxfId="3196"/>
    <tableColumn id="32" xr3:uid="{86C40D8C-7BF3-2E44-AB96-D3A0853CD7C4}" name="Colonne32" headerRowDxfId="3195" dataDxfId="3194"/>
    <tableColumn id="33" xr3:uid="{E79C4E16-E386-8C43-830E-32351B3553F9}" name="Colonne33" headerRowDxfId="3193" dataDxfId="3192">
      <calculatedColumnFormula array="1">SUMPRODUCT((C59:AG59="CA")+(C59:AG59="RTT")*1)</calculatedColumnFormula>
    </tableColumn>
    <tableColumn id="34" xr3:uid="{76827AD7-6B75-BC40-B50E-B4A7ED4D5FC4}" name="Colonne34" headerRowDxfId="3191" dataDxfId="3190">
      <calculatedColumnFormula array="1">SUMPRODUCT((C59:AG59="R-CA")*1)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5A08987-33EC-3F44-A191-F8242DF6FB90}" name="Tableau246794319319" displayName="Tableau246794319319" ref="B73:AI83" headerRowCount="0" totalsRowShown="0" headerRowDxfId="3189" dataDxfId="3188" tableBorderDxfId="3187">
  <tableColumns count="34">
    <tableColumn id="1" xr3:uid="{C259D88C-641E-084A-B84B-8E090F376641}" name="Colonne1" headerRowDxfId="3186" dataDxfId="3185"/>
    <tableColumn id="2" xr3:uid="{C4D13068-A110-5940-8A51-8C7649AF6E3F}" name="Colonne2" headerRowDxfId="3184" dataDxfId="3183"/>
    <tableColumn id="3" xr3:uid="{DC12B59C-E9DC-8949-81A0-18ED6A07602D}" name="Colonne3" headerRowDxfId="3182" dataDxfId="3181"/>
    <tableColumn id="4" xr3:uid="{08405D5B-F496-424F-9A5D-92E80A830DBA}" name="Colonne4" headerRowDxfId="3180" dataDxfId="3179"/>
    <tableColumn id="5" xr3:uid="{9CE5F0C1-5CEB-6540-93C3-20B3E22CEB37}" name="Colonne5" headerRowDxfId="3178" dataDxfId="3177"/>
    <tableColumn id="6" xr3:uid="{36163B60-654C-864E-A411-FEA06B0C9E2B}" name="Colonne6" headerRowDxfId="3176" dataDxfId="3175"/>
    <tableColumn id="7" xr3:uid="{284E4A6D-6D6E-3244-8ACC-C76A13462665}" name="Colonne7" headerRowDxfId="3174" dataDxfId="3173"/>
    <tableColumn id="8" xr3:uid="{56319F0F-D911-984D-AECD-379208F21A81}" name="Colonne8" headerRowDxfId="3172" dataDxfId="3171"/>
    <tableColumn id="9" xr3:uid="{B798209A-D39D-4E4A-9391-B0160358A50C}" name="Colonne9" headerRowDxfId="3170" dataDxfId="3169"/>
    <tableColumn id="10" xr3:uid="{F5E4BEF0-4BE6-6944-9039-414335F63288}" name="Colonne10" headerRowDxfId="3168" dataDxfId="3167"/>
    <tableColumn id="11" xr3:uid="{7CC43DE2-CF70-8846-9903-2634948886EA}" name="Colonne11" headerRowDxfId="3166" dataDxfId="3165"/>
    <tableColumn id="12" xr3:uid="{A2A5B77B-D997-7142-B815-BD92AB629EA8}" name="Colonne12" headerRowDxfId="3164" dataDxfId="3163"/>
    <tableColumn id="13" xr3:uid="{5E2B14AE-A52D-1D45-AF29-655E397370E2}" name="Colonne13" headerRowDxfId="3162" dataDxfId="3161"/>
    <tableColumn id="14" xr3:uid="{48960ADA-9B7F-D948-8597-37EAD8DC9C32}" name="Colonne14" headerRowDxfId="3160" dataDxfId="3159"/>
    <tableColumn id="15" xr3:uid="{006A2006-8B5A-CB43-AF30-93CF87CB7365}" name="Colonne15" headerRowDxfId="3158" dataDxfId="3157"/>
    <tableColumn id="16" xr3:uid="{B49BCA00-8284-3B40-A979-ABE7FDBD58AF}" name="Colonne16" headerRowDxfId="3156" dataDxfId="3155"/>
    <tableColumn id="17" xr3:uid="{458C790E-E452-6448-9BB1-3CF2CD36AD46}" name="Colonne17" headerRowDxfId="3154" dataDxfId="3153"/>
    <tableColumn id="18" xr3:uid="{6F7A892A-8795-A343-B4C4-9EB93F5BA0B9}" name="Colonne18" headerRowDxfId="3152" dataDxfId="3151"/>
    <tableColumn id="19" xr3:uid="{86C3194A-4E80-9B4A-93CB-B4E348FD0562}" name="Colonne19" headerRowDxfId="3150" dataDxfId="3149"/>
    <tableColumn id="20" xr3:uid="{23A21379-3D0C-244F-9373-AD30E8422150}" name="Colonne20" headerRowDxfId="3148" dataDxfId="3147"/>
    <tableColumn id="21" xr3:uid="{E27E3CE5-E4D8-D141-86C4-4B069E24D2EB}" name="Colonne21" headerRowDxfId="3146" dataDxfId="3145"/>
    <tableColumn id="22" xr3:uid="{593F7E19-3BE4-494F-BBF9-32AF7B63AFE6}" name="Colonne22" headerRowDxfId="3144" dataDxfId="3143"/>
    <tableColumn id="23" xr3:uid="{9D119420-169F-8B48-9C08-5939D3F42616}" name="Colonne23" headerRowDxfId="3142" dataDxfId="3141"/>
    <tableColumn id="24" xr3:uid="{89758AF9-4705-B946-85C8-14300DF69F2C}" name="Colonne24" headerRowDxfId="3140" dataDxfId="3139"/>
    <tableColumn id="25" xr3:uid="{C7AF9037-671E-0F4B-BB92-8738BA4E603A}" name="Colonne25" headerRowDxfId="3138" dataDxfId="3137"/>
    <tableColumn id="26" xr3:uid="{52D7B09E-BF8E-F146-835D-2ABB271C24C0}" name="Colonne26" headerRowDxfId="3136" dataDxfId="3135"/>
    <tableColumn id="27" xr3:uid="{E98F3B0E-7513-EF44-95A4-81468C071258}" name="Colonne27" headerRowDxfId="3134" dataDxfId="3133"/>
    <tableColumn id="28" xr3:uid="{B37B12C4-72EE-1042-A420-37E090C60E97}" name="Colonne28" headerRowDxfId="3132" dataDxfId="3131"/>
    <tableColumn id="29" xr3:uid="{73D1182E-772D-674B-8D91-D96B0DB598C1}" name="Colonne29" headerRowDxfId="3130" dataDxfId="3129"/>
    <tableColumn id="30" xr3:uid="{55F05B9C-77C6-2744-9C6B-EB3FD1BEE49E}" name="Colonne30" headerRowDxfId="3128" dataDxfId="3127"/>
    <tableColumn id="31" xr3:uid="{0F753B60-F02D-AE46-BAC4-D1F8889F8BA9}" name="Colonne31" headerRowDxfId="3126" dataDxfId="3125"/>
    <tableColumn id="32" xr3:uid="{8E5F7EC7-211D-8E4A-A4DF-E99D16B0FA7F}" name="Colonne32" headerRowDxfId="3124" dataDxfId="3123"/>
    <tableColumn id="33" xr3:uid="{31CEAD08-5690-724F-AC04-0CB5AE679219}" name="Colonne33" headerRowDxfId="3122" dataDxfId="3121">
      <calculatedColumnFormula array="1">SUMPRODUCT((C73:AG73="CA")+(C73:AG73="RTT")*1)</calculatedColumnFormula>
    </tableColumn>
    <tableColumn id="34" xr3:uid="{8E99FD4B-0E7E-D14C-A170-036FBE8AE04D}" name="Colonne34" headerRowDxfId="3120" dataDxfId="3119">
      <calculatedColumnFormula array="1">SUMPRODUCT((C73:AG73="R-CA")*1)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5B6ECF2-A7D0-3A4F-9064-C3A6F27414A8}" name="Tableau21044203210" displayName="Tableau21044203210" ref="B87:AI97" headerRowCount="0" totalsRowShown="0" headerRowDxfId="3118" dataDxfId="3117" tableBorderDxfId="3116">
  <tableColumns count="34">
    <tableColumn id="1" xr3:uid="{A8BBB4E3-2775-8845-9D4C-F03317F6E71A}" name="Colonne1" headerRowDxfId="3115" dataDxfId="3114"/>
    <tableColumn id="2" xr3:uid="{36D9210C-ECB3-1141-9ABA-77B6FBCD9733}" name="Colonne2" headerRowDxfId="3113" dataDxfId="3112"/>
    <tableColumn id="3" xr3:uid="{F54D0A96-FDA8-E14D-AA8D-CAF43E09B159}" name="Colonne3" headerRowDxfId="3111" dataDxfId="3110"/>
    <tableColumn id="4" xr3:uid="{33BF2F91-301D-A141-AD9D-A01DC2280BE9}" name="Colonne4" headerRowDxfId="3109" dataDxfId="3108"/>
    <tableColumn id="5" xr3:uid="{E49DF255-C72B-7244-83E7-E2F7299EE5DF}" name="Colonne5" headerRowDxfId="3107" dataDxfId="3106"/>
    <tableColumn id="6" xr3:uid="{B18B6A8E-91C0-DB40-83EF-E07D58669236}" name="Colonne6" headerRowDxfId="3105" dataDxfId="3104"/>
    <tableColumn id="7" xr3:uid="{AF0D4437-FDFF-5D46-A85B-B09409A1BFA8}" name="Colonne7" headerRowDxfId="3103" dataDxfId="3102"/>
    <tableColumn id="8" xr3:uid="{48DD81BB-A64E-8E4B-B406-0F3CCDE41DCB}" name="Colonne8" headerRowDxfId="3101" dataDxfId="3100"/>
    <tableColumn id="9" xr3:uid="{8D1BE561-96FC-ED4B-831E-1C8755802120}" name="Colonne9" headerRowDxfId="3099" dataDxfId="3098"/>
    <tableColumn id="10" xr3:uid="{1164FB88-A3A6-7F44-8B2C-CD5AA7E7739F}" name="Colonne10" headerRowDxfId="3097" dataDxfId="3096"/>
    <tableColumn id="11" xr3:uid="{1A07C966-0F2E-2C41-B2C4-53783D9DAA7E}" name="Colonne11" headerRowDxfId="3095" dataDxfId="3094"/>
    <tableColumn id="12" xr3:uid="{2442A7D3-F488-BB48-B543-A1F8330F36C9}" name="Colonne12" headerRowDxfId="3093" dataDxfId="3092"/>
    <tableColumn id="13" xr3:uid="{99DA3A48-D147-4C45-81AD-605F3F3035C8}" name="Colonne13" headerRowDxfId="3091" dataDxfId="3090"/>
    <tableColumn id="14" xr3:uid="{C5953C02-8018-D74C-87A8-FF93842EF5B5}" name="Colonne14" headerRowDxfId="3089" dataDxfId="3088"/>
    <tableColumn id="15" xr3:uid="{214D6116-4CE9-BD46-AF77-2C36F499726D}" name="Colonne15" headerRowDxfId="3087" dataDxfId="3086"/>
    <tableColumn id="16" xr3:uid="{8B1B5A37-8AD5-AA49-BBC2-D1EA4580B2A5}" name="Colonne16" headerRowDxfId="3085" dataDxfId="3084"/>
    <tableColumn id="17" xr3:uid="{D49D69A8-CA91-A341-B9E8-1625FF473FA7}" name="Colonne17" headerRowDxfId="3083" dataDxfId="3082"/>
    <tableColumn id="18" xr3:uid="{317B3429-380E-9849-87D1-2DCD23447C7F}" name="Colonne18" headerRowDxfId="3081" dataDxfId="3080"/>
    <tableColumn id="19" xr3:uid="{DFC0A2D4-748A-E645-B673-3EC0704F528F}" name="Colonne19" headerRowDxfId="3079" dataDxfId="3078"/>
    <tableColumn id="20" xr3:uid="{1496B6E0-D794-C54A-9771-5F94192536A5}" name="Colonne20" headerRowDxfId="3077" dataDxfId="3076"/>
    <tableColumn id="21" xr3:uid="{D6C585D6-EAFF-4746-9F55-358F886E0398}" name="Colonne21" headerRowDxfId="3075" dataDxfId="3074"/>
    <tableColumn id="22" xr3:uid="{4BF64E57-4396-664E-A42C-3014E0EAEBC4}" name="Colonne22" headerRowDxfId="3073" dataDxfId="3072"/>
    <tableColumn id="23" xr3:uid="{9A1C5EAE-97CC-8E43-93D8-0A2A80D6F1D9}" name="Colonne23" headerRowDxfId="3071" dataDxfId="3070"/>
    <tableColumn id="24" xr3:uid="{3C1D36EF-12E6-B94D-B086-101F7BA74BCD}" name="Colonne24" headerRowDxfId="3069" dataDxfId="3068"/>
    <tableColumn id="25" xr3:uid="{C0671024-8BE2-F148-87DB-33F5FAFB99C7}" name="Colonne25" headerRowDxfId="3067" dataDxfId="3066"/>
    <tableColumn id="26" xr3:uid="{2DB7469D-88A0-FB48-87F8-AD17BD98461F}" name="Colonne26" headerRowDxfId="3065" dataDxfId="3064"/>
    <tableColumn id="27" xr3:uid="{CE6F3C4F-183C-3947-9BAE-21E8B4CB5B38}" name="Colonne27" headerRowDxfId="3063" dataDxfId="3062"/>
    <tableColumn id="28" xr3:uid="{6CDBEDC9-A658-E646-94E9-A611275B0CF4}" name="Colonne28" headerRowDxfId="3061" dataDxfId="3060"/>
    <tableColumn id="29" xr3:uid="{31741217-D569-4C47-8992-5B189D3B740D}" name="Colonne29" headerRowDxfId="3059" dataDxfId="3058"/>
    <tableColumn id="30" xr3:uid="{12E886B9-8735-234C-BED2-327BDBD37AAC}" name="Colonne30" headerRowDxfId="3057" dataDxfId="3056"/>
    <tableColumn id="31" xr3:uid="{F487FCA0-57B1-664B-9D3B-8DE8D14751BA}" name="Colonne31" headerRowDxfId="3055" dataDxfId="3054"/>
    <tableColumn id="32" xr3:uid="{E3EA63CB-1DD7-3348-B77F-1ED687FE810C}" name="Colonne32" headerRowDxfId="3053" dataDxfId="3052"/>
    <tableColumn id="33" xr3:uid="{7B77F3A1-CFFF-BA4D-86EC-DC0258A7C921}" name="Colonne33" headerRowDxfId="3051" dataDxfId="3050">
      <calculatedColumnFormula array="1">SUMPRODUCT((C87:AG87="CA")+(C87:AG87="RTT")*1)</calculatedColumnFormula>
    </tableColumn>
    <tableColumn id="34" xr3:uid="{3E5F7473-1F6F-464E-AF02-C3DB84401113}" name="Colonne34" headerRowDxfId="3049" dataDxfId="3048">
      <calculatedColumnFormula array="1">SUMPRODUCT((C87:AG87="R-CA")*1)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DA48B0C-4583-7048-A843-E8CB65AC7B24}" name="Tableau241145213311" displayName="Tableau241145213311" ref="B101:AI107" headerRowCount="0" totalsRowShown="0" headerRowDxfId="3047" dataDxfId="3046" tableBorderDxfId="3045">
  <tableColumns count="34">
    <tableColumn id="1" xr3:uid="{0C22F13D-BBB0-D643-B704-E4D0280C947E}" name="Colonne1" headerRowDxfId="3044" dataDxfId="3043"/>
    <tableColumn id="2" xr3:uid="{34870AD8-5A25-A145-ABD3-37DA737BA0BC}" name="Colonne2" headerRowDxfId="3042" dataDxfId="3041"/>
    <tableColumn id="3" xr3:uid="{499760EE-694D-C941-BB7B-4BF09BEAA80F}" name="Colonne3" headerRowDxfId="3040" dataDxfId="3039"/>
    <tableColumn id="4" xr3:uid="{E212ACD7-AF37-2540-A6AA-9CD3EC6470F1}" name="Colonne4" headerRowDxfId="3038" dataDxfId="3037"/>
    <tableColumn id="5" xr3:uid="{D14E9C61-09A8-DF4F-BD70-FA42280F9339}" name="Colonne5" headerRowDxfId="3036" dataDxfId="3035"/>
    <tableColumn id="6" xr3:uid="{6EA3AF84-0E27-1243-8515-7DAA215F5019}" name="Colonne6" headerRowDxfId="3034" dataDxfId="3033"/>
    <tableColumn id="7" xr3:uid="{2EDFEB14-08C3-F446-9681-C1D5F2EF762B}" name="Colonne7" headerRowDxfId="3032" dataDxfId="3031"/>
    <tableColumn id="8" xr3:uid="{6FCF74EF-C105-024D-86A8-3B990C789B84}" name="Colonne8" headerRowDxfId="3030" dataDxfId="3029"/>
    <tableColumn id="9" xr3:uid="{A8838BDF-421B-4843-A594-82E5CFED8B9A}" name="Colonne9" headerRowDxfId="3028" dataDxfId="3027"/>
    <tableColumn id="10" xr3:uid="{6DB0EC9C-58D0-584B-8B36-52B7340E3609}" name="Colonne10" headerRowDxfId="3026" dataDxfId="3025"/>
    <tableColumn id="11" xr3:uid="{D4AAD6A9-410A-5C4A-8A00-88CC432F9712}" name="Colonne11" headerRowDxfId="3024" dataDxfId="3023"/>
    <tableColumn id="12" xr3:uid="{7FBD6652-B5C5-1C4F-A3FC-427579E0CCE2}" name="Colonne12" headerRowDxfId="3022" dataDxfId="3021"/>
    <tableColumn id="13" xr3:uid="{68143AE6-CCBC-D24D-A33F-898756E12860}" name="Colonne13" headerRowDxfId="3020" dataDxfId="3019"/>
    <tableColumn id="14" xr3:uid="{C945EDB7-603A-AE46-9B69-63D11A2B52D5}" name="Colonne14" headerRowDxfId="3018" dataDxfId="3017"/>
    <tableColumn id="15" xr3:uid="{6180F0DC-3E00-5D4A-BB9D-47F7C6390EB5}" name="Colonne15" headerRowDxfId="3016" dataDxfId="3015"/>
    <tableColumn id="16" xr3:uid="{341F8276-638D-AA4D-A5F6-94DED8FBB305}" name="Colonne16" headerRowDxfId="3014" dataDxfId="3013"/>
    <tableColumn id="17" xr3:uid="{9DC3FACB-7ABB-0C4E-BB0D-6B843D375793}" name="Colonne17" headerRowDxfId="3012" dataDxfId="3011"/>
    <tableColumn id="18" xr3:uid="{1240AC47-B7BD-3843-ACAD-AE323DCF2795}" name="Colonne18" headerRowDxfId="3010" dataDxfId="3009"/>
    <tableColumn id="19" xr3:uid="{9C3B3F51-E0AC-0846-9DB0-E5C0DACDD867}" name="Colonne19" headerRowDxfId="3008" dataDxfId="3007"/>
    <tableColumn id="20" xr3:uid="{73ED46A0-6F5D-074C-A58C-B040AB298847}" name="Colonne20" headerRowDxfId="3006" dataDxfId="3005"/>
    <tableColumn id="21" xr3:uid="{BB3CEEEB-E93B-294D-8127-C176EBF7312B}" name="Colonne21" headerRowDxfId="3004" dataDxfId="3003"/>
    <tableColumn id="22" xr3:uid="{661C1838-CC6D-D645-A685-7D85B0F21353}" name="Colonne22" headerRowDxfId="3002" dataDxfId="3001"/>
    <tableColumn id="23" xr3:uid="{F3CDEFDB-AC21-4B4E-A535-E491D6973B26}" name="Colonne23" headerRowDxfId="3000" dataDxfId="2999"/>
    <tableColumn id="24" xr3:uid="{C4D3605F-D095-C044-A646-D20B7CF9CF35}" name="Colonne24" headerRowDxfId="2998" dataDxfId="2997"/>
    <tableColumn id="25" xr3:uid="{0BCD3B80-3164-AE4D-8122-ABDDF2F96CEC}" name="Colonne25" headerRowDxfId="2996" dataDxfId="2995"/>
    <tableColumn id="26" xr3:uid="{E321116E-87B7-264C-A450-485B1143D268}" name="Colonne26" headerRowDxfId="2994" dataDxfId="2993"/>
    <tableColumn id="27" xr3:uid="{BE09B12F-166B-414B-998B-EC549A095A9A}" name="Colonne27" headerRowDxfId="2992" dataDxfId="2991"/>
    <tableColumn id="28" xr3:uid="{49AA0768-548A-794A-9019-7445F14AC89F}" name="Colonne28" headerRowDxfId="2990" dataDxfId="2989"/>
    <tableColumn id="29" xr3:uid="{4D2951E6-93F0-414C-B310-9FDCC192D51A}" name="Colonne29" headerRowDxfId="2988" dataDxfId="2987"/>
    <tableColumn id="30" xr3:uid="{23564A2A-D28E-AC41-8F12-14A3CC848F13}" name="Colonne30" headerRowDxfId="2986" dataDxfId="2985"/>
    <tableColumn id="31" xr3:uid="{0DFD85EB-5A3D-FD4B-BA53-07E6B0BD1C69}" name="Colonne31" headerRowDxfId="2984" dataDxfId="2983"/>
    <tableColumn id="32" xr3:uid="{DEC25BA4-0838-4A42-80F2-654C535C0F76}" name="Colonne32" headerRowDxfId="2982" dataDxfId="2981"/>
    <tableColumn id="33" xr3:uid="{0B3ED5AA-6943-514D-937F-5682535C1543}" name="Colonne33" headerRowDxfId="2980" dataDxfId="2979">
      <calculatedColumnFormula array="1">SUMPRODUCT((C101:AG101="CA")+(C101:AG101="RTT")*1)</calculatedColumnFormula>
    </tableColumn>
    <tableColumn id="34" xr3:uid="{BC54243E-D54F-124C-B00C-4764E7EC4E31}" name="Colonne34" headerRowDxfId="2978" dataDxfId="2977">
      <calculatedColumnFormula array="1">SUMPRODUCT((C101:AG101="R-CA")*1)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DAE0395-B9F6-7B4B-BDEB-3A14BA43F97B}" name="Tableau2451246223412" displayName="Tableau2451246223412" ref="B115:AI121" headerRowCount="0" totalsRowShown="0" headerRowDxfId="2976" dataDxfId="2975" tableBorderDxfId="2974">
  <tableColumns count="34">
    <tableColumn id="1" xr3:uid="{2759312B-F884-C44A-8C5C-94ADEEB16313}" name="Colonne1" headerRowDxfId="2973" dataDxfId="2972"/>
    <tableColumn id="2" xr3:uid="{B5E063A9-4DB2-5649-B62E-0E8D311D2383}" name="Colonne2" headerRowDxfId="2971" dataDxfId="2970"/>
    <tableColumn id="3" xr3:uid="{A1DA0F43-E883-B143-AEB7-F0195AA57331}" name="Colonne3" headerRowDxfId="2969" dataDxfId="2968"/>
    <tableColumn id="4" xr3:uid="{31D18672-75A8-AD4D-AFD9-9F08CFD8DE0F}" name="Colonne4" headerRowDxfId="2967" dataDxfId="2966"/>
    <tableColumn id="5" xr3:uid="{FE9F4FC8-AF35-FA43-B6C8-A3767D228867}" name="Colonne5" headerRowDxfId="2965" dataDxfId="2964"/>
    <tableColumn id="6" xr3:uid="{6D2488E9-779D-C040-8688-DDF9D028E17C}" name="Colonne6" headerRowDxfId="2963" dataDxfId="2962"/>
    <tableColumn id="7" xr3:uid="{C4AF0222-BBD8-EC4C-8F8A-F0A282B8B34C}" name="Colonne7" headerRowDxfId="2961" dataDxfId="2960"/>
    <tableColumn id="8" xr3:uid="{0814E015-82CA-7748-AF23-CA95464AAFD9}" name="Colonne8" headerRowDxfId="2959" dataDxfId="2958"/>
    <tableColumn id="9" xr3:uid="{A4D26CAD-7E2F-0A4A-BBFD-C082EAC07404}" name="Colonne9" headerRowDxfId="2957" dataDxfId="2956"/>
    <tableColumn id="10" xr3:uid="{80881AC2-A1FA-2C41-B989-258AF743FAE6}" name="Colonne10" headerRowDxfId="2955" dataDxfId="2954"/>
    <tableColumn id="11" xr3:uid="{35E14613-0898-5C4B-AD3C-0DFD4694C155}" name="Colonne11" headerRowDxfId="2953" dataDxfId="2952"/>
    <tableColumn id="12" xr3:uid="{05D27164-C51D-E84B-992E-5406806A3C58}" name="Colonne12" headerRowDxfId="2951" dataDxfId="2950"/>
    <tableColumn id="13" xr3:uid="{997772F5-F007-0746-BBF1-8F96511FBCCB}" name="Colonne13" headerRowDxfId="2949" dataDxfId="2948"/>
    <tableColumn id="14" xr3:uid="{DD28FA72-B2AD-534D-81F3-F4EAA543F093}" name="Colonne14" headerRowDxfId="2947" dataDxfId="2946"/>
    <tableColumn id="15" xr3:uid="{00ED6107-90F0-9146-9D3C-FAF9C4CB3FF3}" name="Colonne15" headerRowDxfId="2945" dataDxfId="2944"/>
    <tableColumn id="16" xr3:uid="{86BE7CD0-37A4-1343-B6A6-2011B99CC226}" name="Colonne16" headerRowDxfId="2943" dataDxfId="2942"/>
    <tableColumn id="17" xr3:uid="{760C48BB-E5E0-4F44-A492-E4A0276F4B0C}" name="Colonne17" headerRowDxfId="2941" dataDxfId="2940"/>
    <tableColumn id="18" xr3:uid="{EF4F8BBA-6166-9F40-A881-AC68C2D4E2BF}" name="Colonne18" headerRowDxfId="2939" dataDxfId="2938"/>
    <tableColumn id="19" xr3:uid="{62A7A2E5-E895-AA45-A80D-AB44B1AF98AE}" name="Colonne19" headerRowDxfId="2937" dataDxfId="2936"/>
    <tableColumn id="20" xr3:uid="{44A3071F-D457-5D48-809A-EA8D07FDF721}" name="Colonne20" headerRowDxfId="2935" dataDxfId="2934"/>
    <tableColumn id="21" xr3:uid="{AC985C0A-E0D5-0043-B055-30B17B0BDEA3}" name="Colonne21" headerRowDxfId="2933" dataDxfId="2932"/>
    <tableColumn id="22" xr3:uid="{AA8BFB4C-0DD5-AA4C-A42E-8E0D84E06B5D}" name="Colonne22" headerRowDxfId="2931" dataDxfId="2930"/>
    <tableColumn id="23" xr3:uid="{C3D60044-BB06-8745-ADAA-F106F5E99ECC}" name="Colonne23" headerRowDxfId="2929" dataDxfId="2928"/>
    <tableColumn id="24" xr3:uid="{138D4D4F-762A-7945-9E97-9702274F4598}" name="Colonne24" headerRowDxfId="2927" dataDxfId="2926"/>
    <tableColumn id="25" xr3:uid="{C044A921-CDF4-0A44-BC4E-C3F4EFE6862C}" name="Colonne25" headerRowDxfId="2925" dataDxfId="2924"/>
    <tableColumn id="26" xr3:uid="{134F6C09-E8A3-DC48-9235-10F0D8AED96F}" name="Colonne26" headerRowDxfId="2923" dataDxfId="2922"/>
    <tableColumn id="27" xr3:uid="{52641DBF-541D-1A48-91A9-92F7A660AA36}" name="Colonne27" headerRowDxfId="2921" dataDxfId="2920"/>
    <tableColumn id="28" xr3:uid="{50F3E360-67C3-FA4B-B5F2-15570CA9BC91}" name="Colonne28" headerRowDxfId="2919" dataDxfId="2918"/>
    <tableColumn id="29" xr3:uid="{41F7E19D-D655-6E44-A1F9-F52DB2A400AD}" name="Colonne29" headerRowDxfId="2917" dataDxfId="2916"/>
    <tableColumn id="30" xr3:uid="{42B3C756-406F-AE47-B990-FA254B621706}" name="Colonne30" headerRowDxfId="2915" dataDxfId="2914"/>
    <tableColumn id="31" xr3:uid="{4876E053-6367-F348-AF36-E904723B72BA}" name="Colonne31" headerRowDxfId="2913" dataDxfId="2912"/>
    <tableColumn id="32" xr3:uid="{8E985079-9D80-7140-AD5B-0012944653C1}" name="Colonne32" headerRowDxfId="2911" dataDxfId="2910"/>
    <tableColumn id="33" xr3:uid="{D19AF5E1-37D1-8D45-90A1-59A19154B10A}" name="Colonne33" headerRowDxfId="2909" dataDxfId="2908">
      <calculatedColumnFormula array="1">SUMPRODUCT((C115:AG115="CA")+(C115:AG115="RTT")*1)</calculatedColumnFormula>
    </tableColumn>
    <tableColumn id="34" xr3:uid="{1AE36C90-5A39-EA48-9D87-3FDF07FD4789}" name="Colonne34" headerRowDxfId="2907" dataDxfId="2906">
      <calculatedColumnFormula array="1">SUMPRODUCT((C115:AG115="R-CA")*1)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FD8657C-9020-454F-95A5-574D33FC63EB}" name="Tableau2461347233513" displayName="Tableau2461347233513" ref="B129:AI135" headerRowCount="0" totalsRowShown="0" headerRowDxfId="2905" dataDxfId="2904" tableBorderDxfId="2903">
  <tableColumns count="34">
    <tableColumn id="1" xr3:uid="{ADE0966A-49EC-5142-8E27-4E3BC0285E43}" name="Colonne1" headerRowDxfId="2902" dataDxfId="2901"/>
    <tableColumn id="2" xr3:uid="{8490C8CB-C206-5C4E-965E-5BA63ABAC2BB}" name="Colonne2" headerRowDxfId="2900" dataDxfId="2899"/>
    <tableColumn id="3" xr3:uid="{F1934863-D11F-AB4B-BBFF-F5DEF773872F}" name="Colonne3" headerRowDxfId="2898" dataDxfId="2897"/>
    <tableColumn id="4" xr3:uid="{361D9BD7-5ABC-7C41-9225-58067F9F1641}" name="Colonne4" headerRowDxfId="2896" dataDxfId="2895"/>
    <tableColumn id="5" xr3:uid="{9839AA79-304C-2240-A426-A9DBBF0E6688}" name="Colonne5" headerRowDxfId="2894" dataDxfId="2893"/>
    <tableColumn id="6" xr3:uid="{DA3D5C75-3A86-C844-89C6-05345755DE41}" name="Colonne6" headerRowDxfId="2892" dataDxfId="2891"/>
    <tableColumn id="7" xr3:uid="{F0F116CB-70DD-4749-81C8-B4D601BF6F11}" name="Colonne7" headerRowDxfId="2890" dataDxfId="2889"/>
    <tableColumn id="8" xr3:uid="{27740E73-43D8-DF44-98C6-8C93FB826B32}" name="Colonne8" headerRowDxfId="2888" dataDxfId="2887"/>
    <tableColumn id="9" xr3:uid="{4DADE093-AAEF-5D4F-9410-E5A23D38DE56}" name="Colonne9" headerRowDxfId="2886" dataDxfId="2885"/>
    <tableColumn id="10" xr3:uid="{6628024B-30F0-CD44-A5B4-49659D907BCC}" name="Colonne10" headerRowDxfId="2884" dataDxfId="2883"/>
    <tableColumn id="11" xr3:uid="{4B6FA080-2ABB-C54D-8478-BFB0B6148151}" name="Colonne11" headerRowDxfId="2882" dataDxfId="2881"/>
    <tableColumn id="12" xr3:uid="{6AA37B56-0EB2-3845-8E19-4890D823D61C}" name="Colonne12" headerRowDxfId="2880" dataDxfId="2879"/>
    <tableColumn id="13" xr3:uid="{6D289EEB-3493-4743-AD5E-245913A65202}" name="Colonne13" headerRowDxfId="2878" dataDxfId="2877"/>
    <tableColumn id="14" xr3:uid="{DDF2335B-1864-4F40-A816-47D7EFCB2801}" name="Colonne14" headerRowDxfId="2876" dataDxfId="2875"/>
    <tableColumn id="15" xr3:uid="{492D6C62-4D7B-B548-801F-899932AB7FA8}" name="Colonne15" headerRowDxfId="2874" dataDxfId="2873"/>
    <tableColumn id="16" xr3:uid="{14BFCF06-FC40-BA43-B0E4-8B39A929EDAB}" name="Colonne16" headerRowDxfId="2872" dataDxfId="2871"/>
    <tableColumn id="17" xr3:uid="{F5F0F5A1-5F4F-1C49-9153-1901F6CFCCC4}" name="Colonne17" headerRowDxfId="2870" dataDxfId="2869"/>
    <tableColumn id="18" xr3:uid="{C1552D22-BACC-AE4A-8B34-9EDC4CDDA526}" name="Colonne18" headerRowDxfId="2868" dataDxfId="2867"/>
    <tableColumn id="19" xr3:uid="{9A372121-0A2E-A14F-84C6-181985A3B2F3}" name="Colonne19" headerRowDxfId="2866" dataDxfId="2865"/>
    <tableColumn id="20" xr3:uid="{BD3FB65F-269D-3940-AF90-2477DAFF82E2}" name="Colonne20" headerRowDxfId="2864" dataDxfId="2863"/>
    <tableColumn id="21" xr3:uid="{64D0E920-AF80-654B-833D-47B258A5F93E}" name="Colonne21" headerRowDxfId="2862" dataDxfId="2861"/>
    <tableColumn id="22" xr3:uid="{E2E2ACFA-BA2F-EB4C-9B4D-374AB4A82ED3}" name="Colonne22" headerRowDxfId="2860" dataDxfId="2859"/>
    <tableColumn id="23" xr3:uid="{8B373716-62DE-BC4C-9268-F645A06194A0}" name="Colonne23" headerRowDxfId="2858" dataDxfId="2857"/>
    <tableColumn id="24" xr3:uid="{98260E48-5DAC-024D-8BCB-30297C2F0669}" name="Colonne24" headerRowDxfId="2856" dataDxfId="2855"/>
    <tableColumn id="25" xr3:uid="{E0668998-7E90-8343-AE5A-304D1DFFB999}" name="Colonne25" headerRowDxfId="2854" dataDxfId="2853"/>
    <tableColumn id="26" xr3:uid="{C36D8159-7356-5846-A5E5-48FA2247833B}" name="Colonne26" headerRowDxfId="2852" dataDxfId="2851"/>
    <tableColumn id="27" xr3:uid="{2987F4F4-6F40-4048-84BD-D78A0CFE049C}" name="Colonne27" headerRowDxfId="2850" dataDxfId="2849"/>
    <tableColumn id="28" xr3:uid="{E45C9B76-B96B-BB49-95DC-A1826774C371}" name="Colonne28" headerRowDxfId="2848" dataDxfId="2847"/>
    <tableColumn id="29" xr3:uid="{CC0633F8-79AD-B449-AC08-1871F59E005D}" name="Colonne29" headerRowDxfId="2846" dataDxfId="2845"/>
    <tableColumn id="30" xr3:uid="{EA93E13D-7AF9-CC48-9CCD-3E70C4741D1F}" name="Colonne30" headerRowDxfId="2844" dataDxfId="2843"/>
    <tableColumn id="31" xr3:uid="{35B1D7A6-59A9-5F42-9EEF-0C728858BC1C}" name="Colonne31" headerRowDxfId="2842" dataDxfId="2841"/>
    <tableColumn id="32" xr3:uid="{2C4507FE-4CF3-9647-A29A-65188F6BB9F3}" name="Colonne32" headerRowDxfId="2840" dataDxfId="2839"/>
    <tableColumn id="33" xr3:uid="{1C2F4266-8FD7-3B46-9D75-D6E8E664B246}" name="Colonne33" headerRowDxfId="2838" dataDxfId="2837">
      <calculatedColumnFormula array="1">SUMPRODUCT((C129:AG129="CA")+(C129:AG129="RTT")*1)</calculatedColumnFormula>
    </tableColumn>
    <tableColumn id="34" xr3:uid="{4EA4062D-3E30-654C-81C4-ADF953A25BBE}" name="Colonne34" headerRowDxfId="2836" dataDxfId="2835">
      <calculatedColumnFormula array="1">SUMPRODUCT((C129:AG129="R-CA")*1)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5AA652B-7FBF-9948-BCBF-417D59F6AFD1}" name="Tableau24671448243614" displayName="Tableau24671448243614" ref="B143:AI149" headerRowCount="0" totalsRowShown="0" headerRowDxfId="2834" dataDxfId="2833" tableBorderDxfId="2832">
  <tableColumns count="34">
    <tableColumn id="1" xr3:uid="{BCDCACBB-485D-4840-BCA6-148E45143511}" name="Colonne1" headerRowDxfId="2831" dataDxfId="2830"/>
    <tableColumn id="2" xr3:uid="{6C342656-D7EF-574F-9EE8-A3E5A8735A36}" name="Colonne2" headerRowDxfId="2829" dataDxfId="2828"/>
    <tableColumn id="3" xr3:uid="{F0E689A9-9714-8443-8284-1E6ED74E2015}" name="Colonne3" headerRowDxfId="2827" dataDxfId="2826"/>
    <tableColumn id="4" xr3:uid="{C8E2B5DC-E82A-124F-A8C1-34D41D8828B9}" name="Colonne4" headerRowDxfId="2825" dataDxfId="2824"/>
    <tableColumn id="5" xr3:uid="{1B1967CB-F11F-9741-9759-0B2FA134995E}" name="Colonne5" headerRowDxfId="2823" dataDxfId="2822"/>
    <tableColumn id="6" xr3:uid="{E5D6F62A-DD32-CA4A-804D-A10E4CA609DF}" name="Colonne6" headerRowDxfId="2821" dataDxfId="2820"/>
    <tableColumn id="7" xr3:uid="{688E68CB-D6F0-A145-B723-570995BB70A0}" name="Colonne7" headerRowDxfId="2819" dataDxfId="2818"/>
    <tableColumn id="8" xr3:uid="{78E2F5BA-D32F-9049-A5A3-5D1A69FEEDE0}" name="Colonne8" headerRowDxfId="2817" dataDxfId="2816"/>
    <tableColumn id="9" xr3:uid="{47CFC2E9-DE42-9B45-AFB7-6C7EE70603B0}" name="Colonne9" headerRowDxfId="2815" dataDxfId="2814"/>
    <tableColumn id="10" xr3:uid="{A4DFEC45-85C9-7245-B7D3-61E243A2F543}" name="Colonne10" headerRowDxfId="2813" dataDxfId="2812"/>
    <tableColumn id="11" xr3:uid="{D10144AD-EE23-F743-9F4C-31C6BA255413}" name="Colonne11" headerRowDxfId="2811" dataDxfId="2810"/>
    <tableColumn id="12" xr3:uid="{97C003F1-DBAC-9A44-860E-D941CE639235}" name="Colonne12" headerRowDxfId="2809" dataDxfId="2808"/>
    <tableColumn id="13" xr3:uid="{C5C57D2C-57D7-3D43-9723-3B82D38E375E}" name="Colonne13" headerRowDxfId="2807" dataDxfId="2806"/>
    <tableColumn id="14" xr3:uid="{E31B7A2F-CF6B-3A44-B123-FE2367DD3E6C}" name="Colonne14" headerRowDxfId="2805" dataDxfId="2804"/>
    <tableColumn id="15" xr3:uid="{169E67B4-AF88-CD43-9598-352C26E5AB09}" name="Colonne15" headerRowDxfId="2803" dataDxfId="2802"/>
    <tableColumn id="16" xr3:uid="{022BA872-9828-DC48-A609-4C4A2969FBE9}" name="Colonne16" headerRowDxfId="2801" dataDxfId="2800"/>
    <tableColumn id="17" xr3:uid="{61F3D6CB-7B63-2747-B815-49A946DAB2D1}" name="Colonne17" headerRowDxfId="2799" dataDxfId="2798"/>
    <tableColumn id="18" xr3:uid="{766D6AB7-A4CE-1D48-9E8F-28E62326F3CB}" name="Colonne18" headerRowDxfId="2797" dataDxfId="2796"/>
    <tableColumn id="19" xr3:uid="{E6BD890D-748E-7745-9E6B-AF1A6D4C6576}" name="Colonne19" headerRowDxfId="2795" dataDxfId="2794"/>
    <tableColumn id="20" xr3:uid="{EECA36D2-69D4-8741-913C-0BF749D308D5}" name="Colonne20" headerRowDxfId="2793" dataDxfId="2792"/>
    <tableColumn id="21" xr3:uid="{B183D3D6-E55C-0345-B18D-207582A4CA60}" name="Colonne21" headerRowDxfId="2791" dataDxfId="2790"/>
    <tableColumn id="22" xr3:uid="{919770BD-0BB1-954E-A185-A460F080F6A2}" name="Colonne22" headerRowDxfId="2789" dataDxfId="2788"/>
    <tableColumn id="23" xr3:uid="{937C63E4-24AD-8C48-AA2E-3CCB925E22E4}" name="Colonne23" headerRowDxfId="2787" dataDxfId="2786"/>
    <tableColumn id="24" xr3:uid="{1ED29D36-4AAD-E74B-B21A-899FDF8823C7}" name="Colonne24" headerRowDxfId="2785" dataDxfId="2784"/>
    <tableColumn id="25" xr3:uid="{F228CAF8-5590-AA45-B690-3EC2011EBB03}" name="Colonne25" headerRowDxfId="2783" dataDxfId="2782"/>
    <tableColumn id="26" xr3:uid="{DBD1A0FA-DCF4-1645-8104-CE505FB6DBB0}" name="Colonne26" headerRowDxfId="2781" dataDxfId="2780"/>
    <tableColumn id="27" xr3:uid="{AB43EBD1-E826-FA4B-9F1C-F88AA137D5C8}" name="Colonne27" headerRowDxfId="2779" dataDxfId="2778"/>
    <tableColumn id="28" xr3:uid="{469896B8-FAE4-C94A-A8AD-D733DBED8085}" name="Colonne28" headerRowDxfId="2777" dataDxfId="2776"/>
    <tableColumn id="29" xr3:uid="{64DA2E00-EFCD-7643-98CF-37C3818521EB}" name="Colonne29" headerRowDxfId="2775" dataDxfId="2774"/>
    <tableColumn id="30" xr3:uid="{5538661C-27BC-E74E-903D-F941F49F0AFD}" name="Colonne30" headerRowDxfId="2773" dataDxfId="2772"/>
    <tableColumn id="31" xr3:uid="{E2290D22-EB78-F340-BCDD-EE23E229FC1A}" name="Colonne31" headerRowDxfId="2771" dataDxfId="2770"/>
    <tableColumn id="32" xr3:uid="{59079EE0-1C68-1445-8758-14703FF09334}" name="Colonne32" headerRowDxfId="2769" dataDxfId="2768"/>
    <tableColumn id="33" xr3:uid="{BF84D53F-0462-F748-940B-69DB8DE69975}" name="Colonne33" headerRowDxfId="2767" dataDxfId="2766">
      <calculatedColumnFormula array="1">SUMPRODUCT((C143:AG143="CA")+(C143:AG143="RTT")*1)</calculatedColumnFormula>
    </tableColumn>
    <tableColumn id="34" xr3:uid="{847BA6C2-5F4F-7844-9938-D90269DF5C9A}" name="Colonne34" headerRowDxfId="2765" dataDxfId="2764">
      <calculatedColumnFormula array="1">SUMPRODUCT((C143:AG143="R-CA")*1)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779592B-5E71-E74B-8737-76F3A92818EB}" name="Tableau246791549253715" displayName="Tableau246791549253715" ref="B157:AI163" headerRowCount="0" totalsRowShown="0" headerRowDxfId="2763" dataDxfId="2762" tableBorderDxfId="2761">
  <tableColumns count="34">
    <tableColumn id="1" xr3:uid="{F63DFE43-BC1F-9744-BF47-07044EE3FCA8}" name="Colonne1" headerRowDxfId="2760" dataDxfId="2759"/>
    <tableColumn id="2" xr3:uid="{532B94FC-3DEA-EE49-ABD3-BF325FDB77D7}" name="Colonne2" headerRowDxfId="2758" dataDxfId="2757"/>
    <tableColumn id="3" xr3:uid="{C5CF6779-AD1B-6B49-89C8-81AA023AC660}" name="Colonne3" headerRowDxfId="2756" dataDxfId="2755"/>
    <tableColumn id="4" xr3:uid="{8ED198CE-39A7-7A4B-84D6-C45A44BC35CF}" name="Colonne4" headerRowDxfId="2754" dataDxfId="2753"/>
    <tableColumn id="5" xr3:uid="{FAF30041-4F4B-0F49-9304-9B0BD2E128CD}" name="Colonne5" headerRowDxfId="2752" dataDxfId="2751"/>
    <tableColumn id="6" xr3:uid="{852EF551-53BB-A649-B0F3-8A206EEA832D}" name="Colonne6" headerRowDxfId="2750" dataDxfId="2749"/>
    <tableColumn id="7" xr3:uid="{89CB20CC-AB07-AB44-B75C-C75CD425885D}" name="Colonne7" headerRowDxfId="2748" dataDxfId="2747"/>
    <tableColumn id="8" xr3:uid="{51D1EBD9-66EF-A144-9931-80B8C63B7DBF}" name="Colonne8" headerRowDxfId="2746" dataDxfId="2745"/>
    <tableColumn id="9" xr3:uid="{BF76BC97-DD3E-1E42-B61A-ED7CA86FA3E5}" name="Colonne9" headerRowDxfId="2744" dataDxfId="2743"/>
    <tableColumn id="10" xr3:uid="{513FDDDB-A22F-7C44-BFF1-04EAB1ADA078}" name="Colonne10" headerRowDxfId="2742" dataDxfId="2741"/>
    <tableColumn id="11" xr3:uid="{8164E8A3-7E23-6F4F-AFFB-14570041D28C}" name="Colonne11" headerRowDxfId="2740" dataDxfId="2739"/>
    <tableColumn id="12" xr3:uid="{C38EB066-96E4-0045-B307-422FA30AF31C}" name="Colonne12" headerRowDxfId="2738" dataDxfId="2737"/>
    <tableColumn id="13" xr3:uid="{E06BAFFB-1910-3B4D-A2E7-8F8EDAC09A9D}" name="Colonne13" headerRowDxfId="2736" dataDxfId="2735"/>
    <tableColumn id="14" xr3:uid="{C368C642-4ED6-004A-B4EA-3488382C12C2}" name="Colonne14" headerRowDxfId="2734" dataDxfId="2733"/>
    <tableColumn id="15" xr3:uid="{3BF90DDF-505B-5543-AE4A-D6E6C5ECCC65}" name="Colonne15" headerRowDxfId="2732" dataDxfId="2731"/>
    <tableColumn id="16" xr3:uid="{25BBE947-94FA-FE42-B472-23F31C166B34}" name="Colonne16" headerRowDxfId="2730" dataDxfId="2729"/>
    <tableColumn id="17" xr3:uid="{FC629892-D0C5-3347-83E5-4AA7ECE4B78F}" name="Colonne17" headerRowDxfId="2728" dataDxfId="2727"/>
    <tableColumn id="18" xr3:uid="{E2BAB547-7443-964C-870B-8E7944030DDC}" name="Colonne18" headerRowDxfId="2726" dataDxfId="2725"/>
    <tableColumn id="19" xr3:uid="{1521D5D6-A15B-094B-AF33-36960680792D}" name="Colonne19" headerRowDxfId="2724" dataDxfId="2723"/>
    <tableColumn id="20" xr3:uid="{9EBCB192-B123-1045-A20C-1B3920A8F8F2}" name="Colonne20" headerRowDxfId="2722" dataDxfId="2721"/>
    <tableColumn id="21" xr3:uid="{D5558E15-3AC1-B34A-A3F2-42159D726075}" name="Colonne21" headerRowDxfId="2720" dataDxfId="2719"/>
    <tableColumn id="22" xr3:uid="{693ADFB6-FFD8-394A-AA19-8DE31FD9E22B}" name="Colonne22" headerRowDxfId="2718" dataDxfId="2717"/>
    <tableColumn id="23" xr3:uid="{A108B567-FDBD-5141-8075-80CEB2805D0C}" name="Colonne23" headerRowDxfId="2716" dataDxfId="2715"/>
    <tableColumn id="24" xr3:uid="{656A04E4-9DC0-8843-A99D-75F6FC46640C}" name="Colonne24" headerRowDxfId="2714" dataDxfId="2713"/>
    <tableColumn id="25" xr3:uid="{CE6D11B2-9624-C142-8C02-32F349DAD8A7}" name="Colonne25" headerRowDxfId="2712" dataDxfId="2711"/>
    <tableColumn id="26" xr3:uid="{68AA5F37-434A-A34F-B108-7B8B3B73EBD7}" name="Colonne26" headerRowDxfId="2710" dataDxfId="2709"/>
    <tableColumn id="27" xr3:uid="{8C9F05BC-8566-3B49-962C-EBF7E817E95E}" name="Colonne27" headerRowDxfId="2708" dataDxfId="2707"/>
    <tableColumn id="28" xr3:uid="{ECF566BE-F574-E642-A36C-D033F46A4EF3}" name="Colonne28" headerRowDxfId="2706" dataDxfId="2705"/>
    <tableColumn id="29" xr3:uid="{8EE11780-E743-5F4B-A87D-9C45C5FC67F9}" name="Colonne29" headerRowDxfId="2704" dataDxfId="2703"/>
    <tableColumn id="30" xr3:uid="{37AD6A97-5F68-3A42-AB3E-ECC6FE59CC51}" name="Colonne30" headerRowDxfId="2702" dataDxfId="2701"/>
    <tableColumn id="31" xr3:uid="{824D98AF-67E8-2D43-B24E-8DF21E9C96A5}" name="Colonne31" headerRowDxfId="2700" dataDxfId="2699"/>
    <tableColumn id="32" xr3:uid="{0E3E81FC-6C43-D543-9FB4-E1617357F6D4}" name="Colonne32" headerRowDxfId="2698" dataDxfId="2697"/>
    <tableColumn id="33" xr3:uid="{F2A99D4A-ACA6-0446-9464-7ACB2BA01461}" name="Colonne33" headerRowDxfId="2696" dataDxfId="2695">
      <calculatedColumnFormula array="1">SUMPRODUCT((C157:AG157="CA")+(C157:AG157="RTT")*1)</calculatedColumnFormula>
    </tableColumn>
    <tableColumn id="34" xr3:uid="{D81E01D3-639E-C341-A07E-1BD94B6D9496}" name="Colonne34" headerRowDxfId="2694" dataDxfId="2693">
      <calculatedColumnFormula array="1">SUMPRODUCT((C157:AG157="R-CA")*1)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EC23B8D6-8538-4F1D-BBA1-F2ED0D26B9B6}" name="Tableau238226" displayName="Tableau238226" ref="B3:AI13" headerRowCount="0" totalsRowShown="0" headerRowDxfId="2692" dataDxfId="2691" tableBorderDxfId="2690">
  <tableColumns count="34">
    <tableColumn id="1" xr3:uid="{011395B0-9C76-4C4A-971F-82253B060828}" name="Colonne1" headerRowDxfId="2689" dataDxfId="2688"/>
    <tableColumn id="2" xr3:uid="{A537C11C-22EE-4A32-8098-7F62F21A7E08}" name="Colonne2" headerRowDxfId="2687" dataDxfId="2686"/>
    <tableColumn id="3" xr3:uid="{1CFF5FD4-E918-4C3A-AF41-4C03BC1422DB}" name="Colonne3" headerRowDxfId="2685" dataDxfId="2684"/>
    <tableColumn id="4" xr3:uid="{E9346A6D-AB88-4AA7-81E2-09F81139EBBC}" name="Colonne4" headerRowDxfId="2683" dataDxfId="2682"/>
    <tableColumn id="5" xr3:uid="{18BDE359-6FE3-41A8-87B2-8C13D063EB11}" name="Colonne5" headerRowDxfId="2681" dataDxfId="2680"/>
    <tableColumn id="6" xr3:uid="{5C9A6BB4-B809-478F-B657-305A72C96DC6}" name="Colonne6" headerRowDxfId="2679" dataDxfId="2678"/>
    <tableColumn id="7" xr3:uid="{44FD9714-16EF-4129-8049-B0E6ACA3F4D3}" name="Colonne7" headerRowDxfId="2677" dataDxfId="2676"/>
    <tableColumn id="8" xr3:uid="{5BF35FEF-26D4-45EC-982E-089471C8D9E7}" name="Colonne8" headerRowDxfId="2675" dataDxfId="2674"/>
    <tableColumn id="9" xr3:uid="{5BD2ABCD-07C8-4CB0-A2D5-AD85A1F4F3E0}" name="Colonne9" headerRowDxfId="2673" dataDxfId="2672"/>
    <tableColumn id="10" xr3:uid="{04FCD78A-ADBB-4990-9071-DD84987B7282}" name="Colonne10" headerRowDxfId="2671" dataDxfId="2670"/>
    <tableColumn id="11" xr3:uid="{480AA28C-FB8E-4FD4-8802-5A56A6845C1B}" name="Colonne11" headerRowDxfId="2669" dataDxfId="2668"/>
    <tableColumn id="12" xr3:uid="{308DC629-5BE0-4383-91AF-AA860200BCD8}" name="Colonne12" headerRowDxfId="2667" dataDxfId="2666"/>
    <tableColumn id="13" xr3:uid="{A8E31511-0BF6-4858-BB69-8E84B8FE622E}" name="Colonne13" headerRowDxfId="2665" dataDxfId="2664"/>
    <tableColumn id="14" xr3:uid="{FC3EA9D6-BD6D-45A2-A62D-D152B4C923CB}" name="Colonne14" headerRowDxfId="2663" dataDxfId="2662"/>
    <tableColumn id="15" xr3:uid="{7FCD4BF8-8BFA-422E-B2F8-6A55E9759673}" name="Colonne15" headerRowDxfId="2661" dataDxfId="2660"/>
    <tableColumn id="16" xr3:uid="{28D87C57-3D35-4516-84A7-AD618A5D193E}" name="Colonne16" headerRowDxfId="2659" dataDxfId="2658"/>
    <tableColumn id="17" xr3:uid="{33EB2310-F797-405D-89C7-A2D2E2562463}" name="Colonne17" headerRowDxfId="2657" dataDxfId="2656"/>
    <tableColumn id="18" xr3:uid="{DDC670F6-B4B1-416D-A378-FC325A08BDE2}" name="Colonne18" headerRowDxfId="2655" dataDxfId="2654"/>
    <tableColumn id="19" xr3:uid="{C16E0E83-CCEF-40EA-8BD1-18F6DE5281B8}" name="Colonne19" headerRowDxfId="2653" dataDxfId="2652"/>
    <tableColumn id="20" xr3:uid="{935ABD5F-05D3-44F3-A258-56CF26174080}" name="Colonne20" headerRowDxfId="2651" dataDxfId="2650"/>
    <tableColumn id="21" xr3:uid="{33F74034-B7C5-4511-A24D-48BB3A08604D}" name="Colonne21" headerRowDxfId="2649" dataDxfId="2648"/>
    <tableColumn id="22" xr3:uid="{4A218E64-7C95-439E-B3A9-F9D885C2020F}" name="Colonne22" headerRowDxfId="2647" dataDxfId="2646"/>
    <tableColumn id="23" xr3:uid="{6BA71834-1D95-493E-9D1B-5288B6846EC7}" name="Colonne23" headerRowDxfId="2645" dataDxfId="2644"/>
    <tableColumn id="24" xr3:uid="{B2427BA6-4334-49E2-8423-B07ECA1F5E7B}" name="Colonne24" headerRowDxfId="2643" dataDxfId="2642"/>
    <tableColumn id="25" xr3:uid="{B2B6F0AA-DF96-4614-AB96-C9EE0A1490D0}" name="Colonne25" headerRowDxfId="2641" dataDxfId="2640"/>
    <tableColumn id="26" xr3:uid="{3D516F36-F727-446C-9334-4D9003F92326}" name="Colonne26" headerRowDxfId="2639" dataDxfId="2638"/>
    <tableColumn id="27" xr3:uid="{58990470-E9FF-43C6-BE49-81AFD45A0D07}" name="Colonne27" headerRowDxfId="2637" dataDxfId="2636"/>
    <tableColumn id="28" xr3:uid="{5D7C13D0-5D71-4866-9094-181CDC7DDC67}" name="Colonne28" headerRowDxfId="2635" dataDxfId="2634"/>
    <tableColumn id="29" xr3:uid="{74336C35-0551-429B-B740-7AE99DD5D477}" name="Colonne29" headerRowDxfId="2633" dataDxfId="2632"/>
    <tableColumn id="30" xr3:uid="{F01D95A0-DD04-4179-887E-DDF0FE6776A3}" name="Colonne30" headerRowDxfId="2631" dataDxfId="2630"/>
    <tableColumn id="31" xr3:uid="{06BC3C7C-A2E7-454D-86D3-D040B68B8623}" name="Colonne31" headerRowDxfId="2629" dataDxfId="2628"/>
    <tableColumn id="32" xr3:uid="{5487DCBF-B223-4480-AB7C-5FC082274720}" name="Colonne32" headerRowDxfId="2627" dataDxfId="2626"/>
    <tableColumn id="33" xr3:uid="{6FC2D16C-99A5-43DE-A8B1-2631C4C67FB2}" name="Colonne33" headerRowDxfId="2625" dataDxfId="2624">
      <calculatedColumnFormula array="1">SUMPRODUCT((C3:AG3="CA")+(C3:AG3="RTT")*1)</calculatedColumnFormula>
    </tableColumn>
    <tableColumn id="34" xr3:uid="{D8B1AFE7-8683-4F73-A6E6-F6D7AD106BF1}" name="Colonne34" headerRowDxfId="2623" dataDxfId="2622">
      <calculatedColumnFormula array="1">SUMPRODUCT((C3:AG3="R-CA")*1)</calculatedColumnFormula>
    </tableColumn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7903C39-4682-4963-8CB4-5A9CD5BC588E}" name="Tableau2439827" displayName="Tableau2439827" ref="B17:AI27" headerRowCount="0" totalsRowShown="0" headerRowDxfId="2621" dataDxfId="2620" tableBorderDxfId="2619">
  <tableColumns count="34">
    <tableColumn id="1" xr3:uid="{62A311FD-B4A1-4064-9E20-BD04D30064B0}" name="Colonne1" headerRowDxfId="2618" dataDxfId="2617"/>
    <tableColumn id="2" xr3:uid="{700FF895-1450-447A-9332-540AE2E25F8D}" name="Colonne2" headerRowDxfId="2616" dataDxfId="2615"/>
    <tableColumn id="3" xr3:uid="{F332D991-DC48-4FD2-8867-11288E4C861E}" name="Colonne3" headerRowDxfId="2614" dataDxfId="2613"/>
    <tableColumn id="4" xr3:uid="{9A43BC7E-79A0-4EA1-A1DE-4129604AE5A1}" name="Colonne4" headerRowDxfId="2612" dataDxfId="2611"/>
    <tableColumn id="5" xr3:uid="{7B8B2AC9-34DC-4630-B080-9C34894376B2}" name="Colonne5" headerRowDxfId="2610" dataDxfId="2609"/>
    <tableColumn id="6" xr3:uid="{F1C9464D-70E4-4180-A2D3-A4C1961AD57F}" name="Colonne6" headerRowDxfId="2608" dataDxfId="2607"/>
    <tableColumn id="7" xr3:uid="{F5144BBF-E34D-409A-8D67-CEBB9B2E2407}" name="Colonne7" headerRowDxfId="2606" dataDxfId="2605"/>
    <tableColumn id="8" xr3:uid="{7CF718D6-4D7B-487D-A043-1E40329714CA}" name="Colonne8" headerRowDxfId="2604" dataDxfId="2603"/>
    <tableColumn id="9" xr3:uid="{3335167F-672E-423C-A70A-7B7E20810919}" name="Colonne9" headerRowDxfId="2602" dataDxfId="2601"/>
    <tableColumn id="10" xr3:uid="{F71B2ACE-F088-43CE-A9B1-9427948110F6}" name="Colonne10" headerRowDxfId="2600" dataDxfId="2599"/>
    <tableColumn id="11" xr3:uid="{9D19D9E1-6183-4394-88DD-38A03A57AFCB}" name="Colonne11" headerRowDxfId="2598" dataDxfId="2597"/>
    <tableColumn id="12" xr3:uid="{7630B695-DF09-42DE-8C41-74A4EC7B76EE}" name="Colonne12" headerRowDxfId="2596" dataDxfId="2595"/>
    <tableColumn id="13" xr3:uid="{1F3FD1C3-CDBC-4026-BF46-DAA2FDC181CD}" name="Colonne13" headerRowDxfId="2594" dataDxfId="2593"/>
    <tableColumn id="14" xr3:uid="{E63B9FA7-EE68-4A81-851E-2B4BCE9A723C}" name="Colonne14" headerRowDxfId="2592" dataDxfId="2591"/>
    <tableColumn id="15" xr3:uid="{452F0950-477B-45C5-88B4-0527219FEB73}" name="Colonne15" headerRowDxfId="2590" dataDxfId="2589"/>
    <tableColumn id="16" xr3:uid="{A97976BB-8BD4-4B89-B31A-72D6EE92AD9A}" name="Colonne16" headerRowDxfId="2588" dataDxfId="2587"/>
    <tableColumn id="17" xr3:uid="{CB90C033-042B-461D-9381-F4B3BBB6E393}" name="Colonne17" headerRowDxfId="2586" dataDxfId="2585"/>
    <tableColumn id="18" xr3:uid="{5E896980-8580-4F3C-A565-B09EEDEEE5AC}" name="Colonne18" headerRowDxfId="2584" dataDxfId="2583"/>
    <tableColumn id="19" xr3:uid="{245667EB-43FF-4C18-B12F-28ACEB4E6AF3}" name="Colonne19" headerRowDxfId="2582" dataDxfId="2581"/>
    <tableColumn id="20" xr3:uid="{122213EB-820E-42D3-A6EF-A6A7D3057DDE}" name="Colonne20" headerRowDxfId="2580" dataDxfId="2579"/>
    <tableColumn id="21" xr3:uid="{68F8B008-5E8B-4BB8-B2BE-E63B050A7D71}" name="Colonne21" headerRowDxfId="2578" dataDxfId="2577"/>
    <tableColumn id="22" xr3:uid="{43C66D3E-D8D3-46B0-AA18-516A258C20BF}" name="Colonne22" headerRowDxfId="2576" dataDxfId="2575"/>
    <tableColumn id="23" xr3:uid="{23BA90E4-6443-4BA0-8F32-507A316FAA7A}" name="Colonne23" headerRowDxfId="2574" dataDxfId="2573"/>
    <tableColumn id="24" xr3:uid="{DBDF5229-FF7D-4E45-A38D-639CBDB2C78E}" name="Colonne24" headerRowDxfId="2572" dataDxfId="2571"/>
    <tableColumn id="25" xr3:uid="{6D882B5A-3E0B-426A-A797-F729DF7CA734}" name="Colonne25" headerRowDxfId="2570" dataDxfId="2569"/>
    <tableColumn id="26" xr3:uid="{D76D2582-0A40-41A3-B8CB-CDBDB57D7B6E}" name="Colonne26" headerRowDxfId="2568" dataDxfId="2567"/>
    <tableColumn id="27" xr3:uid="{A2CF023F-6737-41AC-B7BD-8E425DB00DF9}" name="Colonne27" headerRowDxfId="2566" dataDxfId="2565"/>
    <tableColumn id="28" xr3:uid="{9001DE96-C4FB-468B-9E3C-509EC4F9468B}" name="Colonne28" headerRowDxfId="2564" dataDxfId="2563"/>
    <tableColumn id="29" xr3:uid="{6AAB3035-533E-48EE-8E42-521F619853F2}" name="Colonne29" headerRowDxfId="2562" dataDxfId="2561"/>
    <tableColumn id="30" xr3:uid="{EBED4C8B-56F5-480E-B0D5-9675518A68B0}" name="Colonne30" headerRowDxfId="2560" dataDxfId="2559"/>
    <tableColumn id="31" xr3:uid="{0F6ED1F2-B0E6-4D1D-A8DB-5A400B9FDB69}" name="Colonne31" headerRowDxfId="2558" dataDxfId="2557"/>
    <tableColumn id="32" xr3:uid="{5108D746-5880-48F6-B9BF-C6BD512E741F}" name="Colonne32" headerRowDxfId="2556" dataDxfId="2555"/>
    <tableColumn id="33" xr3:uid="{8043697B-99A3-42CD-AC64-289E79C7B0A2}" name="Colonne33" headerRowDxfId="2554" dataDxfId="2553">
      <calculatedColumnFormula array="1">SUMPRODUCT((C17:AG17="CA")+(C17:AG17="RTT")*1)</calculatedColumnFormula>
    </tableColumn>
    <tableColumn id="34" xr3:uid="{EE5D8C52-0FFA-4329-93BC-29CB39129980}" name="Colonne34" headerRowDxfId="2552" dataDxfId="2551">
      <calculatedColumnFormula array="1">SUMPRODUCT((C17:AG17="R-CA")*1)</calculatedColumnFormula>
    </tableColumn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7AC4FA5F-77F3-4B7F-8E60-C43A354D810B}" name="Tableau245401628" displayName="Tableau245401628" ref="B31:AI41" headerRowCount="0" totalsRowShown="0" headerRowDxfId="2550" dataDxfId="2549" tableBorderDxfId="2548">
  <tableColumns count="34">
    <tableColumn id="1" xr3:uid="{45111E08-34D2-4B33-B789-14B67461E36A}" name="Colonne1" headerRowDxfId="2547" dataDxfId="2546"/>
    <tableColumn id="2" xr3:uid="{D9E6D96A-6380-4D9A-B597-FC42BD7E2AA8}" name="Colonne2" headerRowDxfId="2545" dataDxfId="2544"/>
    <tableColumn id="3" xr3:uid="{99240F53-A6BA-48D2-B209-140F2F33CD9F}" name="Colonne3" headerRowDxfId="2543" dataDxfId="2542"/>
    <tableColumn id="4" xr3:uid="{663038BB-4319-494E-9620-31A87AD7383A}" name="Colonne4" headerRowDxfId="2541" dataDxfId="2540"/>
    <tableColumn id="5" xr3:uid="{C9931D37-60AF-4715-B0E5-53FC03D966DA}" name="Colonne5" headerRowDxfId="2539" dataDxfId="2538"/>
    <tableColumn id="6" xr3:uid="{5421D963-47D5-4932-8B50-0A5ECC61105E}" name="Colonne6" headerRowDxfId="2537" dataDxfId="2536"/>
    <tableColumn id="7" xr3:uid="{BD17AAD6-2C0C-486F-B374-DC4BF1E551E1}" name="Colonne7" headerRowDxfId="2535" dataDxfId="2534"/>
    <tableColumn id="8" xr3:uid="{664EE35F-CCF2-4FD6-A410-29D048232ABF}" name="Colonne8" headerRowDxfId="2533" dataDxfId="2532"/>
    <tableColumn id="9" xr3:uid="{BE2031A0-3234-415E-A9B4-2B43BEA8AF68}" name="Colonne9" headerRowDxfId="2531" dataDxfId="2530"/>
    <tableColumn id="10" xr3:uid="{800945F7-0B38-4237-865C-29E62F345E3B}" name="Colonne10" headerRowDxfId="2529" dataDxfId="2528"/>
    <tableColumn id="11" xr3:uid="{207A9196-A7B8-4CAD-9159-17CF28A1BBBF}" name="Colonne11" headerRowDxfId="2527" dataDxfId="2526"/>
    <tableColumn id="12" xr3:uid="{4288E20C-B39F-4B04-BC06-601064127BE3}" name="Colonne12" headerRowDxfId="2525" dataDxfId="2524"/>
    <tableColumn id="13" xr3:uid="{A9914B85-7302-43A7-8C33-30F18203C343}" name="Colonne13" headerRowDxfId="2523" dataDxfId="2522"/>
    <tableColumn id="14" xr3:uid="{11B95B98-68D8-4D4A-BE17-66AB50C976ED}" name="Colonne14" headerRowDxfId="2521" dataDxfId="2520"/>
    <tableColumn id="15" xr3:uid="{B6D401FC-00B9-4484-8F35-96C495E7DADB}" name="Colonne15" headerRowDxfId="2519" dataDxfId="2518"/>
    <tableColumn id="16" xr3:uid="{EDE74520-0A14-471A-A266-71F1E70963A4}" name="Colonne16" headerRowDxfId="2517" dataDxfId="2516"/>
    <tableColumn id="17" xr3:uid="{08758A53-CCB6-4C0A-915C-DD68BE980023}" name="Colonne17" headerRowDxfId="2515" dataDxfId="2514"/>
    <tableColumn id="18" xr3:uid="{6E9A5F8C-4DF3-458F-A597-B11FDADE08D7}" name="Colonne18" headerRowDxfId="2513" dataDxfId="2512"/>
    <tableColumn id="19" xr3:uid="{7ED9D6B7-1707-4CE8-BD16-C028B171256A}" name="Colonne19" headerRowDxfId="2511" dataDxfId="2510"/>
    <tableColumn id="20" xr3:uid="{51C4F889-C939-4AB9-82F3-51A866D49AA1}" name="Colonne20" headerRowDxfId="2509" dataDxfId="2508"/>
    <tableColumn id="21" xr3:uid="{298A42FD-D44E-467A-9311-7C2649DEF2ED}" name="Colonne21" headerRowDxfId="2507" dataDxfId="2506"/>
    <tableColumn id="22" xr3:uid="{A4397755-B523-41D8-8AED-31687AF2FD1E}" name="Colonne22" headerRowDxfId="2505" dataDxfId="2504"/>
    <tableColumn id="23" xr3:uid="{0C41D9F7-D1CD-41C5-A068-816D40D4568D}" name="Colonne23" headerRowDxfId="2503" dataDxfId="2502"/>
    <tableColumn id="24" xr3:uid="{05948BA9-1B0D-4D59-B8A3-121B3753BF69}" name="Colonne24" headerRowDxfId="2501" dataDxfId="2500"/>
    <tableColumn id="25" xr3:uid="{56A48019-84F8-4805-B75C-0B4144467270}" name="Colonne25" headerRowDxfId="2499" dataDxfId="2498"/>
    <tableColumn id="26" xr3:uid="{434D50E6-BDA6-4AD5-8FC2-8BEC3A6EF0CE}" name="Colonne26" headerRowDxfId="2497" dataDxfId="2496"/>
    <tableColumn id="27" xr3:uid="{5F43FCAD-74AF-4BBF-B120-5DA4A12F637D}" name="Colonne27" headerRowDxfId="2495" dataDxfId="2494"/>
    <tableColumn id="28" xr3:uid="{C8258978-DB6C-43CF-8570-537F99045D08}" name="Colonne28" headerRowDxfId="2493" dataDxfId="2492"/>
    <tableColumn id="29" xr3:uid="{C3C95ADF-0C72-4212-AF0D-41232457A310}" name="Colonne29" headerRowDxfId="2491" dataDxfId="2490"/>
    <tableColumn id="30" xr3:uid="{D6936D2C-441F-4721-BD4E-7228760ACFCD}" name="Colonne30" headerRowDxfId="2489" dataDxfId="2488"/>
    <tableColumn id="31" xr3:uid="{FF8BD7F2-4ED1-4048-9284-02D3D71F5859}" name="Colonne31" headerRowDxfId="2487" dataDxfId="2486"/>
    <tableColumn id="32" xr3:uid="{D32CE506-2683-4EFB-99E6-033768E658E1}" name="Colonne32" headerRowDxfId="2485" dataDxfId="2484"/>
    <tableColumn id="33" xr3:uid="{3CF7BA10-AC27-4DC8-B7A0-C6619991DB48}" name="Colonne33" headerRowDxfId="2483" dataDxfId="2482">
      <calculatedColumnFormula array="1">SUMPRODUCT((C31:AG31="CA")+(C31:AG31="RTT")*1)</calculatedColumnFormula>
    </tableColumn>
    <tableColumn id="34" xr3:uid="{16CE0E55-2488-4E21-932C-CDC928EF89F1}" name="Colonne34" headerRowDxfId="2481" dataDxfId="2480">
      <calculatedColumnFormula array="1">SUMPRODUCT((C31:AG31="R-CA")*1)</calculatedColumnFormula>
    </tableColumn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8F1B7384-FD17-4CCC-97F5-0A729C398AC5}" name="Tableau246411729" displayName="Tableau246411729" ref="B45:AI55" headerRowCount="0" totalsRowShown="0" headerRowDxfId="2479" dataDxfId="2478" tableBorderDxfId="2477">
  <tableColumns count="34">
    <tableColumn id="1" xr3:uid="{3267212E-0EF9-43A6-BC29-A2D6A4B4323D}" name="Colonne1" headerRowDxfId="2476" dataDxfId="2475"/>
    <tableColumn id="2" xr3:uid="{43C6ADE7-24C0-4118-8F3D-E832175DD2A1}" name="Colonne2" headerRowDxfId="2474" dataDxfId="2473"/>
    <tableColumn id="3" xr3:uid="{1A4BA00B-F895-45A5-B253-2FDE3DB318CA}" name="Colonne3" headerRowDxfId="2472" dataDxfId="2471"/>
    <tableColumn id="4" xr3:uid="{A62A0446-106C-4AD3-91B8-78B4F62DED5C}" name="Colonne4" headerRowDxfId="2470" dataDxfId="2469"/>
    <tableColumn id="5" xr3:uid="{EAF69D96-9E43-48C7-94D3-653E05F5E0E6}" name="Colonne5" headerRowDxfId="2468" dataDxfId="2467"/>
    <tableColumn id="6" xr3:uid="{6409D0E2-59A7-488C-9ACE-6362EC09D7EC}" name="Colonne6" headerRowDxfId="2466" dataDxfId="2465"/>
    <tableColumn id="7" xr3:uid="{552A8C1A-6771-4D9C-BA19-46139118311E}" name="Colonne7" headerRowDxfId="2464" dataDxfId="2463"/>
    <tableColumn id="8" xr3:uid="{56C6A71B-B8C5-410D-A5E8-45C57ADC1BE0}" name="Colonne8" headerRowDxfId="2462" dataDxfId="2461"/>
    <tableColumn id="9" xr3:uid="{4C2547DD-3CD4-4A8D-BC97-BA2D854977DC}" name="Colonne9" headerRowDxfId="2460" dataDxfId="2459"/>
    <tableColumn id="10" xr3:uid="{2AFD7FE8-A8E4-41B2-8D56-AAA203A25627}" name="Colonne10" headerRowDxfId="2458" dataDxfId="2457"/>
    <tableColumn id="11" xr3:uid="{3A1974A1-2C0C-45CE-B7C0-C409BD0F2B68}" name="Colonne11" headerRowDxfId="2456" dataDxfId="2455"/>
    <tableColumn id="12" xr3:uid="{F1E8256E-257E-4A76-A20C-332D1ED40083}" name="Colonne12" headerRowDxfId="2454" dataDxfId="2453"/>
    <tableColumn id="13" xr3:uid="{F3FECF7A-4EA3-4CD5-A0D8-07A47DDA1601}" name="Colonne13" headerRowDxfId="2452" dataDxfId="2451"/>
    <tableColumn id="14" xr3:uid="{88DBE6BF-F5F3-457C-A315-696A67CC1C97}" name="Colonne14" headerRowDxfId="2450" dataDxfId="2449"/>
    <tableColumn id="15" xr3:uid="{A587C165-73EE-42FC-B509-F714F0556756}" name="Colonne15" headerRowDxfId="2448" dataDxfId="2447"/>
    <tableColumn id="16" xr3:uid="{F576B223-0D0A-40EE-B7F4-93D70A4B0361}" name="Colonne16" headerRowDxfId="2446" dataDxfId="2445"/>
    <tableColumn id="17" xr3:uid="{57BE396D-05DD-4F43-8302-67039523FB74}" name="Colonne17" headerRowDxfId="2444" dataDxfId="2443"/>
    <tableColumn id="18" xr3:uid="{79D97A1E-A93D-4D69-9A1E-428C53E84753}" name="Colonne18" headerRowDxfId="2442" dataDxfId="2441"/>
    <tableColumn id="19" xr3:uid="{45DC34A9-356E-48E9-B0BB-4E5C4B63211E}" name="Colonne19" headerRowDxfId="2440" dataDxfId="2439"/>
    <tableColumn id="20" xr3:uid="{B63F2916-4491-4DA9-9E1F-CBEA0D21F94E}" name="Colonne20" headerRowDxfId="2438" dataDxfId="2437"/>
    <tableColumn id="21" xr3:uid="{398DA642-8294-4830-B61A-04F58D4089FB}" name="Colonne21" headerRowDxfId="2436" dataDxfId="2435"/>
    <tableColumn id="22" xr3:uid="{13CCB34A-77F0-488B-B890-0124E1BBCF86}" name="Colonne22" headerRowDxfId="2434" dataDxfId="2433"/>
    <tableColumn id="23" xr3:uid="{A6E8EEBC-617B-4284-8765-80B9C66B10C5}" name="Colonne23" headerRowDxfId="2432" dataDxfId="2431"/>
    <tableColumn id="24" xr3:uid="{A2EC6405-506D-43D6-9BEA-F31052BA3F1B}" name="Colonne24" headerRowDxfId="2430" dataDxfId="2429"/>
    <tableColumn id="25" xr3:uid="{65182FC6-832F-440A-9272-B4560CC8B2ED}" name="Colonne25" headerRowDxfId="2428" dataDxfId="2427"/>
    <tableColumn id="26" xr3:uid="{2541D752-BBFC-432A-BBF5-BE2482EFAEEB}" name="Colonne26" headerRowDxfId="2426" dataDxfId="2425"/>
    <tableColumn id="27" xr3:uid="{4DD81DD0-4494-4F54-91D9-A0234C3E743C}" name="Colonne27" headerRowDxfId="2424" dataDxfId="2423"/>
    <tableColumn id="28" xr3:uid="{D372916A-19A0-42CA-B310-E157C3A52D83}" name="Colonne28" headerRowDxfId="2422" dataDxfId="2421"/>
    <tableColumn id="29" xr3:uid="{480B6BA5-C054-4DBD-AE7F-936B14B03100}" name="Colonne29" headerRowDxfId="2420" dataDxfId="2419"/>
    <tableColumn id="30" xr3:uid="{C13B7692-A15D-4D46-8B6B-9E3686098EC4}" name="Colonne30" headerRowDxfId="2418" dataDxfId="2417"/>
    <tableColumn id="31" xr3:uid="{274589D4-1576-4E3C-BC00-8B5F8512BBB3}" name="Colonne31" headerRowDxfId="2416" dataDxfId="2415"/>
    <tableColumn id="32" xr3:uid="{470E090C-41D4-4684-BF3B-FB365AB260C6}" name="Colonne32" headerRowDxfId="2414" dataDxfId="2413"/>
    <tableColumn id="33" xr3:uid="{4CA62B83-80C7-476C-BC53-7DC656EC7AD5}" name="Colonne33" headerRowDxfId="2412" dataDxfId="2411">
      <calculatedColumnFormula array="1">SUMPRODUCT((C45:AG45="CA")+(C45:AG45="RTT")*1)</calculatedColumnFormula>
    </tableColumn>
    <tableColumn id="34" xr3:uid="{4D1670BF-81A5-45E1-B921-210B3F7B2119}" name="Colonne34" headerRowDxfId="2410" dataDxfId="2409">
      <calculatedColumnFormula array="1">SUMPRODUCT((C45:AG45="R-CA")*1)</calculatedColumnFormula>
    </tableColumn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44E3BF19-9162-49A6-B4DD-E34DE5A4695E}" name="Tableau2467421830" displayName="Tableau2467421830" ref="B59:AI65" headerRowCount="0" totalsRowShown="0" headerRowDxfId="2408" dataDxfId="2407" tableBorderDxfId="2406">
  <tableColumns count="34">
    <tableColumn id="1" xr3:uid="{5966DF4C-583E-428B-B3F0-00E25D18977E}" name="Colonne1" headerRowDxfId="2405" dataDxfId="2404"/>
    <tableColumn id="2" xr3:uid="{C0A9DD60-33ED-408B-8344-A01530783C52}" name="Colonne2" headerRowDxfId="2403" dataDxfId="2402"/>
    <tableColumn id="3" xr3:uid="{689A9CA9-60A1-4E34-B3EE-FEC6CB692A53}" name="Colonne3" headerRowDxfId="2401" dataDxfId="2400"/>
    <tableColumn id="4" xr3:uid="{9EE66BD5-3CB3-4610-8965-84EE86F6075B}" name="Colonne4" headerRowDxfId="2399" dataDxfId="2398"/>
    <tableColumn id="5" xr3:uid="{B6226790-AC7E-43A9-8954-6AAEC0B5FC2F}" name="Colonne5" headerRowDxfId="2397" dataDxfId="2396"/>
    <tableColumn id="6" xr3:uid="{1040CCAE-D057-42D4-8749-D779756B72D0}" name="Colonne6" headerRowDxfId="2395" dataDxfId="2394"/>
    <tableColumn id="7" xr3:uid="{66552843-51C8-4F8E-9BC3-13C103F02B4F}" name="Colonne7" headerRowDxfId="2393" dataDxfId="2392"/>
    <tableColumn id="8" xr3:uid="{120B5263-624D-4F13-8907-2FAB1ABAA4AA}" name="Colonne8" headerRowDxfId="2391" dataDxfId="2390"/>
    <tableColumn id="9" xr3:uid="{A17E55E7-E6C4-4C95-AD60-7694A8B587C7}" name="Colonne9" headerRowDxfId="2389" dataDxfId="2388"/>
    <tableColumn id="10" xr3:uid="{CCBE0EA2-E506-4367-8956-39433D2AFB6B}" name="Colonne10" headerRowDxfId="2387" dataDxfId="2386"/>
    <tableColumn id="11" xr3:uid="{DDF89344-00A4-421C-85C7-69238336A3A7}" name="Colonne11" headerRowDxfId="2385" dataDxfId="2384"/>
    <tableColumn id="12" xr3:uid="{98B4B212-F109-4B83-9BF9-FF861A519AFE}" name="Colonne12" headerRowDxfId="2383" dataDxfId="2382"/>
    <tableColumn id="13" xr3:uid="{1C976CBC-339A-4A4B-92FC-1CB5F9876A5B}" name="Colonne13" headerRowDxfId="2381" dataDxfId="2380"/>
    <tableColumn id="14" xr3:uid="{C68A36F0-2B7A-49F2-AD30-C8144699A8E8}" name="Colonne14" headerRowDxfId="2379" dataDxfId="2378"/>
    <tableColumn id="15" xr3:uid="{DB43FFB0-6ADB-464A-AD50-27F377FE71D8}" name="Colonne15" headerRowDxfId="2377" dataDxfId="2376"/>
    <tableColumn id="16" xr3:uid="{766434D7-BD10-4F9E-9F2B-F3080E26B4A2}" name="Colonne16" headerRowDxfId="2375" dataDxfId="2374"/>
    <tableColumn id="17" xr3:uid="{E72D328F-A674-4FAA-8CA3-0A244FC3A7E9}" name="Colonne17" headerRowDxfId="2373" dataDxfId="2372"/>
    <tableColumn id="18" xr3:uid="{00B80DD2-A8C5-4BA9-83B9-7C193189F027}" name="Colonne18" headerRowDxfId="2371" dataDxfId="2370"/>
    <tableColumn id="19" xr3:uid="{C04080D4-CDE9-44B0-AA59-E0B903709D06}" name="Colonne19" headerRowDxfId="2369" dataDxfId="2368"/>
    <tableColumn id="20" xr3:uid="{3CCEE828-6365-447F-8AF5-64657DAC4898}" name="Colonne20" headerRowDxfId="2367" dataDxfId="2366"/>
    <tableColumn id="21" xr3:uid="{E1AB5225-1C8E-4E02-8F5F-EFB1E2320AEB}" name="Colonne21" headerRowDxfId="2365" dataDxfId="2364"/>
    <tableColumn id="22" xr3:uid="{905918BA-B1E6-4186-920D-F5C54967C080}" name="Colonne22" headerRowDxfId="2363" dataDxfId="2362"/>
    <tableColumn id="23" xr3:uid="{8E54A2B0-CFD8-4968-81F2-72BE3C5F3815}" name="Colonne23" headerRowDxfId="2361" dataDxfId="2360"/>
    <tableColumn id="24" xr3:uid="{037E716A-C9F3-4C1C-AED8-07C616ABE332}" name="Colonne24" headerRowDxfId="2359" dataDxfId="2358"/>
    <tableColumn id="25" xr3:uid="{23832DDE-D986-4528-8B70-CE88B5255ABF}" name="Colonne25" headerRowDxfId="2357" dataDxfId="2356"/>
    <tableColumn id="26" xr3:uid="{0F4E5DD0-2B25-4EAB-8564-CA128E45B9C0}" name="Colonne26" headerRowDxfId="2355" dataDxfId="2354"/>
    <tableColumn id="27" xr3:uid="{C8EFD864-6F5F-4881-9ECF-9DE898FA4982}" name="Colonne27" headerRowDxfId="2353" dataDxfId="2352"/>
    <tableColumn id="28" xr3:uid="{0343CC97-FC36-4857-A0BC-8A9D45F0C457}" name="Colonne28" headerRowDxfId="2351" dataDxfId="2350"/>
    <tableColumn id="29" xr3:uid="{BD8DD682-C8B3-4E5F-B113-C77E030C10C2}" name="Colonne29" headerRowDxfId="2349" dataDxfId="2348"/>
    <tableColumn id="30" xr3:uid="{440DCD9A-F172-4A64-A5B4-9AD8A363DABE}" name="Colonne30" headerRowDxfId="2347" dataDxfId="2346"/>
    <tableColumn id="31" xr3:uid="{DD52C55E-CE16-4F46-AFF5-9ACC76D36986}" name="Colonne31" headerRowDxfId="2345" dataDxfId="2344"/>
    <tableColumn id="32" xr3:uid="{71A8572A-759F-4884-9872-8077D01AC850}" name="Colonne32" headerRowDxfId="2343" dataDxfId="2342"/>
    <tableColumn id="33" xr3:uid="{A1270ADD-0DDF-467C-B685-456C8AB6500D}" name="Colonne33" headerRowDxfId="2341" dataDxfId="2340">
      <calculatedColumnFormula array="1">SUMPRODUCT((C59:AG59="CA")+(C59:AG59="RTT")*1)</calculatedColumnFormula>
    </tableColumn>
    <tableColumn id="34" xr3:uid="{DECA8B8F-D256-49F0-B99E-C6D73D0CAA89}" name="Colonne34" headerRowDxfId="2339" dataDxfId="2338">
      <calculatedColumnFormula array="1">SUMPRODUCT((C59:AG59="R-CA")*1)</calculatedColumnFormula>
    </tableColumn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D7D4F56F-1AAA-4C4A-971E-D7ECCC1B23D6}" name="Tableau24679431931" displayName="Tableau24679431931" ref="B73:AI83" headerRowCount="0" totalsRowShown="0" headerRowDxfId="2337" dataDxfId="2336" tableBorderDxfId="2335">
  <tableColumns count="34">
    <tableColumn id="1" xr3:uid="{401059FD-611A-4208-9B7D-70749F08C958}" name="Colonne1" headerRowDxfId="2334" dataDxfId="2333"/>
    <tableColumn id="2" xr3:uid="{9B9CABE5-1E42-46E3-8D97-2BCE75ECE423}" name="Colonne2" headerRowDxfId="2332" dataDxfId="2331"/>
    <tableColumn id="3" xr3:uid="{CEAA3295-190F-4B05-9673-0D34B6B0259B}" name="Colonne3" headerRowDxfId="2330" dataDxfId="2329"/>
    <tableColumn id="4" xr3:uid="{F7DC24D9-FBF0-408D-ADF4-3A9E3774705B}" name="Colonne4" headerRowDxfId="2328" dataDxfId="2327"/>
    <tableColumn id="5" xr3:uid="{6166475F-7E40-4F01-8189-E8DB91AEB1AE}" name="Colonne5" headerRowDxfId="2326" dataDxfId="2325"/>
    <tableColumn id="6" xr3:uid="{712D9C0D-5716-47B2-83AD-F5844C4CA5B0}" name="Colonne6" headerRowDxfId="2324" dataDxfId="2323"/>
    <tableColumn id="7" xr3:uid="{2E6F64A8-E10E-4374-9DC7-AACF72C68DCB}" name="Colonne7" headerRowDxfId="2322" dataDxfId="2321"/>
    <tableColumn id="8" xr3:uid="{2C2AFB1B-E02D-49E1-8B93-89E74A911583}" name="Colonne8" headerRowDxfId="2320" dataDxfId="2319"/>
    <tableColumn id="9" xr3:uid="{A271732C-27F4-41B1-88DF-6146193D4DB6}" name="Colonne9" headerRowDxfId="2318" dataDxfId="2317"/>
    <tableColumn id="10" xr3:uid="{FA4BD92B-7109-4BB3-B1DC-4DB39F4BA908}" name="Colonne10" headerRowDxfId="2316" dataDxfId="2315"/>
    <tableColumn id="11" xr3:uid="{A18127B5-9BE7-428D-AB9C-324C7C8C2457}" name="Colonne11" headerRowDxfId="2314" dataDxfId="2313"/>
    <tableColumn id="12" xr3:uid="{C5160677-47AA-4CB3-9439-BFA443D4F17A}" name="Colonne12" headerRowDxfId="2312" dataDxfId="2311"/>
    <tableColumn id="13" xr3:uid="{7407015E-9515-4003-B6D9-27F050AB8886}" name="Colonne13" headerRowDxfId="2310" dataDxfId="2309"/>
    <tableColumn id="14" xr3:uid="{42EDFF7C-72E5-4A1C-944C-3BD80BAF9709}" name="Colonne14" headerRowDxfId="2308" dataDxfId="2307"/>
    <tableColumn id="15" xr3:uid="{074A0B6C-8D18-48ED-8725-37430E1FE638}" name="Colonne15" headerRowDxfId="2306" dataDxfId="2305"/>
    <tableColumn id="16" xr3:uid="{A6143B69-E674-40DE-914E-16A0CA6DF9E8}" name="Colonne16" headerRowDxfId="2304" dataDxfId="2303"/>
    <tableColumn id="17" xr3:uid="{AB383883-F13E-4EE3-B7CB-50E0F27EA7E4}" name="Colonne17" headerRowDxfId="2302" dataDxfId="2301"/>
    <tableColumn id="18" xr3:uid="{1C6EF88B-4FB0-4686-91D7-F72995AE60D5}" name="Colonne18" headerRowDxfId="2300" dataDxfId="2299"/>
    <tableColumn id="19" xr3:uid="{CC1AD59E-6509-4B96-98B9-5430065025C4}" name="Colonne19" headerRowDxfId="2298" dataDxfId="2297"/>
    <tableColumn id="20" xr3:uid="{8FF92A04-AC9F-41DA-9A2A-C38360EEE6B5}" name="Colonne20" headerRowDxfId="2296" dataDxfId="2295"/>
    <tableColumn id="21" xr3:uid="{3D3B0897-156D-4C1C-8F14-8E233A3762E6}" name="Colonne21" headerRowDxfId="2294" dataDxfId="2293"/>
    <tableColumn id="22" xr3:uid="{988DFF5E-6E79-4FA4-A880-873C6ACB203F}" name="Colonne22" headerRowDxfId="2292" dataDxfId="2291"/>
    <tableColumn id="23" xr3:uid="{D644FCD7-D1C7-4BF0-81E0-28A8C0950F80}" name="Colonne23" headerRowDxfId="2290" dataDxfId="2289"/>
    <tableColumn id="24" xr3:uid="{8724D4A8-736C-49E0-B4C7-FF6CF24824E6}" name="Colonne24" headerRowDxfId="2288" dataDxfId="2287"/>
    <tableColumn id="25" xr3:uid="{5628BCC9-54DB-44A4-B2C6-5F7E69F9973D}" name="Colonne25" headerRowDxfId="2286" dataDxfId="2285"/>
    <tableColumn id="26" xr3:uid="{58BEF2A1-C8CD-4D68-9C56-E41FDF902D2A}" name="Colonne26" headerRowDxfId="2284" dataDxfId="2283"/>
    <tableColumn id="27" xr3:uid="{A55D3573-D15D-4D52-8CA3-68B1C1939E4A}" name="Colonne27" headerRowDxfId="2282" dataDxfId="2281"/>
    <tableColumn id="28" xr3:uid="{67A33327-62CE-424E-A4A6-616BF9D8C8A0}" name="Colonne28" headerRowDxfId="2280" dataDxfId="2279"/>
    <tableColumn id="29" xr3:uid="{8EA61A4E-D200-4920-87FD-80DD73B20274}" name="Colonne29" headerRowDxfId="2278" dataDxfId="2277"/>
    <tableColumn id="30" xr3:uid="{52C5FBA4-6E54-47F9-B2E0-DC96829B5D49}" name="Colonne30" headerRowDxfId="2276" dataDxfId="2275"/>
    <tableColumn id="31" xr3:uid="{D1A37D4C-2FF5-47F9-B55F-1CBCF803D0B5}" name="Colonne31" headerRowDxfId="2274" dataDxfId="2273"/>
    <tableColumn id="32" xr3:uid="{E1F29D1E-89FC-41CD-B3CF-B42D63EAAA66}" name="Colonne32" headerRowDxfId="2272" dataDxfId="2271"/>
    <tableColumn id="33" xr3:uid="{996016D7-DA18-4224-9626-9A58C096E125}" name="Colonne33" headerRowDxfId="2270" dataDxfId="2269">
      <calculatedColumnFormula array="1">SUMPRODUCT((C73:AG73="CA")+(C73:AG73="RTT")*1)</calculatedColumnFormula>
    </tableColumn>
    <tableColumn id="34" xr3:uid="{06B1E1C7-7BB4-496F-A1E6-656F88CF80BA}" name="Colonne34" headerRowDxfId="2268" dataDxfId="2267">
      <calculatedColumnFormula array="1">SUMPRODUCT((C73:AG73="R-CA")*1)</calculatedColumnFormula>
    </tableColumn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7463CCBA-C13A-4730-9C18-2014C3275BAB}" name="Tableau210442032" displayName="Tableau210442032" ref="B87:AI97" headerRowCount="0" totalsRowShown="0" headerRowDxfId="2266" dataDxfId="2265" tableBorderDxfId="2264">
  <tableColumns count="34">
    <tableColumn id="1" xr3:uid="{6A8FFBF2-EE22-4EA0-BBDB-FB21E0B5A405}" name="Colonne1" headerRowDxfId="2263" dataDxfId="2262"/>
    <tableColumn id="2" xr3:uid="{CCC6ED4C-BC74-468A-8EE2-1AF3A068724E}" name="Colonne2" headerRowDxfId="2261" dataDxfId="2260"/>
    <tableColumn id="3" xr3:uid="{40B07BD8-E144-4DF9-9168-5F7E2CBDD694}" name="Colonne3" headerRowDxfId="2259" dataDxfId="2258"/>
    <tableColumn id="4" xr3:uid="{BE0E7730-6490-48D2-9DEE-E6B62D92CB11}" name="Colonne4" headerRowDxfId="2257" dataDxfId="2256"/>
    <tableColumn id="5" xr3:uid="{8271E382-CA23-4227-897B-63889D21ABD3}" name="Colonne5" headerRowDxfId="2255" dataDxfId="2254"/>
    <tableColumn id="6" xr3:uid="{1348AFA1-CE50-489E-B1B1-6E474FEC1012}" name="Colonne6" headerRowDxfId="2253" dataDxfId="2252"/>
    <tableColumn id="7" xr3:uid="{1B0F16B3-70F4-4E11-A5C7-F7E51F8C5813}" name="Colonne7" headerRowDxfId="2251" dataDxfId="2250"/>
    <tableColumn id="8" xr3:uid="{2EB03D02-019F-4959-A48D-21BAEEAC4379}" name="Colonne8" headerRowDxfId="2249" dataDxfId="2248"/>
    <tableColumn id="9" xr3:uid="{33A1D8BF-2F0E-4B35-AC10-7FB59F51C7E6}" name="Colonne9" headerRowDxfId="2247" dataDxfId="2246"/>
    <tableColumn id="10" xr3:uid="{0C180E26-E777-40C1-B86A-71C152093F0D}" name="Colonne10" headerRowDxfId="2245" dataDxfId="2244"/>
    <tableColumn id="11" xr3:uid="{1FE8D7C5-EACD-4FBA-BB13-CF5AEEEBC8BA}" name="Colonne11" headerRowDxfId="2243" dataDxfId="2242"/>
    <tableColumn id="12" xr3:uid="{CA87E3B9-6862-4A97-A268-1D220E9E8798}" name="Colonne12" headerRowDxfId="2241" dataDxfId="2240"/>
    <tableColumn id="13" xr3:uid="{45AAB75C-8C51-4EBD-B62C-D186212BB0B0}" name="Colonne13" headerRowDxfId="2239" dataDxfId="2238"/>
    <tableColumn id="14" xr3:uid="{84179CA0-F301-4069-8391-46363C394A07}" name="Colonne14" headerRowDxfId="2237" dataDxfId="2236"/>
    <tableColumn id="15" xr3:uid="{D84C45C8-E6BC-4372-B888-5997985BE812}" name="Colonne15" headerRowDxfId="2235" dataDxfId="2234"/>
    <tableColumn id="16" xr3:uid="{6002D289-77AF-4D00-ABCE-A88486A00A30}" name="Colonne16" headerRowDxfId="2233" dataDxfId="2232"/>
    <tableColumn id="17" xr3:uid="{05BB7CEE-1390-4BF7-BE34-BBF91A2D2BD9}" name="Colonne17" headerRowDxfId="2231" dataDxfId="2230"/>
    <tableColumn id="18" xr3:uid="{8594B8DC-B25D-4F4E-8DC2-D45150C65D36}" name="Colonne18" headerRowDxfId="2229" dataDxfId="2228"/>
    <tableColumn id="19" xr3:uid="{C4DFC648-ABAE-4A68-9D24-9DF8426CC37D}" name="Colonne19" headerRowDxfId="2227" dataDxfId="2226"/>
    <tableColumn id="20" xr3:uid="{A963DF1F-13A0-4C87-B968-54C1B89BA059}" name="Colonne20" headerRowDxfId="2225" dataDxfId="2224"/>
    <tableColumn id="21" xr3:uid="{772633B1-A364-405B-8E53-5A40392618C8}" name="Colonne21" headerRowDxfId="2223" dataDxfId="2222"/>
    <tableColumn id="22" xr3:uid="{1FD05A5A-1D66-419F-835B-72DEFC28143B}" name="Colonne22" headerRowDxfId="2221" dataDxfId="2220"/>
    <tableColumn id="23" xr3:uid="{F6877948-E022-46B6-B961-9184E31F4401}" name="Colonne23" headerRowDxfId="2219" dataDxfId="2218"/>
    <tableColumn id="24" xr3:uid="{94D4CD23-7937-4428-A2BD-78688080A7DD}" name="Colonne24" headerRowDxfId="2217" dataDxfId="2216"/>
    <tableColumn id="25" xr3:uid="{7F8F8939-8669-4659-94B6-451707B34C0C}" name="Colonne25" headerRowDxfId="2215" dataDxfId="2214"/>
    <tableColumn id="26" xr3:uid="{42C457F5-7E48-4096-B0B8-02538D53D35D}" name="Colonne26" headerRowDxfId="2213" dataDxfId="2212"/>
    <tableColumn id="27" xr3:uid="{39A6C380-FC7F-4D89-8680-5BF3BC0E86D1}" name="Colonne27" headerRowDxfId="2211" dataDxfId="2210"/>
    <tableColumn id="28" xr3:uid="{F6BC3F6D-3708-4606-9AA3-0CA81C033129}" name="Colonne28" headerRowDxfId="2209" dataDxfId="2208"/>
    <tableColumn id="29" xr3:uid="{A73AD075-52DB-4DF6-885A-A42A24B39A6D}" name="Colonne29" headerRowDxfId="2207" dataDxfId="2206"/>
    <tableColumn id="30" xr3:uid="{0B6920E0-322C-463D-8D89-8D1231396001}" name="Colonne30" headerRowDxfId="2205" dataDxfId="2204"/>
    <tableColumn id="31" xr3:uid="{6CDD726E-514C-47C4-B9A2-01747312C4DF}" name="Colonne31" headerRowDxfId="2203" dataDxfId="2202"/>
    <tableColumn id="32" xr3:uid="{B5CF2A66-70F8-4987-8AA0-229A90EB1A61}" name="Colonne32" headerRowDxfId="2201" dataDxfId="2200"/>
    <tableColumn id="33" xr3:uid="{FB6E0E3F-6257-49E8-B36F-6FEB5E629DCA}" name="Colonne33" headerRowDxfId="2199" dataDxfId="2198">
      <calculatedColumnFormula array="1">SUMPRODUCT((C87:AG87="CA")+(C87:AG87="RTT")*1)</calculatedColumnFormula>
    </tableColumn>
    <tableColumn id="34" xr3:uid="{05BC290D-2F77-4DD7-96BC-95931B105C2A}" name="Colonne34" headerRowDxfId="2197" dataDxfId="2196">
      <calculatedColumnFormula array="1">SUMPRODUCT((C87:AG87="R-CA")*1)</calculatedColumnFormula>
    </tableColumn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84A40DF0-3BFB-45F7-89A7-54558CDF3294}" name="Tableau2411452133" displayName="Tableau2411452133" ref="B101:AI107" headerRowCount="0" totalsRowShown="0" headerRowDxfId="2195" dataDxfId="2194" tableBorderDxfId="2193">
  <tableColumns count="34">
    <tableColumn id="1" xr3:uid="{73F06C31-ADA0-43A5-B454-C92C5A67FFD1}" name="Colonne1" headerRowDxfId="2192" dataDxfId="2191"/>
    <tableColumn id="2" xr3:uid="{DEECCED7-42EB-46E6-8B0E-025C2CECA6DF}" name="Colonne2" headerRowDxfId="2190" dataDxfId="2189"/>
    <tableColumn id="3" xr3:uid="{EB40E77E-773B-4DB2-BC32-4D2ABDB667C1}" name="Colonne3" headerRowDxfId="2188" dataDxfId="2187"/>
    <tableColumn id="4" xr3:uid="{987BAD5C-E898-43F1-B0A4-BD8A8F8E8DA4}" name="Colonne4" headerRowDxfId="2186" dataDxfId="2185"/>
    <tableColumn id="5" xr3:uid="{A2A823A3-BEA8-4B29-B26F-C03B9C21429F}" name="Colonne5" headerRowDxfId="2184" dataDxfId="2183"/>
    <tableColumn id="6" xr3:uid="{D8CC0594-168A-404E-B8BC-773943E6EE3E}" name="Colonne6" headerRowDxfId="2182" dataDxfId="2181"/>
    <tableColumn id="7" xr3:uid="{19D863F3-AFB4-4D22-8A29-2257B970BB4F}" name="Colonne7" headerRowDxfId="2180" dataDxfId="2179"/>
    <tableColumn id="8" xr3:uid="{6B3628B1-DA94-4054-8ABC-E013CF4665E2}" name="Colonne8" headerRowDxfId="2178" dataDxfId="2177"/>
    <tableColumn id="9" xr3:uid="{D6F0428A-07FE-4187-9997-6D16BDDC54AB}" name="Colonne9" headerRowDxfId="2176" dataDxfId="2175"/>
    <tableColumn id="10" xr3:uid="{E276BC5C-2572-46AD-8216-9B11B3A24779}" name="Colonne10" headerRowDxfId="2174" dataDxfId="2173"/>
    <tableColumn id="11" xr3:uid="{1621FC87-0677-44D6-9D13-BD9DF2078646}" name="Colonne11" headerRowDxfId="2172" dataDxfId="2171"/>
    <tableColumn id="12" xr3:uid="{00D75267-FA15-4FA8-B484-7F4B027E1C3F}" name="Colonne12" headerRowDxfId="2170" dataDxfId="2169"/>
    <tableColumn id="13" xr3:uid="{F48C8136-8900-46F4-A63D-24C3E9A1E163}" name="Colonne13" headerRowDxfId="2168" dataDxfId="2167"/>
    <tableColumn id="14" xr3:uid="{84E7099A-3A16-4D63-92F5-13244D74D2DF}" name="Colonne14" headerRowDxfId="2166" dataDxfId="2165"/>
    <tableColumn id="15" xr3:uid="{53252C60-E162-4B81-B8E6-E8368FD9A84D}" name="Colonne15" headerRowDxfId="2164" dataDxfId="2163"/>
    <tableColumn id="16" xr3:uid="{93BB8149-D234-4A29-B153-FA4B9AFDBA76}" name="Colonne16" headerRowDxfId="2162" dataDxfId="2161"/>
    <tableColumn id="17" xr3:uid="{9438B7B4-A0B9-46D4-BA0C-164262625F37}" name="Colonne17" headerRowDxfId="2160" dataDxfId="2159"/>
    <tableColumn id="18" xr3:uid="{178B2DE3-5788-4DB5-8E04-A964C54DBB5C}" name="Colonne18" headerRowDxfId="2158" dataDxfId="2157"/>
    <tableColumn id="19" xr3:uid="{87460166-A29C-4D57-BD71-586F1886AD3C}" name="Colonne19" headerRowDxfId="2156" dataDxfId="2155"/>
    <tableColumn id="20" xr3:uid="{38008FED-09A5-4A5C-919C-FE6DC7FDA53F}" name="Colonne20" headerRowDxfId="2154" dataDxfId="2153"/>
    <tableColumn id="21" xr3:uid="{8C69CE70-8821-4F5B-A6A0-D1D60FCBFABD}" name="Colonne21" headerRowDxfId="2152" dataDxfId="2151"/>
    <tableColumn id="22" xr3:uid="{2A1A4877-2548-49D6-B588-7C9DDA9C222C}" name="Colonne22" headerRowDxfId="2150" dataDxfId="2149"/>
    <tableColumn id="23" xr3:uid="{6C6ABAF9-56F2-4993-B61F-E41788781822}" name="Colonne23" headerRowDxfId="2148" dataDxfId="2147"/>
    <tableColumn id="24" xr3:uid="{ACE13B30-7F15-4FE1-B4D2-F0ED76F15BBD}" name="Colonne24" headerRowDxfId="2146" dataDxfId="2145"/>
    <tableColumn id="25" xr3:uid="{CF5A5ECB-92D2-4E59-8288-7415FDF11D88}" name="Colonne25" headerRowDxfId="2144" dataDxfId="2143"/>
    <tableColumn id="26" xr3:uid="{0A139672-0E91-4593-BA5B-21FCA4342E2B}" name="Colonne26" headerRowDxfId="2142" dataDxfId="2141"/>
    <tableColumn id="27" xr3:uid="{D3FBCC86-80F3-4603-8FB4-7FF5920DAA0C}" name="Colonne27" headerRowDxfId="2140" dataDxfId="2139"/>
    <tableColumn id="28" xr3:uid="{1FF83C7E-61D2-4D68-BCB5-A67A2CAC1BAF}" name="Colonne28" headerRowDxfId="2138" dataDxfId="2137"/>
    <tableColumn id="29" xr3:uid="{9FB4E8D5-5A04-4AFB-A728-7777992BAF1A}" name="Colonne29" headerRowDxfId="2136" dataDxfId="2135"/>
    <tableColumn id="30" xr3:uid="{B1FE01BD-794F-4105-8B04-A1736D4B01A8}" name="Colonne30" headerRowDxfId="2134" dataDxfId="2133"/>
    <tableColumn id="31" xr3:uid="{30CEC1E9-5E14-44E5-B8F0-411BF0811B4A}" name="Colonne31" headerRowDxfId="2132" dataDxfId="2131"/>
    <tableColumn id="32" xr3:uid="{39DD6DE7-D9E4-415C-8C39-0719650BB10F}" name="Colonne32" headerRowDxfId="2130" dataDxfId="2129"/>
    <tableColumn id="33" xr3:uid="{9C022B92-4E4A-419A-B6C0-4F790F706F23}" name="Colonne33" headerRowDxfId="2128" dataDxfId="2127">
      <calculatedColumnFormula array="1">SUMPRODUCT((C101:AG101="CA")+(C101:AG101="RTT")*1)</calculatedColumnFormula>
    </tableColumn>
    <tableColumn id="34" xr3:uid="{4908ADEC-D51C-4EBF-A546-DD7FA2C1BA40}" name="Colonne34" headerRowDxfId="2126" dataDxfId="2125">
      <calculatedColumnFormula array="1">SUMPRODUCT((C101:AG101="R-CA")*1)</calculatedColumnFormula>
    </tableColumn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FFFC7844-C387-4494-8443-72D16273099E}" name="Tableau24512462234" displayName="Tableau24512462234" ref="B115:AI121" headerRowCount="0" totalsRowShown="0" headerRowDxfId="2124" dataDxfId="2123" tableBorderDxfId="2122">
  <tableColumns count="34">
    <tableColumn id="1" xr3:uid="{C90C6DF3-708C-4D44-8B18-5625C268E2D6}" name="Colonne1" headerRowDxfId="2121" dataDxfId="2120"/>
    <tableColumn id="2" xr3:uid="{71C630C8-10B2-43E2-AB54-151F49946B3D}" name="Colonne2" headerRowDxfId="2119" dataDxfId="2118"/>
    <tableColumn id="3" xr3:uid="{BFAD1637-EA0B-42B6-A3E6-74D77B997FE3}" name="Colonne3" headerRowDxfId="2117" dataDxfId="2116"/>
    <tableColumn id="4" xr3:uid="{736C9FCE-2EF9-4027-87F5-8F1527037B4C}" name="Colonne4" headerRowDxfId="2115" dataDxfId="2114"/>
    <tableColumn id="5" xr3:uid="{A7783808-F5AC-4CA5-9D5E-79771F056D79}" name="Colonne5" headerRowDxfId="2113" dataDxfId="2112"/>
    <tableColumn id="6" xr3:uid="{89A5E743-905D-4214-AC3C-44FC31C5D193}" name="Colonne6" headerRowDxfId="2111" dataDxfId="2110"/>
    <tableColumn id="7" xr3:uid="{5EA4A4F3-EEAC-4471-B822-DA10F566B6DB}" name="Colonne7" headerRowDxfId="2109" dataDxfId="2108"/>
    <tableColumn id="8" xr3:uid="{9DA182A5-B876-42A2-9AF1-A30D3D9EF6B8}" name="Colonne8" headerRowDxfId="2107" dataDxfId="2106"/>
    <tableColumn id="9" xr3:uid="{FF0EDA86-84C5-44A2-8A55-C53DC987171B}" name="Colonne9" headerRowDxfId="2105" dataDxfId="2104"/>
    <tableColumn id="10" xr3:uid="{A39E41ED-3131-4A05-B0DA-AB8814082BCE}" name="Colonne10" headerRowDxfId="2103" dataDxfId="2102"/>
    <tableColumn id="11" xr3:uid="{1BEFC289-30C0-4228-9536-5D9E538A4011}" name="Colonne11" headerRowDxfId="2101" dataDxfId="2100"/>
    <tableColumn id="12" xr3:uid="{DAEF544B-AC2B-477C-AD30-D24C1B030EED}" name="Colonne12" headerRowDxfId="2099" dataDxfId="2098"/>
    <tableColumn id="13" xr3:uid="{3913B10C-F7F9-4145-A7F3-3D38F38ED2C4}" name="Colonne13" headerRowDxfId="2097" dataDxfId="2096"/>
    <tableColumn id="14" xr3:uid="{14DB0AA2-3BB8-4498-B8D3-22654954E89D}" name="Colonne14" headerRowDxfId="2095" dataDxfId="2094"/>
    <tableColumn id="15" xr3:uid="{C2A2F289-C0A7-4472-8829-2E139021345A}" name="Colonne15" headerRowDxfId="2093" dataDxfId="2092"/>
    <tableColumn id="16" xr3:uid="{2FE2E5F9-829A-48D1-872C-9B5A5AA30DC9}" name="Colonne16" headerRowDxfId="2091" dataDxfId="2090"/>
    <tableColumn id="17" xr3:uid="{47B29D32-EE9C-4B51-ADE8-04D52FD6B516}" name="Colonne17" headerRowDxfId="2089" dataDxfId="2088"/>
    <tableColumn id="18" xr3:uid="{DA57800F-2E51-4B9F-9632-9C8CCB921973}" name="Colonne18" headerRowDxfId="2087" dataDxfId="2086"/>
    <tableColumn id="19" xr3:uid="{50198CB7-B71B-4930-8C18-20238C6A8B58}" name="Colonne19" headerRowDxfId="2085" dataDxfId="2084"/>
    <tableColumn id="20" xr3:uid="{FDB4630C-F15B-4516-87A0-AE8FAB6B71F0}" name="Colonne20" headerRowDxfId="2083" dataDxfId="2082"/>
    <tableColumn id="21" xr3:uid="{F81A8447-8683-4D6B-8479-B919757E4534}" name="Colonne21" headerRowDxfId="2081" dataDxfId="2080"/>
    <tableColumn id="22" xr3:uid="{53264F49-05C3-4504-9AF4-2A3579023D01}" name="Colonne22" headerRowDxfId="2079" dataDxfId="2078"/>
    <tableColumn id="23" xr3:uid="{450EB126-FA75-4545-B725-F0524CA36A09}" name="Colonne23" headerRowDxfId="2077" dataDxfId="2076"/>
    <tableColumn id="24" xr3:uid="{8A05626B-AE61-4C32-A26B-294FA9521D7D}" name="Colonne24" headerRowDxfId="2075" dataDxfId="2074"/>
    <tableColumn id="25" xr3:uid="{8294B55F-7C6E-4D09-BFF0-C6EA0465A53C}" name="Colonne25" headerRowDxfId="2073" dataDxfId="2072"/>
    <tableColumn id="26" xr3:uid="{307AB11C-FEB9-4E62-9FCE-09E33D2D88B7}" name="Colonne26" headerRowDxfId="2071" dataDxfId="2070"/>
    <tableColumn id="27" xr3:uid="{9054BA88-5004-4632-9F70-7A9E776EADDD}" name="Colonne27" headerRowDxfId="2069" dataDxfId="2068"/>
    <tableColumn id="28" xr3:uid="{EAC23F0D-E2E6-4CB5-B995-056D18746107}" name="Colonne28" headerRowDxfId="2067" dataDxfId="2066"/>
    <tableColumn id="29" xr3:uid="{38CAB1C8-959F-408F-A5E7-BAEFA10845F3}" name="Colonne29" headerRowDxfId="2065" dataDxfId="2064"/>
    <tableColumn id="30" xr3:uid="{48288C0F-2EB6-4B69-A16F-5525C51173EA}" name="Colonne30" headerRowDxfId="2063" dataDxfId="2062"/>
    <tableColumn id="31" xr3:uid="{696C73B9-41E8-4D4A-9D16-A7AAB089484E}" name="Colonne31" headerRowDxfId="2061" dataDxfId="2060"/>
    <tableColumn id="32" xr3:uid="{AA1AC375-E76E-4602-AF4C-FB4A2E4D2A92}" name="Colonne32" headerRowDxfId="2059" dataDxfId="2058"/>
    <tableColumn id="33" xr3:uid="{DF19701C-96CE-4A85-B935-A293B9829108}" name="Colonne33" headerRowDxfId="2057" dataDxfId="2056">
      <calculatedColumnFormula array="1">SUMPRODUCT((C115:AG115="CA")+(C115:AG115="RTT")*1)</calculatedColumnFormula>
    </tableColumn>
    <tableColumn id="34" xr3:uid="{55D2637F-2835-4458-8341-60B51455D54C}" name="Colonne34" headerRowDxfId="2055" dataDxfId="2054">
      <calculatedColumnFormula array="1">SUMPRODUCT((C115:AG115="R-CA")*1)</calculatedColumnFormula>
    </tableColumn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D2FCA760-D383-432B-B77A-8D0B53A5B17A}" name="Tableau24613472335" displayName="Tableau24613472335" ref="B129:AI135" headerRowCount="0" totalsRowShown="0" headerRowDxfId="2053" dataDxfId="2052" tableBorderDxfId="2051">
  <tableColumns count="34">
    <tableColumn id="1" xr3:uid="{E1469D70-FD28-4CE4-9AEC-C4009D70181B}" name="Colonne1" headerRowDxfId="2050" dataDxfId="2049"/>
    <tableColumn id="2" xr3:uid="{C1B129D1-62C7-4AFE-9B02-174E41C60598}" name="Colonne2" headerRowDxfId="2048" dataDxfId="2047"/>
    <tableColumn id="3" xr3:uid="{D48586CB-4FF1-4143-B8B6-1FA28D16BE68}" name="Colonne3" headerRowDxfId="2046" dataDxfId="2045"/>
    <tableColumn id="4" xr3:uid="{E10E7DBB-A9E7-48A8-A9ED-10359EAC5CB2}" name="Colonne4" headerRowDxfId="2044" dataDxfId="2043"/>
    <tableColumn id="5" xr3:uid="{B32AF092-618E-4AEE-A57D-1C77FEAC6D0C}" name="Colonne5" headerRowDxfId="2042" dataDxfId="2041"/>
    <tableColumn id="6" xr3:uid="{A6445747-9DE3-4BF9-8E6E-94D4EE6BC0DB}" name="Colonne6" headerRowDxfId="2040" dataDxfId="2039"/>
    <tableColumn id="7" xr3:uid="{2B6FD8E5-510D-4CEE-948C-559F819CE24B}" name="Colonne7" headerRowDxfId="2038" dataDxfId="2037"/>
    <tableColumn id="8" xr3:uid="{7160B0A3-23E9-4FF1-8933-5409EFD3B822}" name="Colonne8" headerRowDxfId="2036" dataDxfId="2035"/>
    <tableColumn id="9" xr3:uid="{FC91C3E9-1205-40DF-8B6A-BCB2D865DF7D}" name="Colonne9" headerRowDxfId="2034" dataDxfId="2033"/>
    <tableColumn id="10" xr3:uid="{39C5C186-B34C-4728-8DC5-59B9C4EEBB28}" name="Colonne10" headerRowDxfId="2032" dataDxfId="2031"/>
    <tableColumn id="11" xr3:uid="{5A29350C-941E-4021-9069-25A33BE74BB2}" name="Colonne11" headerRowDxfId="2030" dataDxfId="2029"/>
    <tableColumn id="12" xr3:uid="{4FFCF370-5443-437F-843B-17654EC6AA32}" name="Colonne12" headerRowDxfId="2028" dataDxfId="2027"/>
    <tableColumn id="13" xr3:uid="{6F84D4DF-35A7-4784-A8BE-9B63A5F4F18E}" name="Colonne13" headerRowDxfId="2026" dataDxfId="2025"/>
    <tableColumn id="14" xr3:uid="{0336A94B-A517-4E60-888B-2DABEDC50226}" name="Colonne14" headerRowDxfId="2024" dataDxfId="2023"/>
    <tableColumn id="15" xr3:uid="{1E0C0BB3-CA28-47CC-8B3F-15CFD9A5DF09}" name="Colonne15" headerRowDxfId="2022" dataDxfId="2021"/>
    <tableColumn id="16" xr3:uid="{DA7B5023-B2FF-46F9-86B0-D57FFBB09110}" name="Colonne16" headerRowDxfId="2020" dataDxfId="2019"/>
    <tableColumn id="17" xr3:uid="{2C8FAEAF-E36C-40CB-846A-621294B5588E}" name="Colonne17" headerRowDxfId="2018" dataDxfId="2017"/>
    <tableColumn id="18" xr3:uid="{32FAFA70-82F8-4CB5-B859-6010CB421CAD}" name="Colonne18" headerRowDxfId="2016" dataDxfId="2015"/>
    <tableColumn id="19" xr3:uid="{DE81A268-92D9-45BA-BA47-B0CB8B710461}" name="Colonne19" headerRowDxfId="2014" dataDxfId="2013"/>
    <tableColumn id="20" xr3:uid="{E839B30D-9AC2-4273-B6C5-07DE73759F18}" name="Colonne20" headerRowDxfId="2012" dataDxfId="2011"/>
    <tableColumn id="21" xr3:uid="{805AF553-D706-4528-8850-E22F2354124D}" name="Colonne21" headerRowDxfId="2010" dataDxfId="2009"/>
    <tableColumn id="22" xr3:uid="{1EEC6BE7-7F0B-49B9-B19B-CD52D358E34A}" name="Colonne22" headerRowDxfId="2008" dataDxfId="2007"/>
    <tableColumn id="23" xr3:uid="{404F298D-C5BB-421E-9726-FA5811342475}" name="Colonne23" headerRowDxfId="2006" dataDxfId="2005"/>
    <tableColumn id="24" xr3:uid="{B9B06337-B9D7-4E35-9B0E-8060CC85C239}" name="Colonne24" headerRowDxfId="2004" dataDxfId="2003"/>
    <tableColumn id="25" xr3:uid="{ADFE76A2-4961-486C-ABD5-586A524D146B}" name="Colonne25" headerRowDxfId="2002" dataDxfId="2001"/>
    <tableColumn id="26" xr3:uid="{4C1DACF0-4C8A-4BAF-A472-A2B901E09571}" name="Colonne26" headerRowDxfId="2000" dataDxfId="1999"/>
    <tableColumn id="27" xr3:uid="{4D825C06-FDF0-4502-A837-F1BFA8693A4A}" name="Colonne27" headerRowDxfId="1998" dataDxfId="1997"/>
    <tableColumn id="28" xr3:uid="{4D81D63E-0264-4635-A3AC-91DB43006B3B}" name="Colonne28" headerRowDxfId="1996" dataDxfId="1995"/>
    <tableColumn id="29" xr3:uid="{28D2B28C-A4E8-4FCF-BE93-022B84C64BBA}" name="Colonne29" headerRowDxfId="1994" dataDxfId="1993"/>
    <tableColumn id="30" xr3:uid="{6DF3D5D6-86F8-43CC-B79E-C8DCE1432480}" name="Colonne30" headerRowDxfId="1992" dataDxfId="1991"/>
    <tableColumn id="31" xr3:uid="{E794F2C0-09A3-4009-B330-D506BB1866D1}" name="Colonne31" headerRowDxfId="1990" dataDxfId="1989"/>
    <tableColumn id="32" xr3:uid="{C483D0F8-BAE9-46BF-9938-9A8D5FFEB5F7}" name="Colonne32" headerRowDxfId="1988" dataDxfId="1987"/>
    <tableColumn id="33" xr3:uid="{4BE5E7C1-F6B1-4EAE-BF57-3C6D8765DF33}" name="Colonne33" headerRowDxfId="1986" dataDxfId="1985">
      <calculatedColumnFormula array="1">SUMPRODUCT((C129:AG129="CA")+(C129:AG129="RTT")*1)</calculatedColumnFormula>
    </tableColumn>
    <tableColumn id="34" xr3:uid="{5C163EEB-515D-4380-8F87-31012122617C}" name="Colonne34" headerRowDxfId="1984" dataDxfId="1983">
      <calculatedColumnFormula array="1">SUMPRODUCT((C129:AG129="R-CA")*1)</calculatedColumnFormula>
    </tableColumn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16FE2728-90ED-4FA7-A73D-A337E966A2D7}" name="Tableau246714482436" displayName="Tableau246714482436" ref="B143:AI149" headerRowCount="0" totalsRowShown="0" headerRowDxfId="1982" dataDxfId="1981" tableBorderDxfId="1980">
  <tableColumns count="34">
    <tableColumn id="1" xr3:uid="{973A45B7-624C-4B23-9813-A65016C29940}" name="Colonne1" headerRowDxfId="1979" dataDxfId="1978"/>
    <tableColumn id="2" xr3:uid="{28100884-6B1F-4412-B086-FEC2108352E0}" name="Colonne2" headerRowDxfId="1977" dataDxfId="1976"/>
    <tableColumn id="3" xr3:uid="{EB9B6FE6-2CB5-43E5-946C-1E6B03B2C65F}" name="Colonne3" headerRowDxfId="1975" dataDxfId="1974"/>
    <tableColumn id="4" xr3:uid="{74197654-6A9F-4317-A93C-D8DB9EC78169}" name="Colonne4" headerRowDxfId="1973" dataDxfId="1972"/>
    <tableColumn id="5" xr3:uid="{C38F3354-9F3A-4AB5-8D42-A5CECD033DB3}" name="Colonne5" headerRowDxfId="1971" dataDxfId="1970"/>
    <tableColumn id="6" xr3:uid="{95CE2E03-52FD-448D-9B52-5F6ABDE45240}" name="Colonne6" headerRowDxfId="1969" dataDxfId="1968"/>
    <tableColumn id="7" xr3:uid="{AB224459-E3B3-462C-AB9C-ABE4181A8D8A}" name="Colonne7" headerRowDxfId="1967" dataDxfId="1966"/>
    <tableColumn id="8" xr3:uid="{E9AD45AE-BFE6-4C49-A5E6-CA09D351F655}" name="Colonne8" headerRowDxfId="1965" dataDxfId="1964"/>
    <tableColumn id="9" xr3:uid="{264A6895-E4AA-4C06-BB07-BCF49CC0E1AB}" name="Colonne9" headerRowDxfId="1963" dataDxfId="1962"/>
    <tableColumn id="10" xr3:uid="{D0A0639F-B417-4063-BF7B-0EC95D074761}" name="Colonne10" headerRowDxfId="1961" dataDxfId="1960"/>
    <tableColumn id="11" xr3:uid="{C432715A-DC8D-4CDE-B901-333CA3821F0F}" name="Colonne11" headerRowDxfId="1959" dataDxfId="1958"/>
    <tableColumn id="12" xr3:uid="{491D1D02-BA68-4004-800C-36104B9519C9}" name="Colonne12" headerRowDxfId="1957" dataDxfId="1956"/>
    <tableColumn id="13" xr3:uid="{785CA655-55D9-41A7-B4B7-181EE519F058}" name="Colonne13" headerRowDxfId="1955" dataDxfId="1954"/>
    <tableColumn id="14" xr3:uid="{AA8F5795-2435-48D1-9FE8-AC89232FC6AC}" name="Colonne14" headerRowDxfId="1953" dataDxfId="1952"/>
    <tableColumn id="15" xr3:uid="{0377390E-80CF-4A01-B8F0-F92BFCE0CF4D}" name="Colonne15" headerRowDxfId="1951" dataDxfId="1950"/>
    <tableColumn id="16" xr3:uid="{4DDF1E1F-0C2F-4A1A-B1F6-AC72ADFD199A}" name="Colonne16" headerRowDxfId="1949" dataDxfId="1948"/>
    <tableColumn id="17" xr3:uid="{352CE0FD-E067-4B76-A242-11BE25BC7C32}" name="Colonne17" headerRowDxfId="1947" dataDxfId="1946"/>
    <tableColumn id="18" xr3:uid="{A9F734B0-A843-4A64-B5FD-1FA08A9F0524}" name="Colonne18" headerRowDxfId="1945" dataDxfId="1944"/>
    <tableColumn id="19" xr3:uid="{912A0A65-E51A-411B-BD4D-03D90F277FE6}" name="Colonne19" headerRowDxfId="1943" dataDxfId="1942"/>
    <tableColumn id="20" xr3:uid="{211B5E89-A554-4B1B-983A-DF83EE88D724}" name="Colonne20" headerRowDxfId="1941" dataDxfId="1940"/>
    <tableColumn id="21" xr3:uid="{3E97C688-A64C-4F46-8118-12FA0712F78F}" name="Colonne21" headerRowDxfId="1939" dataDxfId="1938"/>
    <tableColumn id="22" xr3:uid="{98F2098F-B5AC-4894-A2E5-8D70AF38DDFA}" name="Colonne22" headerRowDxfId="1937" dataDxfId="1936"/>
    <tableColumn id="23" xr3:uid="{84FA5F58-24F0-4B78-B0B8-066C26434FA7}" name="Colonne23" headerRowDxfId="1935" dataDxfId="1934"/>
    <tableColumn id="24" xr3:uid="{595ADE63-79E5-4FCD-A205-5DF0995AAACC}" name="Colonne24" headerRowDxfId="1933" dataDxfId="1932"/>
    <tableColumn id="25" xr3:uid="{F0073B7E-50E1-4BA0-8A39-23104C82A154}" name="Colonne25" headerRowDxfId="1931" dataDxfId="1930"/>
    <tableColumn id="26" xr3:uid="{7637C557-1900-4B82-8060-301941CF4BC1}" name="Colonne26" headerRowDxfId="1929" dataDxfId="1928"/>
    <tableColumn id="27" xr3:uid="{327A8A73-9C9D-465B-99D2-91FDAACD54DA}" name="Colonne27" headerRowDxfId="1927" dataDxfId="1926"/>
    <tableColumn id="28" xr3:uid="{FA9CC1E7-3DD3-46C9-B1F9-61BDEDBE44BC}" name="Colonne28" headerRowDxfId="1925" dataDxfId="1924"/>
    <tableColumn id="29" xr3:uid="{3C016FAC-9961-4204-970A-C4230CEA0A0F}" name="Colonne29" headerRowDxfId="1923" dataDxfId="1922"/>
    <tableColumn id="30" xr3:uid="{028E609A-E0E2-4ECF-B22B-8644CC410AB3}" name="Colonne30" headerRowDxfId="1921" dataDxfId="1920"/>
    <tableColumn id="31" xr3:uid="{C7ED2CF2-ECF0-4E2A-9F98-D594E5B303C7}" name="Colonne31" headerRowDxfId="1919" dataDxfId="1918"/>
    <tableColumn id="32" xr3:uid="{92AC0452-146E-4983-ACD3-4F27EFB568CE}" name="Colonne32" headerRowDxfId="1917" dataDxfId="1916"/>
    <tableColumn id="33" xr3:uid="{88A99A3F-E857-4033-BCE3-1DD4855CA7DC}" name="Colonne33" headerRowDxfId="1915" dataDxfId="1914">
      <calculatedColumnFormula array="1">SUMPRODUCT((C143:AG143="CA")+(C143:AG143="RTT")*1)</calculatedColumnFormula>
    </tableColumn>
    <tableColumn id="34" xr3:uid="{6DBFEE9E-0359-48C3-A8F3-8F7D6D3F078D}" name="Colonne34" headerRowDxfId="1913" dataDxfId="1912">
      <calculatedColumnFormula array="1">SUMPRODUCT((C143:AG143="R-CA")*1)</calculatedColumnFormula>
    </tableColumn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38B03FAE-A3DB-445C-842F-E6BA43EF1583}" name="Tableau2467915492537" displayName="Tableau2467915492537" ref="B157:AI163" headerRowCount="0" totalsRowShown="0" headerRowDxfId="1911" dataDxfId="1910" tableBorderDxfId="1909">
  <tableColumns count="34">
    <tableColumn id="1" xr3:uid="{CD1D40EE-640E-4A86-B679-FAE7B00454AF}" name="Colonne1" headerRowDxfId="1908" dataDxfId="1907"/>
    <tableColumn id="2" xr3:uid="{72E2D161-DC3D-4191-AF83-BDBE7E26A43D}" name="Colonne2" headerRowDxfId="1906" dataDxfId="1905"/>
    <tableColumn id="3" xr3:uid="{E8B14849-8B04-4E5D-A977-B70C3DDAA050}" name="Colonne3" headerRowDxfId="1904" dataDxfId="1903"/>
    <tableColumn id="4" xr3:uid="{9A81E317-1AE8-46E9-A61A-F5706E5182E1}" name="Colonne4" headerRowDxfId="1902" dataDxfId="1901"/>
    <tableColumn id="5" xr3:uid="{A9F1852C-5A78-438F-8192-A88520FB6EAC}" name="Colonne5" headerRowDxfId="1900" dataDxfId="1899"/>
    <tableColumn id="6" xr3:uid="{A7DCB2D5-D70B-4A53-BD02-B6C19BDF99A0}" name="Colonne6" headerRowDxfId="1898" dataDxfId="1897"/>
    <tableColumn id="7" xr3:uid="{A8B61976-FC01-4724-93D7-B0EACFD61937}" name="Colonne7" headerRowDxfId="1896" dataDxfId="1895"/>
    <tableColumn id="8" xr3:uid="{2EF78B7F-28A9-4CEA-B644-22F9B96DE5E8}" name="Colonne8" headerRowDxfId="1894" dataDxfId="1893"/>
    <tableColumn id="9" xr3:uid="{D8754F2E-E17A-4234-8AA8-948181F85CF7}" name="Colonne9" headerRowDxfId="1892" dataDxfId="1891"/>
    <tableColumn id="10" xr3:uid="{46FD19FF-1FC9-4D42-8E02-50E9159C721F}" name="Colonne10" headerRowDxfId="1890" dataDxfId="1889"/>
    <tableColumn id="11" xr3:uid="{A680DF51-DEEB-400A-A11B-4975522CF2A6}" name="Colonne11" headerRowDxfId="1888" dataDxfId="1887"/>
    <tableColumn id="12" xr3:uid="{55312F17-73BA-4B5E-A1D5-39CB642BE328}" name="Colonne12" headerRowDxfId="1886" dataDxfId="1885"/>
    <tableColumn id="13" xr3:uid="{FF68FEFA-C81B-41AA-AD66-C29DD810A2D1}" name="Colonne13" headerRowDxfId="1884" dataDxfId="1883"/>
    <tableColumn id="14" xr3:uid="{1D9B8C28-9129-4B86-BD6D-F3FE33CFB975}" name="Colonne14" headerRowDxfId="1882" dataDxfId="1881"/>
    <tableColumn id="15" xr3:uid="{0098E331-2E41-46BF-8535-E08286EE894A}" name="Colonne15" headerRowDxfId="1880" dataDxfId="1879"/>
    <tableColumn id="16" xr3:uid="{E3235FBF-9495-41D6-8F1B-E7E3C938E5AB}" name="Colonne16" headerRowDxfId="1878" dataDxfId="1877"/>
    <tableColumn id="17" xr3:uid="{1E6EB1AF-6B8A-4FA2-97DA-CA5E81094CFA}" name="Colonne17" headerRowDxfId="1876" dataDxfId="1875"/>
    <tableColumn id="18" xr3:uid="{02247227-D969-4801-9DD1-1B599C6D97E2}" name="Colonne18" headerRowDxfId="1874" dataDxfId="1873"/>
    <tableColumn id="19" xr3:uid="{50B33A27-2491-4633-8D63-FB7182789AE9}" name="Colonne19" headerRowDxfId="1872" dataDxfId="1871"/>
    <tableColumn id="20" xr3:uid="{AFA32BBA-04AB-4A4C-841B-DE20ED7CFA81}" name="Colonne20" headerRowDxfId="1870" dataDxfId="1869"/>
    <tableColumn id="21" xr3:uid="{C079545D-5376-483E-959A-E9C704196EB9}" name="Colonne21" headerRowDxfId="1868" dataDxfId="1867"/>
    <tableColumn id="22" xr3:uid="{D5B5212D-D76E-45A3-AAA1-5A5BCDEEAACF}" name="Colonne22" headerRowDxfId="1866" dataDxfId="1865"/>
    <tableColumn id="23" xr3:uid="{140F0249-78ED-438B-807C-274674D976D1}" name="Colonne23" headerRowDxfId="1864" dataDxfId="1863"/>
    <tableColumn id="24" xr3:uid="{937BEAE1-3FFC-4F73-94FC-58B01E8BB402}" name="Colonne24" headerRowDxfId="1862" dataDxfId="1861"/>
    <tableColumn id="25" xr3:uid="{E27A6F41-20E5-499E-A600-10ECDFE1FB65}" name="Colonne25" headerRowDxfId="1860" dataDxfId="1859"/>
    <tableColumn id="26" xr3:uid="{F265091B-DC81-4EC4-B7A0-BEB7A2D7856A}" name="Colonne26" headerRowDxfId="1858" dataDxfId="1857"/>
    <tableColumn id="27" xr3:uid="{04158B23-365C-4AC1-AFB8-EDAE7D0DEE9C}" name="Colonne27" headerRowDxfId="1856" dataDxfId="1855"/>
    <tableColumn id="28" xr3:uid="{237A01F2-8104-4271-ABB2-D81420ABEA77}" name="Colonne28" headerRowDxfId="1854" dataDxfId="1853"/>
    <tableColumn id="29" xr3:uid="{0833753D-CC4D-4956-97CC-26B0DD4299CE}" name="Colonne29" headerRowDxfId="1852" dataDxfId="1851"/>
    <tableColumn id="30" xr3:uid="{281A5309-E076-4FB0-8B2A-86ADFF7D62C6}" name="Colonne30" headerRowDxfId="1850" dataDxfId="1849"/>
    <tableColumn id="31" xr3:uid="{2C1BFD87-AC7A-4D55-A7CB-C0ABE2882CD1}" name="Colonne31" headerRowDxfId="1848" dataDxfId="1847"/>
    <tableColumn id="32" xr3:uid="{8079D3A1-6BC1-4241-8FA1-81259D113185}" name="Colonne32" headerRowDxfId="1846" dataDxfId="1845"/>
    <tableColumn id="33" xr3:uid="{3AC345DA-06C1-41DA-8059-938046251DE2}" name="Colonne33" headerRowDxfId="1844" dataDxfId="1843">
      <calculatedColumnFormula array="1">SUMPRODUCT((C157:AG157="CA")+(C157:AG157="RTT")*1)</calculatedColumnFormula>
    </tableColumn>
    <tableColumn id="34" xr3:uid="{515AC47B-10FC-437A-893A-2C316343215D}" name="Colonne34" headerRowDxfId="1842" dataDxfId="1841">
      <calculatedColumnFormula array="1">SUMPRODUCT((C157:AG157="R-CA")*1)</calculatedColumnFormula>
    </tableColumn>
  </tableColumns>
  <tableStyleInfo name="TableStyleLight1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D26898D-C812-4050-B823-EB492820F44F}" name="Tableau238" displayName="Tableau238" ref="B3:AI13" headerRowCount="0" totalsRowShown="0" headerRowDxfId="1840" dataDxfId="1839" tableBorderDxfId="1838">
  <tableColumns count="34">
    <tableColumn id="1" xr3:uid="{7982D514-6F8C-4B63-AA6C-874C58119929}" name="Colonne1" headerRowDxfId="1837" dataDxfId="1836"/>
    <tableColumn id="2" xr3:uid="{9E070B4D-1AA6-471C-9057-B20CBD14B960}" name="Colonne2" headerRowDxfId="1835" dataDxfId="1834"/>
    <tableColumn id="3" xr3:uid="{C156A7DD-69AF-4CE6-B4C1-AEEDB717302C}" name="Colonne3" headerRowDxfId="1833" dataDxfId="1832"/>
    <tableColumn id="4" xr3:uid="{3C3F5127-D939-423A-AB63-7241E1534C90}" name="Colonne4" headerRowDxfId="1831" dataDxfId="1830"/>
    <tableColumn id="5" xr3:uid="{6D590987-5138-41CC-9232-023706853B1A}" name="Colonne5" headerRowDxfId="1829" dataDxfId="1828"/>
    <tableColumn id="6" xr3:uid="{3A72D590-FD85-4F6A-B378-3925F659E1CC}" name="Colonne6" headerRowDxfId="1827" dataDxfId="1826"/>
    <tableColumn id="7" xr3:uid="{A32ABED0-A495-434D-9254-171EDBC15304}" name="Colonne7" headerRowDxfId="1825" dataDxfId="1824"/>
    <tableColumn id="8" xr3:uid="{CD34C54A-DB58-4F0F-BED3-E33D91BDD863}" name="Colonne8" headerRowDxfId="1823" dataDxfId="1822"/>
    <tableColumn id="9" xr3:uid="{520263D8-48DB-411E-BFEE-DBC6656BF71C}" name="Colonne9" headerRowDxfId="1821" dataDxfId="1820"/>
    <tableColumn id="10" xr3:uid="{98B9E5CF-F386-4E61-A3D8-A43E0D3B9122}" name="Colonne10" headerRowDxfId="1819" dataDxfId="1818"/>
    <tableColumn id="11" xr3:uid="{7B3B3AE9-C957-4E99-9AF0-200E109CF124}" name="Colonne11" headerRowDxfId="1817" dataDxfId="1816"/>
    <tableColumn id="12" xr3:uid="{2E90DF3B-43A4-47D7-843D-F861CE6ECCBA}" name="Colonne12" headerRowDxfId="1815" dataDxfId="1814"/>
    <tableColumn id="13" xr3:uid="{3300CB9C-C8FB-4823-BC4A-87B80290A4B9}" name="Colonne13" headerRowDxfId="1813" dataDxfId="1812"/>
    <tableColumn id="14" xr3:uid="{02DBFFD0-8835-4A63-8EB1-FB04745E7572}" name="Colonne14" headerRowDxfId="1811" dataDxfId="1810"/>
    <tableColumn id="15" xr3:uid="{4A781E31-16E3-44B4-B235-9923E9842108}" name="Colonne15" headerRowDxfId="1809" dataDxfId="1808"/>
    <tableColumn id="16" xr3:uid="{AE04A66B-63CA-4302-98B4-7B847E5C29C9}" name="Colonne16" headerRowDxfId="1807" dataDxfId="1806"/>
    <tableColumn id="17" xr3:uid="{0EE8D23C-C970-4184-96DE-C7E27B7577AA}" name="Colonne17" headerRowDxfId="1805" dataDxfId="1804"/>
    <tableColumn id="18" xr3:uid="{A459AFC3-78C4-40F3-8EE3-EED4A0534A65}" name="Colonne18" headerRowDxfId="1803" dataDxfId="1802"/>
    <tableColumn id="19" xr3:uid="{FE1FC9E7-9D39-4AD7-8DE5-532395D3B76D}" name="Colonne19" headerRowDxfId="1801" dataDxfId="1800"/>
    <tableColumn id="20" xr3:uid="{57B773AE-F8FC-4F5D-8E4B-A64CDF3EF861}" name="Colonne20" headerRowDxfId="1799" dataDxfId="1798"/>
    <tableColumn id="21" xr3:uid="{72D364E4-A8F1-4AD3-9EBC-56A17B2C745E}" name="Colonne21" headerRowDxfId="1797" dataDxfId="1796"/>
    <tableColumn id="22" xr3:uid="{6AB42F4F-A08B-4B9B-B5C6-E28FCA44E62B}" name="Colonne22" headerRowDxfId="1795" dataDxfId="1794"/>
    <tableColumn id="23" xr3:uid="{C4E1B441-6194-47C1-ABA9-90462EF79E23}" name="Colonne23" headerRowDxfId="1793" dataDxfId="1792"/>
    <tableColumn id="24" xr3:uid="{538879E8-EB9D-41DA-8754-5ADF6E87D0D6}" name="Colonne24" headerRowDxfId="1791" dataDxfId="1790"/>
    <tableColumn id="25" xr3:uid="{34DC7551-FACC-4B66-AAAB-262B80E484F7}" name="Colonne25" headerRowDxfId="1789" dataDxfId="1788"/>
    <tableColumn id="26" xr3:uid="{DA999B8D-813B-4B1B-B0FB-AF39E149E922}" name="Colonne26" headerRowDxfId="1787" dataDxfId="1786"/>
    <tableColumn id="27" xr3:uid="{2091BCD4-E733-4947-B778-CD29CC9C1E5E}" name="Colonne27" headerRowDxfId="1785" dataDxfId="1784"/>
    <tableColumn id="28" xr3:uid="{CA1F6B16-8CE5-4D64-9962-7F7095F87549}" name="Colonne28" headerRowDxfId="1783" dataDxfId="1782"/>
    <tableColumn id="29" xr3:uid="{FD123B26-1B76-4DC7-9225-219D3718D387}" name="Colonne29" headerRowDxfId="1781" dataDxfId="1780"/>
    <tableColumn id="30" xr3:uid="{AE2DD99E-A7B1-432C-A369-EA676D62528C}" name="Colonne30" headerRowDxfId="1779" dataDxfId="1778"/>
    <tableColumn id="31" xr3:uid="{B2CEA896-7CBF-4761-85F4-12D99CAAB493}" name="Colonne31" headerRowDxfId="1777" dataDxfId="1776"/>
    <tableColumn id="32" xr3:uid="{D57C48F9-83E4-42EB-8F5D-94027B3F3075}" name="Colonne32" headerRowDxfId="1775" dataDxfId="1774"/>
    <tableColumn id="33" xr3:uid="{950E1BD6-7AA8-4828-9E38-09EB9FC5D543}" name="Colonne33" headerRowDxfId="1773" dataDxfId="1772">
      <calculatedColumnFormula array="1">SUMPRODUCT((C3:AG3="CA")+(C3:AG3="RTT")*1)</calculatedColumnFormula>
    </tableColumn>
    <tableColumn id="34" xr3:uid="{A96C2E93-83C8-4EFE-BAB9-443B207AAA62}" name="Colonne34" headerRowDxfId="1771" dataDxfId="1770">
      <calculatedColumnFormula array="1">SUMPRODUCT((C3:AG3="R-CA")*1)</calculatedColumnFormula>
    </tableColumn>
  </tableColumns>
  <tableStyleInfo name="TableStyleLight1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110076AF-7D68-46FF-A448-31329F61B00E}" name="Tableau2439" displayName="Tableau2439" ref="B17:AI27" headerRowCount="0" totalsRowShown="0" headerRowDxfId="1769" dataDxfId="1768" tableBorderDxfId="1767">
  <tableColumns count="34">
    <tableColumn id="1" xr3:uid="{E9E498AC-153D-4A68-828C-E1B6B1C9A21D}" name="Colonne1" headerRowDxfId="1766" dataDxfId="1765"/>
    <tableColumn id="2" xr3:uid="{1F31FADE-4225-484A-8C51-120A8BAC603D}" name="Colonne2" headerRowDxfId="1764" dataDxfId="1763"/>
    <tableColumn id="3" xr3:uid="{55EFCC94-B2DC-468F-93C1-303CE0EF0488}" name="Colonne3" headerRowDxfId="1762" dataDxfId="1761"/>
    <tableColumn id="4" xr3:uid="{1A36CA0F-8008-40FE-87CC-A720A28C1262}" name="Colonne4" headerRowDxfId="1760" dataDxfId="1759"/>
    <tableColumn id="5" xr3:uid="{6AC7AE91-3074-463E-AAE2-FA8A384763A7}" name="Colonne5" headerRowDxfId="1758" dataDxfId="1757"/>
    <tableColumn id="6" xr3:uid="{7953E858-2974-48E3-A546-51732075FF30}" name="Colonne6" headerRowDxfId="1756" dataDxfId="1755"/>
    <tableColumn id="7" xr3:uid="{F9D6DB92-4A46-4F6A-9700-34275AFC633A}" name="Colonne7" headerRowDxfId="1754" dataDxfId="1753"/>
    <tableColumn id="8" xr3:uid="{40981F16-E822-4D01-9217-D68066DB4C3C}" name="Colonne8" headerRowDxfId="1752" dataDxfId="1751"/>
    <tableColumn id="9" xr3:uid="{510627C6-CD1C-4399-82DB-7A91AAD0D4A7}" name="Colonne9" headerRowDxfId="1750" dataDxfId="1749"/>
    <tableColumn id="10" xr3:uid="{60C2BC36-0E6D-4DD3-B2BC-EC3888A695F6}" name="Colonne10" headerRowDxfId="1748" dataDxfId="1747"/>
    <tableColumn id="11" xr3:uid="{0370042F-3708-49D9-AF64-3C97B5AF3081}" name="Colonne11" headerRowDxfId="1746" dataDxfId="1745"/>
    <tableColumn id="12" xr3:uid="{1247A4A4-B6C9-4819-BEF3-65E956ADC234}" name="Colonne12" headerRowDxfId="1744" dataDxfId="1743"/>
    <tableColumn id="13" xr3:uid="{AFA74F2B-BFBE-479E-A52E-876CB2577E20}" name="Colonne13" headerRowDxfId="1742" dataDxfId="1741"/>
    <tableColumn id="14" xr3:uid="{B09BBD55-1B17-4C9B-8376-4B4378C8309A}" name="Colonne14" headerRowDxfId="1740" dataDxfId="1739"/>
    <tableColumn id="15" xr3:uid="{11CE7CF7-DB78-4966-B359-6EA2DE45638A}" name="Colonne15" headerRowDxfId="1738" dataDxfId="1737"/>
    <tableColumn id="16" xr3:uid="{B526638D-4AB7-4489-820C-A90677B82889}" name="Colonne16" headerRowDxfId="1736" dataDxfId="1735"/>
    <tableColumn id="17" xr3:uid="{08779D14-0269-4CE0-86DA-CF839836875C}" name="Colonne17" headerRowDxfId="1734" dataDxfId="1733"/>
    <tableColumn id="18" xr3:uid="{425BE357-5BCC-467F-BC6A-F55A9070A1E9}" name="Colonne18" headerRowDxfId="1732" dataDxfId="1731"/>
    <tableColumn id="19" xr3:uid="{0F34FB06-633F-4DAE-BE70-33DE9652B7D1}" name="Colonne19" headerRowDxfId="1730" dataDxfId="1729"/>
    <tableColumn id="20" xr3:uid="{C3BB47A2-6855-4AE0-AF60-A85FBBAD4329}" name="Colonne20" headerRowDxfId="1728" dataDxfId="1727"/>
    <tableColumn id="21" xr3:uid="{EEA9C849-27C7-4FB8-BA62-D3CB820A87CC}" name="Colonne21" headerRowDxfId="1726" dataDxfId="1725"/>
    <tableColumn id="22" xr3:uid="{0A7ABB98-884E-4ED7-BDF2-F2B47C164ED0}" name="Colonne22" headerRowDxfId="1724" dataDxfId="1723"/>
    <tableColumn id="23" xr3:uid="{EF5E2185-90B2-4404-A144-E126B9D025DB}" name="Colonne23" headerRowDxfId="1722" dataDxfId="1721"/>
    <tableColumn id="24" xr3:uid="{2F594377-8ADE-4E93-AB5C-2CBE584985D9}" name="Colonne24" headerRowDxfId="1720" dataDxfId="1719"/>
    <tableColumn id="25" xr3:uid="{01C9D8BC-0B73-4AE3-A109-B7B076EDF421}" name="Colonne25" headerRowDxfId="1718" dataDxfId="1717"/>
    <tableColumn id="26" xr3:uid="{25EA70E6-49CC-4FC8-99A2-32B09D226A9A}" name="Colonne26" headerRowDxfId="1716" dataDxfId="1715"/>
    <tableColumn id="27" xr3:uid="{A4C8119D-9407-43BD-A1A4-7E0B4B66249A}" name="Colonne27" headerRowDxfId="1714" dataDxfId="1713"/>
    <tableColumn id="28" xr3:uid="{C1FA3FFE-DAA4-4414-9468-FF67D0070BBC}" name="Colonne28" headerRowDxfId="1712" dataDxfId="1711"/>
    <tableColumn id="29" xr3:uid="{17872359-6399-4170-A14A-13B9BC52E45A}" name="Colonne29" headerRowDxfId="1710" dataDxfId="1709"/>
    <tableColumn id="30" xr3:uid="{88096D6C-31AB-42C9-A527-D80577CA0034}" name="Colonne30" headerRowDxfId="1708" dataDxfId="1707"/>
    <tableColumn id="31" xr3:uid="{51FBFC74-E2A0-4235-B80F-687E7F3E458E}" name="Colonne31" headerRowDxfId="1706" dataDxfId="1705"/>
    <tableColumn id="32" xr3:uid="{AF47F78D-0BAF-4D1D-AB0B-09C3E6E1CDD8}" name="Colonne32" headerRowDxfId="1704" dataDxfId="1703"/>
    <tableColumn id="33" xr3:uid="{6E59F888-9EC8-4D5C-AEF5-89F8E1396E86}" name="Colonne33" headerRowDxfId="1702" dataDxfId="1701">
      <calculatedColumnFormula array="1">SUMPRODUCT((C17:AG17="CA")+(C17:AG17="RTT")*1)</calculatedColumnFormula>
    </tableColumn>
    <tableColumn id="34" xr3:uid="{ACBEBA42-F2E3-416B-AC03-52640E03BE76}" name="Colonne34" headerRowDxfId="1700" dataDxfId="1699">
      <calculatedColumnFormula array="1">SUMPRODUCT((C17:AG17="R-CA")*1)</calculatedColumnFormula>
    </tableColumn>
  </tableColumns>
  <tableStyleInfo name="TableStyleLight1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F0D5A747-DECD-4FB9-9F15-047F7EEA632C}" name="Tableau24540" displayName="Tableau24540" ref="B31:AI41" headerRowCount="0" totalsRowShown="0" headerRowDxfId="1698" dataDxfId="1697" tableBorderDxfId="1696">
  <tableColumns count="34">
    <tableColumn id="1" xr3:uid="{265E4878-2627-4ADF-8555-BC7D6109B980}" name="Colonne1" headerRowDxfId="1695" dataDxfId="1694"/>
    <tableColumn id="2" xr3:uid="{D462340A-092E-49CB-B1DF-684171C42DF8}" name="Colonne2" headerRowDxfId="1693" dataDxfId="1692"/>
    <tableColumn id="3" xr3:uid="{EC6D748D-498A-49F7-89E3-EFB0E1F90A81}" name="Colonne3" headerRowDxfId="1691" dataDxfId="1690"/>
    <tableColumn id="4" xr3:uid="{A3711DCF-7A60-4AFC-A189-89FDCB04E929}" name="Colonne4" headerRowDxfId="1689" dataDxfId="1688"/>
    <tableColumn id="5" xr3:uid="{E1F17734-D7D2-4D25-880B-011549F9156E}" name="Colonne5" headerRowDxfId="1687" dataDxfId="1686"/>
    <tableColumn id="6" xr3:uid="{9499B2E0-5902-4416-B478-A84B9FE01CBA}" name="Colonne6" headerRowDxfId="1685" dataDxfId="1684"/>
    <tableColumn id="7" xr3:uid="{ACAA05E5-B1E5-4FEB-A459-9F261C2052E7}" name="Colonne7" headerRowDxfId="1683" dataDxfId="1682"/>
    <tableColumn id="8" xr3:uid="{A4DE301D-8980-4E16-A3A9-3FA967F4D60B}" name="Colonne8" headerRowDxfId="1681" dataDxfId="1680"/>
    <tableColumn id="9" xr3:uid="{6AB41C18-8472-40BC-81EF-1A4E02E6F5B3}" name="Colonne9" headerRowDxfId="1679" dataDxfId="1678"/>
    <tableColumn id="10" xr3:uid="{56E45BE8-809B-4EC2-B791-41E28EA61AD4}" name="Colonne10" headerRowDxfId="1677" dataDxfId="1676"/>
    <tableColumn id="11" xr3:uid="{3EA5EE3D-AB89-494B-B715-B062F54C9E30}" name="Colonne11" headerRowDxfId="1675" dataDxfId="1674"/>
    <tableColumn id="12" xr3:uid="{9155D110-7BDF-4C6C-91EA-D693367371E9}" name="Colonne12" headerRowDxfId="1673" dataDxfId="1672"/>
    <tableColumn id="13" xr3:uid="{1013FC7E-AE0D-4AC2-BB98-188D7F61C8F3}" name="Colonne13" headerRowDxfId="1671" dataDxfId="1670"/>
    <tableColumn id="14" xr3:uid="{13C709AD-5E2F-4524-9254-C53F6B0DF224}" name="Colonne14" headerRowDxfId="1669" dataDxfId="1668"/>
    <tableColumn id="15" xr3:uid="{3714CC2D-3C5B-44F3-9A32-5563C0DD1273}" name="Colonne15" headerRowDxfId="1667" dataDxfId="1666"/>
    <tableColumn id="16" xr3:uid="{7D15AFF1-33D0-413D-89F8-908D0FB52287}" name="Colonne16" headerRowDxfId="1665" dataDxfId="1664"/>
    <tableColumn id="17" xr3:uid="{84B2E4D5-A3B4-4786-9A26-017C56CC6162}" name="Colonne17" headerRowDxfId="1663" dataDxfId="1662"/>
    <tableColumn id="18" xr3:uid="{DD436B30-D823-461C-8D3C-E63712AC40AF}" name="Colonne18" headerRowDxfId="1661" dataDxfId="1660"/>
    <tableColumn id="19" xr3:uid="{48F75C5E-9F0A-45A0-991F-6667B7E2A5C2}" name="Colonne19" headerRowDxfId="1659" dataDxfId="1658"/>
    <tableColumn id="20" xr3:uid="{9E5EA4BE-1782-4E4A-8979-DBD879C99935}" name="Colonne20" headerRowDxfId="1657" dataDxfId="1656"/>
    <tableColumn id="21" xr3:uid="{D49B353A-58AD-4671-BB25-F36F7C7FDF1F}" name="Colonne21" headerRowDxfId="1655" dataDxfId="1654"/>
    <tableColumn id="22" xr3:uid="{F59B3A35-ADE5-4BC3-BF8B-4C5CC7188C09}" name="Colonne22" headerRowDxfId="1653" dataDxfId="1652"/>
    <tableColumn id="23" xr3:uid="{962EFC69-2AEB-47C5-B562-9D7A15AF7C41}" name="Colonne23" headerRowDxfId="1651" dataDxfId="1650"/>
    <tableColumn id="24" xr3:uid="{1647BB66-0861-41A9-A094-BFF7FC5675BB}" name="Colonne24" headerRowDxfId="1649" dataDxfId="1648"/>
    <tableColumn id="25" xr3:uid="{460AC325-916F-4AF8-8E00-F68E649E3F17}" name="Colonne25" headerRowDxfId="1647" dataDxfId="1646"/>
    <tableColumn id="26" xr3:uid="{63703244-30E1-4F34-B78E-B6E49A7F6935}" name="Colonne26" headerRowDxfId="1645" dataDxfId="1644"/>
    <tableColumn id="27" xr3:uid="{A30A16F8-BF1B-433D-AFE9-93F21272C7D9}" name="Colonne27" headerRowDxfId="1643" dataDxfId="1642"/>
    <tableColumn id="28" xr3:uid="{800A9385-3047-47B5-B0C2-C6E0E66B2C9E}" name="Colonne28" headerRowDxfId="1641" dataDxfId="1640"/>
    <tableColumn id="29" xr3:uid="{E655CEC5-EDEF-41C6-9058-1AA1F3840DD5}" name="Colonne29" headerRowDxfId="1639" dataDxfId="1638"/>
    <tableColumn id="30" xr3:uid="{774E2F11-C2FD-4A61-8F25-866556ADF594}" name="Colonne30" headerRowDxfId="1637" dataDxfId="1636"/>
    <tableColumn id="31" xr3:uid="{A805277F-BE3C-45A7-9226-8D71A605741C}" name="Colonne31" headerRowDxfId="1635" dataDxfId="1634"/>
    <tableColumn id="32" xr3:uid="{48CE0CCB-62F0-4726-9C3F-F864763EBF67}" name="Colonne32" headerRowDxfId="1633" dataDxfId="1632"/>
    <tableColumn id="33" xr3:uid="{2D7CB00F-2C76-4B7C-B9A3-0D2BAFCC3B18}" name="Colonne33" headerRowDxfId="1631" dataDxfId="1630">
      <calculatedColumnFormula array="1">SUMPRODUCT((C31:AG31="CA")+(C31:AG31="RTT")*1)</calculatedColumnFormula>
    </tableColumn>
    <tableColumn id="34" xr3:uid="{D7669A80-9004-4FAC-A0AD-2C2820E95D06}" name="Colonne34" headerRowDxfId="1629" dataDxfId="1628">
      <calculatedColumnFormula array="1">SUMPRODUCT((C31:AG31="R-CA")*1)</calculatedColumnFormula>
    </tableColumn>
  </tableColumns>
  <tableStyleInfo name="TableStyleLight1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1E1FDB67-B47D-4866-9D82-9E1AB367E52A}" name="Tableau24641" displayName="Tableau24641" ref="B45:AI55" headerRowCount="0" totalsRowShown="0" headerRowDxfId="1627" dataDxfId="1626" tableBorderDxfId="1625">
  <tableColumns count="34">
    <tableColumn id="1" xr3:uid="{65198A7B-24D6-4E00-A3A3-F8AAE16CE119}" name="Colonne1" headerRowDxfId="1624" dataDxfId="1623"/>
    <tableColumn id="2" xr3:uid="{A36A6451-2177-45A6-9443-80D812522D1E}" name="Colonne2" headerRowDxfId="1622" dataDxfId="1621"/>
    <tableColumn id="3" xr3:uid="{C78ED999-D51E-4D3C-8518-BC659338EE49}" name="Colonne3" headerRowDxfId="1620" dataDxfId="1619"/>
    <tableColumn id="4" xr3:uid="{5C6EA4E2-B439-4079-8E46-0501D2C2B5A1}" name="Colonne4" headerRowDxfId="1618" dataDxfId="1617"/>
    <tableColumn id="5" xr3:uid="{3EBBCF1C-2F6D-4E3D-9320-CB1E5475A518}" name="Colonne5" headerRowDxfId="1616" dataDxfId="1615"/>
    <tableColumn id="6" xr3:uid="{8C4660AF-9EC9-46EB-84FC-C8A282837152}" name="Colonne6" headerRowDxfId="1614" dataDxfId="1613"/>
    <tableColumn id="7" xr3:uid="{257F4131-2AB2-4BAC-8F3B-E9A6BCAC779C}" name="Colonne7" headerRowDxfId="1612" dataDxfId="1611"/>
    <tableColumn id="8" xr3:uid="{81712C33-84F7-4A7F-A8D3-18B5A6068E5E}" name="Colonne8" headerRowDxfId="1610" dataDxfId="1609"/>
    <tableColumn id="9" xr3:uid="{3A45F8C0-0B9B-4342-8042-6B3226DAF40D}" name="Colonne9" headerRowDxfId="1608" dataDxfId="1607"/>
    <tableColumn id="10" xr3:uid="{3230C7B7-F4CD-42F1-9EDC-D1EDB02A4E70}" name="Colonne10" headerRowDxfId="1606" dataDxfId="1605"/>
    <tableColumn id="11" xr3:uid="{F67CCEBB-1C65-4E80-AB49-1FE922321910}" name="Colonne11" headerRowDxfId="1604" dataDxfId="1603"/>
    <tableColumn id="12" xr3:uid="{97FA61AC-36E6-40E4-B015-E1E78FDF7754}" name="Colonne12" headerRowDxfId="1602" dataDxfId="1601"/>
    <tableColumn id="13" xr3:uid="{16D4E0A2-6B2E-4201-8D3D-1E1DCF5E10D8}" name="Colonne13" headerRowDxfId="1600" dataDxfId="1599"/>
    <tableColumn id="14" xr3:uid="{CAB5DB66-70F4-4188-8B1C-AD56B34FFCA4}" name="Colonne14" headerRowDxfId="1598" dataDxfId="1597"/>
    <tableColumn id="15" xr3:uid="{D5C0BA64-AF43-4606-BDCD-2C26D3CEA12F}" name="Colonne15" headerRowDxfId="1596" dataDxfId="1595"/>
    <tableColumn id="16" xr3:uid="{736598C8-1AF2-459B-9492-C15AFF18E9A2}" name="Colonne16" headerRowDxfId="1594" dataDxfId="1593"/>
    <tableColumn id="17" xr3:uid="{DDCA1280-884F-4822-81CE-0752B8F25FBB}" name="Colonne17" headerRowDxfId="1592" dataDxfId="1591"/>
    <tableColumn id="18" xr3:uid="{BDA371C8-DC6E-49E8-9889-3F160C9F1F80}" name="Colonne18" headerRowDxfId="1590" dataDxfId="1589"/>
    <tableColumn id="19" xr3:uid="{05A6B3B7-B5C4-470C-A17D-F7634933E895}" name="Colonne19" headerRowDxfId="1588" dataDxfId="1587"/>
    <tableColumn id="20" xr3:uid="{1A2F7820-FB41-40E1-A25F-EC87B7B66683}" name="Colonne20" headerRowDxfId="1586" dataDxfId="1585"/>
    <tableColumn id="21" xr3:uid="{01A88534-2CB6-4A87-9E66-1786E2E8A49E}" name="Colonne21" headerRowDxfId="1584" dataDxfId="1583"/>
    <tableColumn id="22" xr3:uid="{1340A6BF-F36E-4800-8812-ED4A4CE38E18}" name="Colonne22" headerRowDxfId="1582" dataDxfId="1581"/>
    <tableColumn id="23" xr3:uid="{6E3C63EC-3979-4784-B7A4-19455529EC99}" name="Colonne23" headerRowDxfId="1580" dataDxfId="1579"/>
    <tableColumn id="24" xr3:uid="{B01DA725-36E6-4A38-B99D-8BD120B99BD0}" name="Colonne24" headerRowDxfId="1578" dataDxfId="1577"/>
    <tableColumn id="25" xr3:uid="{8814BC1D-D6F6-4F01-BE55-CA18D0293862}" name="Colonne25" headerRowDxfId="1576" dataDxfId="1575"/>
    <tableColumn id="26" xr3:uid="{9247A87E-290B-4C0D-9D60-A13DFBCC4FE7}" name="Colonne26" headerRowDxfId="1574" dataDxfId="1573"/>
    <tableColumn id="27" xr3:uid="{02BE5FFD-284C-4E28-9368-82B9BD6F2C5A}" name="Colonne27" headerRowDxfId="1572" dataDxfId="1571"/>
    <tableColumn id="28" xr3:uid="{77A7C30E-A077-4A02-828C-C9A08831C73B}" name="Colonne28" headerRowDxfId="1570" dataDxfId="1569"/>
    <tableColumn id="29" xr3:uid="{48D8E879-8BB5-4B50-B0F5-04886CD9EFB8}" name="Colonne29" headerRowDxfId="1568" dataDxfId="1567"/>
    <tableColumn id="30" xr3:uid="{8121E25E-91DE-4165-8502-1378E5127082}" name="Colonne30" headerRowDxfId="1566" dataDxfId="1565"/>
    <tableColumn id="31" xr3:uid="{364B3243-FE4C-4387-8D27-6EB9190A268A}" name="Colonne31" headerRowDxfId="1564" dataDxfId="1563"/>
    <tableColumn id="32" xr3:uid="{6CA97938-8DFC-48FE-91A7-59601B7BC054}" name="Colonne32" headerRowDxfId="1562" dataDxfId="1561"/>
    <tableColumn id="33" xr3:uid="{385DA2C7-F9A8-41F0-B90A-FFB0C02D73EA}" name="Colonne33" headerRowDxfId="1560" dataDxfId="1559">
      <calculatedColumnFormula array="1">SUMPRODUCT((C45:AG45="CA")+(C45:AG45="RTT")*1)</calculatedColumnFormula>
    </tableColumn>
    <tableColumn id="34" xr3:uid="{44EC1C99-C83E-42DC-B4B8-76A1FC434BD6}" name="Colonne34" headerRowDxfId="1558" dataDxfId="1557">
      <calculatedColumnFormula array="1">SUMPRODUCT((C45:AG45="R-CA")*1)</calculatedColumnFormula>
    </tableColumn>
  </tableColumns>
  <tableStyleInfo name="TableStyleLight1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6F597BA5-8E9B-4D7A-BEE5-EF0BBFBD30D2}" name="Tableau246742" displayName="Tableau246742" ref="B59:AI65" headerRowCount="0" totalsRowShown="0" headerRowDxfId="1556" dataDxfId="1555" tableBorderDxfId="1554">
  <tableColumns count="34">
    <tableColumn id="1" xr3:uid="{65332B1C-3F77-4475-B15D-C35D5421CA97}" name="Colonne1" headerRowDxfId="1553" dataDxfId="1552"/>
    <tableColumn id="2" xr3:uid="{292FA6E6-1311-43C0-9EEC-F1FF18CC37F6}" name="Colonne2" headerRowDxfId="1551" dataDxfId="1550"/>
    <tableColumn id="3" xr3:uid="{63C48E82-2BEB-4981-A02B-CBDD4A29C363}" name="Colonne3" headerRowDxfId="1549" dataDxfId="1548"/>
    <tableColumn id="4" xr3:uid="{F6EB7431-11DF-48BB-A534-BBED72257568}" name="Colonne4" headerRowDxfId="1547" dataDxfId="1546"/>
    <tableColumn id="5" xr3:uid="{4CFE8ED8-5F7D-4A0C-942F-581F4E720748}" name="Colonne5" headerRowDxfId="1545" dataDxfId="1544"/>
    <tableColumn id="6" xr3:uid="{B5D9E1D3-A700-45DE-B66A-F6E456EEA1B9}" name="Colonne6" headerRowDxfId="1543" dataDxfId="1542"/>
    <tableColumn id="7" xr3:uid="{C26EAEE0-A629-4B61-841D-0394FCC8A167}" name="Colonne7" headerRowDxfId="1541" dataDxfId="1540"/>
    <tableColumn id="8" xr3:uid="{ABA3D700-8110-41C5-A4D6-57AC030646C8}" name="Colonne8" headerRowDxfId="1539" dataDxfId="1538"/>
    <tableColumn id="9" xr3:uid="{EBE3DC2D-223A-42FD-864E-8CAFC8D0C64A}" name="Colonne9" headerRowDxfId="1537" dataDxfId="1536"/>
    <tableColumn id="10" xr3:uid="{DE76F93D-5726-4A11-888E-32417F9FFBC1}" name="Colonne10" headerRowDxfId="1535" dataDxfId="1534"/>
    <tableColumn id="11" xr3:uid="{F892789B-E042-453C-A287-BD941C74247A}" name="Colonne11" headerRowDxfId="1533" dataDxfId="1532"/>
    <tableColumn id="12" xr3:uid="{7320696A-3030-47A0-BEF1-3012CF2E55AB}" name="Colonne12" headerRowDxfId="1531" dataDxfId="1530"/>
    <tableColumn id="13" xr3:uid="{8E6A15EF-BBB7-4587-8BB2-39B4B4FAD39B}" name="Colonne13" headerRowDxfId="1529" dataDxfId="1528"/>
    <tableColumn id="14" xr3:uid="{1AA65347-97B2-42E6-BB2E-DB928BD4AD60}" name="Colonne14" headerRowDxfId="1527" dataDxfId="1526"/>
    <tableColumn id="15" xr3:uid="{BD4E1598-3477-4162-95AC-A3D82BF92280}" name="Colonne15" headerRowDxfId="1525" dataDxfId="1524"/>
    <tableColumn id="16" xr3:uid="{C1388164-2918-4BBF-9F9E-6B153308F7A7}" name="Colonne16" headerRowDxfId="1523" dataDxfId="1522"/>
    <tableColumn id="17" xr3:uid="{A4B31B71-75B8-48F0-AF2A-986C83001CDE}" name="Colonne17" headerRowDxfId="1521" dataDxfId="1520"/>
    <tableColumn id="18" xr3:uid="{53BB3320-9B8E-49EC-9330-B0B9A5CAC64F}" name="Colonne18" headerRowDxfId="1519" dataDxfId="1518"/>
    <tableColumn id="19" xr3:uid="{F3517246-B49F-47AA-BD67-BFC3D3AAD779}" name="Colonne19" headerRowDxfId="1517" dataDxfId="1516"/>
    <tableColumn id="20" xr3:uid="{AD28275C-1FE5-4792-B563-320F3794C9D2}" name="Colonne20" headerRowDxfId="1515" dataDxfId="1514"/>
    <tableColumn id="21" xr3:uid="{C4FE9C61-F3D8-492B-97A2-B66621A07284}" name="Colonne21" headerRowDxfId="1513" dataDxfId="1512"/>
    <tableColumn id="22" xr3:uid="{6CF55919-1A9D-4E7D-81DB-DA443F658F58}" name="Colonne22" headerRowDxfId="1511" dataDxfId="1510"/>
    <tableColumn id="23" xr3:uid="{2323A167-3C63-4022-ADB7-7B86F7CE2E91}" name="Colonne23" headerRowDxfId="1509" dataDxfId="1508"/>
    <tableColumn id="24" xr3:uid="{EE936489-DF60-4713-9CD6-EE5BA73B114B}" name="Colonne24" headerRowDxfId="1507" dataDxfId="1506"/>
    <tableColumn id="25" xr3:uid="{F737FC87-5D28-479C-9D32-248B8B032A52}" name="Colonne25" headerRowDxfId="1505" dataDxfId="1504"/>
    <tableColumn id="26" xr3:uid="{70563695-D5F3-4730-886D-B649EFF20F62}" name="Colonne26" headerRowDxfId="1503" dataDxfId="1502"/>
    <tableColumn id="27" xr3:uid="{BE202273-4FB8-4F45-AC02-28A3A1235063}" name="Colonne27" headerRowDxfId="1501" dataDxfId="1500"/>
    <tableColumn id="28" xr3:uid="{FBF352E4-0EDC-481E-B41E-0D39733697EF}" name="Colonne28" headerRowDxfId="1499" dataDxfId="1498"/>
    <tableColumn id="29" xr3:uid="{D2C70267-61C7-4D6C-8A62-1C6959653121}" name="Colonne29" headerRowDxfId="1497" dataDxfId="1496"/>
    <tableColumn id="30" xr3:uid="{F360EB59-A171-412B-BC61-1A38827D4983}" name="Colonne30" headerRowDxfId="1495" dataDxfId="1494"/>
    <tableColumn id="31" xr3:uid="{E19E6B66-2065-4E95-B2B3-C8D5194D726B}" name="Colonne31" headerRowDxfId="1493" dataDxfId="1492"/>
    <tableColumn id="32" xr3:uid="{734F5EA6-B9BF-4FD3-A471-E7E694A68C04}" name="Colonne32" headerRowDxfId="1491" dataDxfId="1490"/>
    <tableColumn id="33" xr3:uid="{69436EE9-C421-4F7C-A54A-647503AEE2C9}" name="Colonne33" headerRowDxfId="1489" dataDxfId="1488">
      <calculatedColumnFormula array="1">SUMPRODUCT((C59:AG59="CA")+(C59:AG59="RTT")*1)</calculatedColumnFormula>
    </tableColumn>
    <tableColumn id="34" xr3:uid="{4286CCD5-EEC5-48ED-A3CE-DF01BA076F76}" name="Colonne34" headerRowDxfId="1487" dataDxfId="1486">
      <calculatedColumnFormula array="1">SUMPRODUCT((C59:AG59="R-CA")*1)</calculatedColumnFormula>
    </tableColumn>
  </tableColumns>
  <tableStyleInfo name="TableStyleLight1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4B1A3F8F-2F61-4E02-8EED-78EA4D944DFD}" name="Tableau2467943" displayName="Tableau2467943" ref="B73:AI83" headerRowCount="0" totalsRowShown="0" headerRowDxfId="1485" dataDxfId="1484" tableBorderDxfId="1483">
  <tableColumns count="34">
    <tableColumn id="1" xr3:uid="{B5834CD6-4E76-4C4E-A326-8F775671306C}" name="Colonne1" headerRowDxfId="1482" dataDxfId="1481"/>
    <tableColumn id="2" xr3:uid="{916DBF3C-A767-421C-8FB6-F336098CCD9B}" name="Colonne2" headerRowDxfId="1480" dataDxfId="1479"/>
    <tableColumn id="3" xr3:uid="{51F55AA3-3F78-4B28-A0C3-CB1C3ED395B5}" name="Colonne3" headerRowDxfId="1478" dataDxfId="1477"/>
    <tableColumn id="4" xr3:uid="{8539A974-584D-4776-8B0E-702A0E229051}" name="Colonne4" headerRowDxfId="1476" dataDxfId="1475"/>
    <tableColumn id="5" xr3:uid="{4DE7848B-79BB-4F71-8900-75D1B4380DCE}" name="Colonne5" headerRowDxfId="1474" dataDxfId="1473"/>
    <tableColumn id="6" xr3:uid="{911ACB90-B65D-483C-B418-047DA90D995C}" name="Colonne6" headerRowDxfId="1472" dataDxfId="1471"/>
    <tableColumn id="7" xr3:uid="{AFE9481D-5CFB-435C-B6B5-3B187D710890}" name="Colonne7" headerRowDxfId="1470" dataDxfId="1469"/>
    <tableColumn id="8" xr3:uid="{17169893-921A-4A93-8DCC-C9D75499D06A}" name="Colonne8" headerRowDxfId="1468" dataDxfId="1467"/>
    <tableColumn id="9" xr3:uid="{CE1290DB-2AF1-472D-AD12-F4AE81E83CBA}" name="Colonne9" headerRowDxfId="1466" dataDxfId="1465"/>
    <tableColumn id="10" xr3:uid="{1DEFD115-9971-4EAC-ABC1-EC8B3F100503}" name="Colonne10" headerRowDxfId="1464" dataDxfId="1463"/>
    <tableColumn id="11" xr3:uid="{2CDD5CC4-434C-4B31-A412-9F3D1EB242F5}" name="Colonne11" headerRowDxfId="1462" dataDxfId="1461"/>
    <tableColumn id="12" xr3:uid="{8FF7ACDC-E275-4B36-ACA8-9395AA0D9962}" name="Colonne12" headerRowDxfId="1460" dataDxfId="1459"/>
    <tableColumn id="13" xr3:uid="{F0A9B7A0-2E6C-4D6B-A010-CB2C0BAFBF0A}" name="Colonne13" headerRowDxfId="1458" dataDxfId="1457"/>
    <tableColumn id="14" xr3:uid="{DFED65ED-54F9-4DD0-8DAE-EA4544FF886A}" name="Colonne14" headerRowDxfId="1456" dataDxfId="1455"/>
    <tableColumn id="15" xr3:uid="{A6641E42-28DF-4C48-AEFB-1F5C410D463C}" name="Colonne15" headerRowDxfId="1454" dataDxfId="1453"/>
    <tableColumn id="16" xr3:uid="{C8DF720B-671D-4665-9913-86E8C5CF223B}" name="Colonne16" headerRowDxfId="1452" dataDxfId="1451"/>
    <tableColumn id="17" xr3:uid="{4CD305E6-16EA-4FBE-B3F0-6B8B8D15EDEA}" name="Colonne17" headerRowDxfId="1450" dataDxfId="1449"/>
    <tableColumn id="18" xr3:uid="{57736DA8-8552-4B79-814F-A7B0E9F4AB1C}" name="Colonne18" headerRowDxfId="1448" dataDxfId="1447"/>
    <tableColumn id="19" xr3:uid="{DFED4B6F-79D6-4DC7-9C52-5AD17DBA6F6D}" name="Colonne19" headerRowDxfId="1446" dataDxfId="1445"/>
    <tableColumn id="20" xr3:uid="{079D6AA1-909A-447B-B00B-A78EAFD6B035}" name="Colonne20" headerRowDxfId="1444" dataDxfId="1443"/>
    <tableColumn id="21" xr3:uid="{83E4BCC4-86F5-489A-9EC9-97C4E5D12FFF}" name="Colonne21" headerRowDxfId="1442" dataDxfId="1441"/>
    <tableColumn id="22" xr3:uid="{AF1508CC-3CF3-44C0-B200-F00AD4790814}" name="Colonne22" headerRowDxfId="1440" dataDxfId="1439"/>
    <tableColumn id="23" xr3:uid="{42E799A9-BBD8-4A27-8CB5-8CC8E1E72A3E}" name="Colonne23" headerRowDxfId="1438" dataDxfId="1437"/>
    <tableColumn id="24" xr3:uid="{C9D82BDE-79D9-48BA-A069-BE033FA5D04D}" name="Colonne24" headerRowDxfId="1436" dataDxfId="1435"/>
    <tableColumn id="25" xr3:uid="{42B9A613-3A93-45FC-AE7F-1ED273D1C928}" name="Colonne25" headerRowDxfId="1434" dataDxfId="1433"/>
    <tableColumn id="26" xr3:uid="{8F09A807-5EE0-42AF-A128-CB6B343EECB5}" name="Colonne26" headerRowDxfId="1432" dataDxfId="1431"/>
    <tableColumn id="27" xr3:uid="{77FE51F5-7FB8-40BA-849C-FACC17FB8168}" name="Colonne27" headerRowDxfId="1430" dataDxfId="1429"/>
    <tableColumn id="28" xr3:uid="{659CCA8B-1A7F-4542-A3EB-31B1F2899CA6}" name="Colonne28" headerRowDxfId="1428" dataDxfId="1427"/>
    <tableColumn id="29" xr3:uid="{37300638-AA6E-47AC-B3D7-F1ABEB119F82}" name="Colonne29" headerRowDxfId="1426" dataDxfId="1425"/>
    <tableColumn id="30" xr3:uid="{56110D75-30BC-40C6-834F-2C8051E20154}" name="Colonne30" headerRowDxfId="1424" dataDxfId="1423"/>
    <tableColumn id="31" xr3:uid="{3270BCBD-38D1-43BD-86A6-D92F9BAE45A5}" name="Colonne31" headerRowDxfId="1422" dataDxfId="1421"/>
    <tableColumn id="32" xr3:uid="{99C14275-E66C-40EB-A454-863F77B321A3}" name="Colonne32" headerRowDxfId="1420" dataDxfId="1419"/>
    <tableColumn id="33" xr3:uid="{8CDEE59D-DD1B-4626-B4FA-99DE2C058AD9}" name="Colonne33" headerRowDxfId="1418" dataDxfId="1417">
      <calculatedColumnFormula array="1">SUMPRODUCT((C73:AG73="CA")+(C73:AG73="RTT")*1)</calculatedColumnFormula>
    </tableColumn>
    <tableColumn id="34" xr3:uid="{3157D9E0-ACCB-454A-9FF7-EFA22FCF6C88}" name="Colonne34" headerRowDxfId="1416" dataDxfId="1415">
      <calculatedColumnFormula array="1">SUMPRODUCT((C73:AG73="R-CA")*1)</calculatedColumnFormula>
    </tableColumn>
  </tableColumns>
  <tableStyleInfo name="TableStyleLight1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7A8FA43F-1449-46C4-9D24-BEF9CB1936D6}" name="Tableau21044" displayName="Tableau21044" ref="B87:AI97" headerRowCount="0" totalsRowShown="0" headerRowDxfId="1414" dataDxfId="1413" tableBorderDxfId="1412">
  <tableColumns count="34">
    <tableColumn id="1" xr3:uid="{7D1E4C33-FDF4-4246-A649-72019F8D3223}" name="Colonne1" headerRowDxfId="1411" dataDxfId="1410"/>
    <tableColumn id="2" xr3:uid="{11A01ADD-08F5-468F-9675-73DEBB42C073}" name="Colonne2" headerRowDxfId="1409" dataDxfId="1408"/>
    <tableColumn id="3" xr3:uid="{AC9CA466-C6B0-4D5F-9449-5D2040A15CBC}" name="Colonne3" headerRowDxfId="1407" dataDxfId="1406"/>
    <tableColumn id="4" xr3:uid="{5327AEEB-886B-4999-9F4F-CC2853EB11B9}" name="Colonne4" headerRowDxfId="1405" dataDxfId="1404"/>
    <tableColumn id="5" xr3:uid="{F561ABD7-2307-45B0-A0DD-C1AEF0F18A18}" name="Colonne5" headerRowDxfId="1403" dataDxfId="1402"/>
    <tableColumn id="6" xr3:uid="{5AF4737A-6AA1-4A26-8A67-3177011FA813}" name="Colonne6" headerRowDxfId="1401" dataDxfId="1400"/>
    <tableColumn id="7" xr3:uid="{5601E84E-D4A8-48DA-9469-D63131B40297}" name="Colonne7" headerRowDxfId="1399" dataDxfId="1398"/>
    <tableColumn id="8" xr3:uid="{76A21153-92EC-448B-A283-D103715CC99C}" name="Colonne8" headerRowDxfId="1397" dataDxfId="1396"/>
    <tableColumn id="9" xr3:uid="{112EF1CF-82BD-43BD-915E-2EC628FFE875}" name="Colonne9" headerRowDxfId="1395" dataDxfId="1394"/>
    <tableColumn id="10" xr3:uid="{781FAE9F-A010-415A-9BC1-80D356C5A028}" name="Colonne10" headerRowDxfId="1393" dataDxfId="1392"/>
    <tableColumn id="11" xr3:uid="{D52797BC-E8FF-4E41-9059-D84CA72F52BC}" name="Colonne11" headerRowDxfId="1391" dataDxfId="1390"/>
    <tableColumn id="12" xr3:uid="{027828FC-81DF-4370-AD21-0DE4F128EBE8}" name="Colonne12" headerRowDxfId="1389" dataDxfId="1388"/>
    <tableColumn id="13" xr3:uid="{5F83869F-8A4D-4BF9-9438-01F868468181}" name="Colonne13" headerRowDxfId="1387" dataDxfId="1386"/>
    <tableColumn id="14" xr3:uid="{5B636B18-6E79-4D55-92AD-C3D6DC6407C1}" name="Colonne14" headerRowDxfId="1385" dataDxfId="1384"/>
    <tableColumn id="15" xr3:uid="{1C7EFDFD-E0EC-434C-B0CD-BA208E419135}" name="Colonne15" headerRowDxfId="1383" dataDxfId="1382"/>
    <tableColumn id="16" xr3:uid="{3D5502B7-AB60-4597-BDA4-5AEE74C29683}" name="Colonne16" headerRowDxfId="1381" dataDxfId="1380"/>
    <tableColumn id="17" xr3:uid="{9A58D1CA-4981-420C-9ABD-565E5BCD32A0}" name="Colonne17" headerRowDxfId="1379" dataDxfId="1378"/>
    <tableColumn id="18" xr3:uid="{D035BD55-D4D2-4BC1-A8CE-B0F41FA873BF}" name="Colonne18" headerRowDxfId="1377" dataDxfId="1376"/>
    <tableColumn id="19" xr3:uid="{08CD019A-B7D6-493E-A39A-14BA37043F70}" name="Colonne19" headerRowDxfId="1375" dataDxfId="1374"/>
    <tableColumn id="20" xr3:uid="{94DB2E33-83BE-4DC5-822B-74E12C40526D}" name="Colonne20" headerRowDxfId="1373" dataDxfId="1372"/>
    <tableColumn id="21" xr3:uid="{07AA3B2B-34D2-4770-A58B-E0C122D12386}" name="Colonne21" headerRowDxfId="1371" dataDxfId="1370"/>
    <tableColumn id="22" xr3:uid="{28ED97A6-99B1-4054-AC76-FB9E09E309D4}" name="Colonne22" headerRowDxfId="1369" dataDxfId="1368"/>
    <tableColumn id="23" xr3:uid="{ED2C9A4B-5DD3-40FF-8B20-79DB9F94CD8E}" name="Colonne23" headerRowDxfId="1367" dataDxfId="1366"/>
    <tableColumn id="24" xr3:uid="{F27394FD-177C-4032-8E00-61DD9335F66B}" name="Colonne24" headerRowDxfId="1365" dataDxfId="1364"/>
    <tableColumn id="25" xr3:uid="{88C3FE24-FBCF-479E-9BE0-252D1C2ADD35}" name="Colonne25" headerRowDxfId="1363" dataDxfId="1362"/>
    <tableColumn id="26" xr3:uid="{FA4F1E4B-4801-40A2-97F7-067163B6A348}" name="Colonne26" headerRowDxfId="1361" dataDxfId="1360"/>
    <tableColumn id="27" xr3:uid="{7245B3DA-AFF0-44C2-BDC7-EBAE12942996}" name="Colonne27" headerRowDxfId="1359" dataDxfId="1358"/>
    <tableColumn id="28" xr3:uid="{26EDF02D-E8A4-4C36-9D0F-6EF7A589CB24}" name="Colonne28" headerRowDxfId="1357" dataDxfId="1356"/>
    <tableColumn id="29" xr3:uid="{A0B87F3C-357A-42DC-A02B-0AA0E88E819B}" name="Colonne29" headerRowDxfId="1355" dataDxfId="1354"/>
    <tableColumn id="30" xr3:uid="{719F0BDF-5FA6-4077-BABB-BA4D487918E2}" name="Colonne30" headerRowDxfId="1353" dataDxfId="1352"/>
    <tableColumn id="31" xr3:uid="{C9AA7455-D136-4103-A0E6-4A3EFAC4B4BD}" name="Colonne31" headerRowDxfId="1351" dataDxfId="1350"/>
    <tableColumn id="32" xr3:uid="{4994CBB6-D7C8-4A63-A2E5-EDB80E8CD67C}" name="Colonne32" headerRowDxfId="1349" dataDxfId="1348"/>
    <tableColumn id="33" xr3:uid="{35929E30-5249-4EE4-A31C-FEFE7BC10487}" name="Colonne33" headerRowDxfId="1347" dataDxfId="1346">
      <calculatedColumnFormula array="1">SUMPRODUCT((C87:AG87="CA")+(C87:AG87="RTT")*1)</calculatedColumnFormula>
    </tableColumn>
    <tableColumn id="34" xr3:uid="{4571673F-0A33-47CF-9776-71338550FCED}" name="Colonne34" headerRowDxfId="1345" dataDxfId="1344">
      <calculatedColumnFormula array="1">SUMPRODUCT((C87:AG87="R-CA")*1)</calculatedColumnFormula>
    </tableColumn>
  </tableColumns>
  <tableStyleInfo name="TableStyleLight1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7FA2149E-299D-4A7B-9EE5-931363C15E94}" name="Tableau241145" displayName="Tableau241145" ref="B101:AI107" headerRowCount="0" totalsRowShown="0" headerRowDxfId="1343" dataDxfId="1342" tableBorderDxfId="1341">
  <tableColumns count="34">
    <tableColumn id="1" xr3:uid="{B1E498BD-F0AA-47F8-804A-9593BF0B0A61}" name="Colonne1" headerRowDxfId="1340" dataDxfId="1339"/>
    <tableColumn id="2" xr3:uid="{81CFC630-3D34-4626-9A11-C90C27EB42A0}" name="Colonne2" headerRowDxfId="1338" dataDxfId="1337"/>
    <tableColumn id="3" xr3:uid="{3EDD117D-0F44-4297-85CE-DD509657AFC5}" name="Colonne3" headerRowDxfId="1336" dataDxfId="1335"/>
    <tableColumn id="4" xr3:uid="{08432CCD-43EE-4373-95BF-F0031D25DA23}" name="Colonne4" headerRowDxfId="1334" dataDxfId="1333"/>
    <tableColumn id="5" xr3:uid="{1D877A6A-1395-4128-8E1D-9AA75977587B}" name="Colonne5" headerRowDxfId="1332" dataDxfId="1331"/>
    <tableColumn id="6" xr3:uid="{BE6DC124-4780-423D-8776-984A4B18BA19}" name="Colonne6" headerRowDxfId="1330" dataDxfId="1329"/>
    <tableColumn id="7" xr3:uid="{BDC8B063-F478-4C2A-8E14-EA2F3995CACD}" name="Colonne7" headerRowDxfId="1328" dataDxfId="1327"/>
    <tableColumn id="8" xr3:uid="{01D9949B-2F45-42A7-8592-F33DEBE7EDC1}" name="Colonne8" headerRowDxfId="1326" dataDxfId="1325"/>
    <tableColumn id="9" xr3:uid="{EEA9791E-A266-438B-B140-13604FA8A0BB}" name="Colonne9" headerRowDxfId="1324" dataDxfId="1323"/>
    <tableColumn id="10" xr3:uid="{9727CE5F-F7C5-48B5-86DF-F2ABC61ACCEA}" name="Colonne10" headerRowDxfId="1322" dataDxfId="1321"/>
    <tableColumn id="11" xr3:uid="{89EE73F8-D49C-4F4A-9E18-99692DF98515}" name="Colonne11" headerRowDxfId="1320" dataDxfId="1319"/>
    <tableColumn id="12" xr3:uid="{9DD31B07-FB02-4016-BEB3-228779C1A819}" name="Colonne12" headerRowDxfId="1318" dataDxfId="1317"/>
    <tableColumn id="13" xr3:uid="{7E17F0D7-D4C7-4A41-8081-B2B324A498BA}" name="Colonne13" headerRowDxfId="1316" dataDxfId="1315"/>
    <tableColumn id="14" xr3:uid="{19FC2A52-866A-4EBC-9E4B-41901E236816}" name="Colonne14" headerRowDxfId="1314" dataDxfId="1313"/>
    <tableColumn id="15" xr3:uid="{DA1100B5-08D4-4DAE-AF98-8D0E90E8BAD2}" name="Colonne15" headerRowDxfId="1312" dataDxfId="1311"/>
    <tableColumn id="16" xr3:uid="{735D44F0-980F-4A59-B920-305574D94D8D}" name="Colonne16" headerRowDxfId="1310" dataDxfId="1309"/>
    <tableColumn id="17" xr3:uid="{B14F5030-3ED4-4F49-A153-FE9D6F518935}" name="Colonne17" headerRowDxfId="1308" dataDxfId="1307"/>
    <tableColumn id="18" xr3:uid="{74FC3266-D4EF-44B6-BEF1-01D68AA4B984}" name="Colonne18" headerRowDxfId="1306" dataDxfId="1305"/>
    <tableColumn id="19" xr3:uid="{C8D86BDD-F725-464C-908C-40DCD6BA080D}" name="Colonne19" headerRowDxfId="1304" dataDxfId="1303"/>
    <tableColumn id="20" xr3:uid="{05A8E3C8-B4B9-47DF-B086-441EAA8129AA}" name="Colonne20" headerRowDxfId="1302" dataDxfId="1301"/>
    <tableColumn id="21" xr3:uid="{1736FA08-127D-41FC-B6C2-8F59F4C741D4}" name="Colonne21" headerRowDxfId="1300" dataDxfId="1299"/>
    <tableColumn id="22" xr3:uid="{1FDD7336-52DF-40B2-A91E-14FBEFB903DB}" name="Colonne22" headerRowDxfId="1298" dataDxfId="1297"/>
    <tableColumn id="23" xr3:uid="{C399165B-1AFF-49BB-96AD-C3F099B9F3C6}" name="Colonne23" headerRowDxfId="1296" dataDxfId="1295"/>
    <tableColumn id="24" xr3:uid="{6EE8A638-9E6C-4BA7-BC26-CA53E0B30925}" name="Colonne24" headerRowDxfId="1294" dataDxfId="1293"/>
    <tableColumn id="25" xr3:uid="{9A68ED79-A6B5-41D5-B40A-7FCDB4CEA24C}" name="Colonne25" headerRowDxfId="1292" dataDxfId="1291"/>
    <tableColumn id="26" xr3:uid="{757BD48A-D96C-4F7E-9378-64026C5112F7}" name="Colonne26" headerRowDxfId="1290" dataDxfId="1289"/>
    <tableColumn id="27" xr3:uid="{2E6ED5C3-F761-43EF-8933-6F4C7DE6C16C}" name="Colonne27" headerRowDxfId="1288" dataDxfId="1287"/>
    <tableColumn id="28" xr3:uid="{99E9826C-0203-4F64-B217-4DE7BC4DA319}" name="Colonne28" headerRowDxfId="1286" dataDxfId="1285"/>
    <tableColumn id="29" xr3:uid="{EE2A6B41-D57F-44E2-912F-4CB88FF53A47}" name="Colonne29" headerRowDxfId="1284" dataDxfId="1283"/>
    <tableColumn id="30" xr3:uid="{BC34BD55-8631-413C-A176-3228CC45093E}" name="Colonne30" headerRowDxfId="1282" dataDxfId="1281"/>
    <tableColumn id="31" xr3:uid="{CCE21C1B-555E-408C-9414-C96FC0149001}" name="Colonne31" headerRowDxfId="1280" dataDxfId="1279"/>
    <tableColumn id="32" xr3:uid="{CF62D2FE-F169-4560-A7CC-04EC6DC268B4}" name="Colonne32" headerRowDxfId="1278" dataDxfId="1277"/>
    <tableColumn id="33" xr3:uid="{7B4FAC8C-146E-4B98-A855-C84B9A7D8036}" name="Colonne33" headerRowDxfId="1276" dataDxfId="1275">
      <calculatedColumnFormula array="1">SUMPRODUCT((C101:AG101="CA")+(C101:AG101="RTT")*1)</calculatedColumnFormula>
    </tableColumn>
    <tableColumn id="34" xr3:uid="{E37D67B5-7E03-4613-ABC4-4AFE8A05A578}" name="Colonne34" headerRowDxfId="1274" dataDxfId="1273">
      <calculatedColumnFormula array="1">SUMPRODUCT((C101:AG101="R-CA")*1)</calculatedColumnFormula>
    </tableColumn>
  </tableColumns>
  <tableStyleInfo name="TableStyleLight1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A5280E8-B438-4BFA-961B-B862977C48D3}" name="Tableau2451246" displayName="Tableau2451246" ref="B115:AI121" headerRowCount="0" totalsRowShown="0" headerRowDxfId="1272" dataDxfId="1271" tableBorderDxfId="1270">
  <tableColumns count="34">
    <tableColumn id="1" xr3:uid="{FDE88D79-D09A-40EF-8C9F-A18970410624}" name="Colonne1" headerRowDxfId="1269" dataDxfId="1268"/>
    <tableColumn id="2" xr3:uid="{1131233E-88F9-4F1A-8408-9CFF13852A4A}" name="Colonne2" headerRowDxfId="1267" dataDxfId="1266"/>
    <tableColumn id="3" xr3:uid="{6567399D-D756-47C8-8B74-8F537A969F1F}" name="Colonne3" headerRowDxfId="1265" dataDxfId="1264"/>
    <tableColumn id="4" xr3:uid="{745ACED6-0558-49C7-A2E1-A71DC8E83DD6}" name="Colonne4" headerRowDxfId="1263" dataDxfId="1262"/>
    <tableColumn id="5" xr3:uid="{19D78FF8-054D-43CE-8604-FFDFDFD6CFE1}" name="Colonne5" headerRowDxfId="1261" dataDxfId="1260"/>
    <tableColumn id="6" xr3:uid="{4CFBFD77-B2DE-41EC-88E5-F6315B4CCB18}" name="Colonne6" headerRowDxfId="1259" dataDxfId="1258"/>
    <tableColumn id="7" xr3:uid="{FA8945FC-7F5F-4B47-BE24-684796EA772A}" name="Colonne7" headerRowDxfId="1257" dataDxfId="1256"/>
    <tableColumn id="8" xr3:uid="{2941336E-6216-4255-A7FA-B3DB4751A1F8}" name="Colonne8" headerRowDxfId="1255" dataDxfId="1254"/>
    <tableColumn id="9" xr3:uid="{06823694-4D9F-4EF1-8670-2FE16FEB4F51}" name="Colonne9" headerRowDxfId="1253" dataDxfId="1252"/>
    <tableColumn id="10" xr3:uid="{82DA3AA6-79AD-4028-AD40-3855D76980A0}" name="Colonne10" headerRowDxfId="1251" dataDxfId="1250"/>
    <tableColumn id="11" xr3:uid="{582800F9-D13F-412B-A90A-95B59C7ACC8D}" name="Colonne11" headerRowDxfId="1249" dataDxfId="1248"/>
    <tableColumn id="12" xr3:uid="{F23F3B6C-CBA0-4ABD-A4B9-DA1B11A960AB}" name="Colonne12" headerRowDxfId="1247" dataDxfId="1246"/>
    <tableColumn id="13" xr3:uid="{705E4DB5-294F-4822-8EFB-1ED04FA79CFD}" name="Colonne13" headerRowDxfId="1245" dataDxfId="1244"/>
    <tableColumn id="14" xr3:uid="{73D1024E-78B6-4611-AD0A-F59454AFFB54}" name="Colonne14" headerRowDxfId="1243" dataDxfId="1242"/>
    <tableColumn id="15" xr3:uid="{E36F5A53-55BE-4035-8355-35A7761E0530}" name="Colonne15" headerRowDxfId="1241" dataDxfId="1240"/>
    <tableColumn id="16" xr3:uid="{4AE1E75D-4E3B-4842-8EE8-6A0064F03B26}" name="Colonne16" headerRowDxfId="1239" dataDxfId="1238"/>
    <tableColumn id="17" xr3:uid="{8B3F26B4-DB5B-4381-A44F-8158721ED540}" name="Colonne17" headerRowDxfId="1237" dataDxfId="1236"/>
    <tableColumn id="18" xr3:uid="{B4F0D498-EB4E-4531-B627-6CFD9A8A0123}" name="Colonne18" headerRowDxfId="1235" dataDxfId="1234"/>
    <tableColumn id="19" xr3:uid="{0DA8804B-F94D-45ED-815B-DFF0B7BC4BA2}" name="Colonne19" headerRowDxfId="1233" dataDxfId="1232"/>
    <tableColumn id="20" xr3:uid="{50D6BCA0-3935-46E9-8B8E-F237DF99770D}" name="Colonne20" headerRowDxfId="1231" dataDxfId="1230"/>
    <tableColumn id="21" xr3:uid="{0212BC39-7C19-4011-8DFE-253EAD9AF156}" name="Colonne21" headerRowDxfId="1229" dataDxfId="1228"/>
    <tableColumn id="22" xr3:uid="{F5004D72-AC3A-4DF0-9E6F-393B3D09620E}" name="Colonne22" headerRowDxfId="1227" dataDxfId="1226"/>
    <tableColumn id="23" xr3:uid="{9519E3BF-B169-49AD-B11A-AF88F16B8E46}" name="Colonne23" headerRowDxfId="1225" dataDxfId="1224"/>
    <tableColumn id="24" xr3:uid="{01CA3BC0-A780-4643-BD4C-7957D705D21C}" name="Colonne24" headerRowDxfId="1223" dataDxfId="1222"/>
    <tableColumn id="25" xr3:uid="{67379737-D970-4E52-8AD6-022B8CC364B5}" name="Colonne25" headerRowDxfId="1221" dataDxfId="1220"/>
    <tableColumn id="26" xr3:uid="{462C8BD6-B951-49B6-B749-7557B581D5D7}" name="Colonne26" headerRowDxfId="1219" dataDxfId="1218"/>
    <tableColumn id="27" xr3:uid="{E2147CA8-D181-4C7D-9D72-F556378DCB8A}" name="Colonne27" headerRowDxfId="1217" dataDxfId="1216"/>
    <tableColumn id="28" xr3:uid="{91649391-4E19-4F76-8290-5B999350C4B2}" name="Colonne28" headerRowDxfId="1215" dataDxfId="1214"/>
    <tableColumn id="29" xr3:uid="{6D172A28-F095-4509-B59E-948A28CA693A}" name="Colonne29" headerRowDxfId="1213" dataDxfId="1212"/>
    <tableColumn id="30" xr3:uid="{7F13384C-3728-492F-B5C2-0045EB6BF345}" name="Colonne30" headerRowDxfId="1211" dataDxfId="1210"/>
    <tableColumn id="31" xr3:uid="{BF514288-96E0-4EBA-978F-F6570ABF04FF}" name="Colonne31" headerRowDxfId="1209" dataDxfId="1208"/>
    <tableColumn id="32" xr3:uid="{39CB8309-43B4-4CB7-92F2-81F3B57057EB}" name="Colonne32" headerRowDxfId="1207" dataDxfId="1206"/>
    <tableColumn id="33" xr3:uid="{D13571E7-1454-4626-A9D1-9B0DF0EBFEE9}" name="Colonne33" headerRowDxfId="1205" dataDxfId="1204">
      <calculatedColumnFormula array="1">SUMPRODUCT((C115:AG115="CA")+(C115:AG115="RTT")*1)</calculatedColumnFormula>
    </tableColumn>
    <tableColumn id="34" xr3:uid="{1CCABCD3-7B04-49AA-8F09-04BB3F4098D6}" name="Colonne34" headerRowDxfId="1203" dataDxfId="1202">
      <calculatedColumnFormula array="1">SUMPRODUCT((C115:AG115="R-CA")*1)</calculatedColumnFormula>
    </tableColumn>
  </tableColumns>
  <tableStyleInfo name="TableStyleLight1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BD3F3508-341C-4A44-B8FB-AD9EF23E9406}" name="Tableau2461347" displayName="Tableau2461347" ref="B129:AI135" headerRowCount="0" totalsRowShown="0" headerRowDxfId="1201" dataDxfId="1200" tableBorderDxfId="1199">
  <tableColumns count="34">
    <tableColumn id="1" xr3:uid="{19AF7F0C-E57A-48F5-9131-C507EDED2CB1}" name="Colonne1" headerRowDxfId="1198" dataDxfId="1197"/>
    <tableColumn id="2" xr3:uid="{86DB01E0-6DED-4F8C-8B50-CEB32D165DD1}" name="Colonne2" headerRowDxfId="1196" dataDxfId="1195"/>
    <tableColumn id="3" xr3:uid="{3B222915-4419-4EDD-8E6B-E9A8EFCADD53}" name="Colonne3" headerRowDxfId="1194" dataDxfId="1193"/>
    <tableColumn id="4" xr3:uid="{D78E6E86-4DFF-4324-A311-1F7417817084}" name="Colonne4" headerRowDxfId="1192" dataDxfId="1191"/>
    <tableColumn id="5" xr3:uid="{C0A2644A-A3ED-4347-B794-80F132703B5B}" name="Colonne5" headerRowDxfId="1190" dataDxfId="1189"/>
    <tableColumn id="6" xr3:uid="{39056BD4-E0D5-4780-A874-628BE971125A}" name="Colonne6" headerRowDxfId="1188" dataDxfId="1187"/>
    <tableColumn id="7" xr3:uid="{A5A44EF4-BEA4-4629-A532-8E5F92402733}" name="Colonne7" headerRowDxfId="1186" dataDxfId="1185"/>
    <tableColumn id="8" xr3:uid="{9118D482-6EC1-46FB-BBD3-F537CC87D1A7}" name="Colonne8" headerRowDxfId="1184" dataDxfId="1183"/>
    <tableColumn id="9" xr3:uid="{FC673E52-E21E-4C07-9500-74AA228A42A3}" name="Colonne9" headerRowDxfId="1182" dataDxfId="1181"/>
    <tableColumn id="10" xr3:uid="{774AF420-C1A9-498B-8ACF-F4E31D4254C1}" name="Colonne10" headerRowDxfId="1180" dataDxfId="1179"/>
    <tableColumn id="11" xr3:uid="{6C55F511-B932-4D51-8FFB-514F10C494FD}" name="Colonne11" headerRowDxfId="1178" dataDxfId="1177"/>
    <tableColumn id="12" xr3:uid="{8BE27F25-F03B-435C-94CB-A9B7060EEE02}" name="Colonne12" headerRowDxfId="1176" dataDxfId="1175"/>
    <tableColumn id="13" xr3:uid="{5A18FF2F-491A-460B-91D8-44010E736F8B}" name="Colonne13" headerRowDxfId="1174" dataDxfId="1173"/>
    <tableColumn id="14" xr3:uid="{F958153E-BB09-48D1-B1B8-084551613DF4}" name="Colonne14" headerRowDxfId="1172" dataDxfId="1171"/>
    <tableColumn id="15" xr3:uid="{9386DAA6-72F7-4E16-B925-8B8647EFF382}" name="Colonne15" headerRowDxfId="1170" dataDxfId="1169"/>
    <tableColumn id="16" xr3:uid="{D7F2A8D0-AC52-4444-B5D5-4AF6BF381206}" name="Colonne16" headerRowDxfId="1168" dataDxfId="1167"/>
    <tableColumn id="17" xr3:uid="{6EF49DEF-3C5B-41F5-A1B4-8C351DEEFF72}" name="Colonne17" headerRowDxfId="1166" dataDxfId="1165"/>
    <tableColumn id="18" xr3:uid="{66F42FB3-D2BD-45E1-81D2-84562F971F61}" name="Colonne18" headerRowDxfId="1164" dataDxfId="1163"/>
    <tableColumn id="19" xr3:uid="{FA72E49F-A66A-40CF-B961-D491A5613486}" name="Colonne19" headerRowDxfId="1162" dataDxfId="1161"/>
    <tableColumn id="20" xr3:uid="{7DB729B7-ED65-428A-A5DC-EAB360160A8E}" name="Colonne20" headerRowDxfId="1160" dataDxfId="1159"/>
    <tableColumn id="21" xr3:uid="{0A924F3F-A1DC-4580-A960-16B3572F2324}" name="Colonne21" headerRowDxfId="1158" dataDxfId="1157"/>
    <tableColumn id="22" xr3:uid="{CF45ECAF-7F23-446C-BAA4-569ECA7324E1}" name="Colonne22" headerRowDxfId="1156" dataDxfId="1155"/>
    <tableColumn id="23" xr3:uid="{B4762858-92D0-4F3E-8594-AD4665E9EA28}" name="Colonne23" headerRowDxfId="1154" dataDxfId="1153"/>
    <tableColumn id="24" xr3:uid="{09E086ED-6DAD-4C88-9622-D167F83AFF27}" name="Colonne24" headerRowDxfId="1152" dataDxfId="1151"/>
    <tableColumn id="25" xr3:uid="{E1E468FD-F052-4A2D-A4B7-77A51D1646D1}" name="Colonne25" headerRowDxfId="1150" dataDxfId="1149"/>
    <tableColumn id="26" xr3:uid="{F7DB01D5-7B8E-4D34-815F-6A8818F54069}" name="Colonne26" headerRowDxfId="1148" dataDxfId="1147"/>
    <tableColumn id="27" xr3:uid="{6360577E-C988-4C15-AA1E-4CA8F10566A5}" name="Colonne27" headerRowDxfId="1146" dataDxfId="1145"/>
    <tableColumn id="28" xr3:uid="{7FE74879-069F-4F8F-88A2-60870568297F}" name="Colonne28" headerRowDxfId="1144" dataDxfId="1143"/>
    <tableColumn id="29" xr3:uid="{FBBA7AFE-F644-446A-9A32-B2ACA7C1648F}" name="Colonne29" headerRowDxfId="1142" dataDxfId="1141"/>
    <tableColumn id="30" xr3:uid="{FF7E4458-F939-470B-9DA6-FDB499B3E890}" name="Colonne30" headerRowDxfId="1140" dataDxfId="1139"/>
    <tableColumn id="31" xr3:uid="{A4E9E8BD-5AE4-4A98-80EC-4C4DFBF93069}" name="Colonne31" headerRowDxfId="1138" dataDxfId="1137"/>
    <tableColumn id="32" xr3:uid="{A86046C7-5D34-4FC3-80D8-58ADC21E8011}" name="Colonne32" headerRowDxfId="1136" dataDxfId="1135"/>
    <tableColumn id="33" xr3:uid="{859AE3C6-464C-436D-8991-A3CEFED8316E}" name="Colonne33" headerRowDxfId="1134" dataDxfId="1133">
      <calculatedColumnFormula array="1">SUMPRODUCT((C129:AG129="CA")+(C129:AG129="RTT")*1)</calculatedColumnFormula>
    </tableColumn>
    <tableColumn id="34" xr3:uid="{4974CB61-8DA8-4296-B3CB-70AF2C6B1539}" name="Colonne34" headerRowDxfId="1132" dataDxfId="1131">
      <calculatedColumnFormula array="1">SUMPRODUCT((C129:AG129="R-CA")*1)</calculatedColumnFormula>
    </tableColumn>
  </tableColumns>
  <tableStyleInfo name="TableStyleLight1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4FF887BF-53A3-47B8-B21A-07EE59BAF8CD}" name="Tableau24671448" displayName="Tableau24671448" ref="B143:AI149" headerRowCount="0" totalsRowShown="0" headerRowDxfId="1130" dataDxfId="1129" tableBorderDxfId="1128">
  <tableColumns count="34">
    <tableColumn id="1" xr3:uid="{463A29EC-1526-4242-A435-79EE07E2E333}" name="Colonne1" headerRowDxfId="1127" dataDxfId="1126"/>
    <tableColumn id="2" xr3:uid="{0FB04A98-C39D-4DC3-AAF5-B0E21E143C71}" name="Colonne2" headerRowDxfId="1125" dataDxfId="1124"/>
    <tableColumn id="3" xr3:uid="{0D4EA5DB-372E-40B6-B0F6-010E8737AE4A}" name="Colonne3" headerRowDxfId="1123" dataDxfId="1122"/>
    <tableColumn id="4" xr3:uid="{DDAD1DE1-51E4-431D-9BCD-6B48FD3FEB9D}" name="Colonne4" headerRowDxfId="1121" dataDxfId="1120"/>
    <tableColumn id="5" xr3:uid="{296F0919-03F8-488F-90AE-A045FEBEB137}" name="Colonne5" headerRowDxfId="1119" dataDxfId="1118"/>
    <tableColumn id="6" xr3:uid="{647B7D93-F72D-485A-AF88-ECD6121D0479}" name="Colonne6" headerRowDxfId="1117" dataDxfId="1116"/>
    <tableColumn id="7" xr3:uid="{898F0691-A2F5-46C8-960C-90C3B9797323}" name="Colonne7" headerRowDxfId="1115" dataDxfId="1114"/>
    <tableColumn id="8" xr3:uid="{9B28ED1C-9D89-4C7E-BD92-AFFB20DEF918}" name="Colonne8" headerRowDxfId="1113" dataDxfId="1112"/>
    <tableColumn id="9" xr3:uid="{2FE086F7-9B43-47DD-AF5A-86F9214D3F2D}" name="Colonne9" headerRowDxfId="1111" dataDxfId="1110"/>
    <tableColumn id="10" xr3:uid="{948E0345-A43F-4C36-8CE9-41B2E4DFC504}" name="Colonne10" headerRowDxfId="1109" dataDxfId="1108"/>
    <tableColumn id="11" xr3:uid="{9163FC04-BCAC-447B-81F8-6AA3B61D4EC9}" name="Colonne11" headerRowDxfId="1107" dataDxfId="1106"/>
    <tableColumn id="12" xr3:uid="{E49873F6-1987-4918-B3ED-9A2ED0FBD91D}" name="Colonne12" headerRowDxfId="1105" dataDxfId="1104"/>
    <tableColumn id="13" xr3:uid="{FDFEE6CC-FA8E-44E3-BA7A-8FE41E23A2CC}" name="Colonne13" headerRowDxfId="1103" dataDxfId="1102"/>
    <tableColumn id="14" xr3:uid="{CFD398A6-B4B5-49FC-AE5B-F38222FA29D3}" name="Colonne14" headerRowDxfId="1101" dataDxfId="1100"/>
    <tableColumn id="15" xr3:uid="{EC40D978-6A32-4BC7-AA2B-477E2002E7D2}" name="Colonne15" headerRowDxfId="1099" dataDxfId="1098"/>
    <tableColumn id="16" xr3:uid="{F159FC00-2F9A-44A6-AB07-254B1C6ED1F1}" name="Colonne16" headerRowDxfId="1097" dataDxfId="1096"/>
    <tableColumn id="17" xr3:uid="{CA937225-549E-4F86-B0C6-B6B5A4536481}" name="Colonne17" headerRowDxfId="1095" dataDxfId="1094"/>
    <tableColumn id="18" xr3:uid="{7A86FADF-5D82-4E3B-AB31-E5C94067E24F}" name="Colonne18" headerRowDxfId="1093" dataDxfId="1092"/>
    <tableColumn id="19" xr3:uid="{2E4A56F0-6D9F-4A70-8D16-6A72B918B5E1}" name="Colonne19" headerRowDxfId="1091" dataDxfId="1090"/>
    <tableColumn id="20" xr3:uid="{17C519AB-D8ED-47C6-B9E0-7A56B7118CCE}" name="Colonne20" headerRowDxfId="1089" dataDxfId="1088"/>
    <tableColumn id="21" xr3:uid="{5A12E904-C997-43E2-81E4-8A86D3C7B892}" name="Colonne21" headerRowDxfId="1087" dataDxfId="1086"/>
    <tableColumn id="22" xr3:uid="{2F6D9697-EFDB-4E17-932D-B5549FE76A51}" name="Colonne22" headerRowDxfId="1085" dataDxfId="1084"/>
    <tableColumn id="23" xr3:uid="{24FC7293-6267-4724-9BD0-241868C741BF}" name="Colonne23" headerRowDxfId="1083" dataDxfId="1082"/>
    <tableColumn id="24" xr3:uid="{82B04BCC-3A76-4611-8FF8-21E8B5AE27E3}" name="Colonne24" headerRowDxfId="1081" dataDxfId="1080"/>
    <tableColumn id="25" xr3:uid="{1FA29B5A-10C7-485D-9BC4-047834085949}" name="Colonne25" headerRowDxfId="1079" dataDxfId="1078"/>
    <tableColumn id="26" xr3:uid="{A90456AF-3112-4D2F-8CF4-1CE6AEFE5F8C}" name="Colonne26" headerRowDxfId="1077" dataDxfId="1076"/>
    <tableColumn id="27" xr3:uid="{9B4547C0-64A6-4588-85A8-C68889BFECCA}" name="Colonne27" headerRowDxfId="1075" dataDxfId="1074"/>
    <tableColumn id="28" xr3:uid="{A2F68371-D62B-4E05-AB3B-A436D9F564D2}" name="Colonne28" headerRowDxfId="1073" dataDxfId="1072"/>
    <tableColumn id="29" xr3:uid="{C83B63CF-CB73-4336-94C1-4395DB1120E8}" name="Colonne29" headerRowDxfId="1071" dataDxfId="1070"/>
    <tableColumn id="30" xr3:uid="{F2F29E86-345A-4D77-9C53-6A158FB5D1BC}" name="Colonne30" headerRowDxfId="1069" dataDxfId="1068"/>
    <tableColumn id="31" xr3:uid="{61BDAE5C-4CFC-4F7F-B94F-AC66DBBD5C99}" name="Colonne31" headerRowDxfId="1067" dataDxfId="1066"/>
    <tableColumn id="32" xr3:uid="{D30D825D-2F93-4DE4-8738-021D2827D05D}" name="Colonne32" headerRowDxfId="1065" dataDxfId="1064"/>
    <tableColumn id="33" xr3:uid="{04C756AE-E7CC-499F-B135-03AB7DEF2F99}" name="Colonne33" headerRowDxfId="1063" dataDxfId="1062">
      <calculatedColumnFormula array="1">SUMPRODUCT((C143:AG143="CA")+(C143:AG143="RTT")*1)</calculatedColumnFormula>
    </tableColumn>
    <tableColumn id="34" xr3:uid="{6567CC7E-F396-443F-9411-64909A48A354}" name="Colonne34" headerRowDxfId="1061" dataDxfId="1060">
      <calculatedColumnFormula array="1">SUMPRODUCT((C143:AG143="R-CA")*1)</calculatedColumnFormula>
    </tableColumn>
  </tableColumns>
  <tableStyleInfo name="TableStyleLight1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CF36C28-4042-40BA-89CA-AA861A787D8A}" name="Tableau246791549" displayName="Tableau246791549" ref="B157:AI163" headerRowCount="0" totalsRowShown="0" headerRowDxfId="1059" dataDxfId="1058" tableBorderDxfId="1057">
  <tableColumns count="34">
    <tableColumn id="1" xr3:uid="{BDAC346E-447E-4BF1-9977-9016C4BFE403}" name="Colonne1" headerRowDxfId="1056" dataDxfId="1055"/>
    <tableColumn id="2" xr3:uid="{F9D1FC8A-E957-486E-A5FC-8FA6EBE4F507}" name="Colonne2" headerRowDxfId="1054" dataDxfId="1053"/>
    <tableColumn id="3" xr3:uid="{681B3BC9-EE86-4CAA-A5F1-D88F6B872C2F}" name="Colonne3" headerRowDxfId="1052" dataDxfId="1051"/>
    <tableColumn id="4" xr3:uid="{9EFBD730-4F88-4B17-8E47-D902B8C796A4}" name="Colonne4" headerRowDxfId="1050" dataDxfId="1049"/>
    <tableColumn id="5" xr3:uid="{CEE6721D-34A7-4882-95C7-E32F3291B4C2}" name="Colonne5" headerRowDxfId="1048" dataDxfId="1047"/>
    <tableColumn id="6" xr3:uid="{603606A9-79A4-42C6-8104-827590F7C0CF}" name="Colonne6" headerRowDxfId="1046" dataDxfId="1045"/>
    <tableColumn id="7" xr3:uid="{ADD1DE80-E5E9-4BBF-A88E-11263A2D0963}" name="Colonne7" headerRowDxfId="1044" dataDxfId="1043"/>
    <tableColumn id="8" xr3:uid="{FFC68374-4256-42F0-8943-D336CC160FCD}" name="Colonne8" headerRowDxfId="1042" dataDxfId="1041"/>
    <tableColumn id="9" xr3:uid="{EF576989-D6F4-4BB7-86D0-EAAE3E75A060}" name="Colonne9" headerRowDxfId="1040" dataDxfId="1039"/>
    <tableColumn id="10" xr3:uid="{A931C297-8D75-4B6B-A9D2-CC533BADD7AC}" name="Colonne10" headerRowDxfId="1038" dataDxfId="1037"/>
    <tableColumn id="11" xr3:uid="{B831709A-D224-48A3-A4CD-C9107466B7CC}" name="Colonne11" headerRowDxfId="1036" dataDxfId="1035"/>
    <tableColumn id="12" xr3:uid="{B4D29FBE-9F99-4E8F-91DF-9C9022E08BA6}" name="Colonne12" headerRowDxfId="1034" dataDxfId="1033"/>
    <tableColumn id="13" xr3:uid="{25A26F64-E9F9-4BE3-911B-48FF7E83D59A}" name="Colonne13" headerRowDxfId="1032" dataDxfId="1031"/>
    <tableColumn id="14" xr3:uid="{590ED29C-2A51-4ED8-9099-E87E6C816A26}" name="Colonne14" headerRowDxfId="1030" dataDxfId="1029"/>
    <tableColumn id="15" xr3:uid="{98515053-5818-48ED-8645-9B235F099441}" name="Colonne15" headerRowDxfId="1028" dataDxfId="1027"/>
    <tableColumn id="16" xr3:uid="{44253DAD-D159-4390-B11A-BA3A4F21CC2D}" name="Colonne16" headerRowDxfId="1026" dataDxfId="1025"/>
    <tableColumn id="17" xr3:uid="{C93323B9-9092-42C0-938E-849A91F54930}" name="Colonne17" headerRowDxfId="1024" dataDxfId="1023"/>
    <tableColumn id="18" xr3:uid="{EA8A6243-A199-4041-9032-7486C1219FED}" name="Colonne18" headerRowDxfId="1022" dataDxfId="1021"/>
    <tableColumn id="19" xr3:uid="{FB2833FE-6056-4CA6-B0E8-C6C279C79340}" name="Colonne19" headerRowDxfId="1020" dataDxfId="1019"/>
    <tableColumn id="20" xr3:uid="{08A99589-C5A0-473C-9221-B0B6F68D3B87}" name="Colonne20" headerRowDxfId="1018" dataDxfId="1017"/>
    <tableColumn id="21" xr3:uid="{F885F97E-4E53-4D66-B648-8C9C7CF36553}" name="Colonne21" headerRowDxfId="1016" dataDxfId="1015"/>
    <tableColumn id="22" xr3:uid="{53766C98-6F8D-4969-8AB5-755E96E8CE2F}" name="Colonne22" headerRowDxfId="1014" dataDxfId="1013"/>
    <tableColumn id="23" xr3:uid="{E702A114-AF55-4CF8-9150-CFBA4B94A2AF}" name="Colonne23" headerRowDxfId="1012" dataDxfId="1011"/>
    <tableColumn id="24" xr3:uid="{A59396D5-3708-4256-B7C8-A5EAA323EDEF}" name="Colonne24" headerRowDxfId="1010" dataDxfId="1009"/>
    <tableColumn id="25" xr3:uid="{C2E2ACA3-D8FB-4B3B-84FC-E3F38E96CAED}" name="Colonne25" headerRowDxfId="1008" dataDxfId="1007"/>
    <tableColumn id="26" xr3:uid="{E5B78389-3FF1-43A2-9B3C-024D3CE413B1}" name="Colonne26" headerRowDxfId="1006" dataDxfId="1005"/>
    <tableColumn id="27" xr3:uid="{05B30A0D-D173-478D-8DE4-B7FAEAEB8BF0}" name="Colonne27" headerRowDxfId="1004" dataDxfId="1003"/>
    <tableColumn id="28" xr3:uid="{9FA4B338-3FE1-448B-8C5B-66DD97975511}" name="Colonne28" headerRowDxfId="1002" dataDxfId="1001"/>
    <tableColumn id="29" xr3:uid="{318B9F47-11EC-47FA-A26D-0B698015BDCB}" name="Colonne29" headerRowDxfId="1000" dataDxfId="999"/>
    <tableColumn id="30" xr3:uid="{9F514741-D05E-449F-B37B-B29B6147A2F1}" name="Colonne30" headerRowDxfId="998" dataDxfId="997"/>
    <tableColumn id="31" xr3:uid="{110ACA5A-713A-4E52-B3BC-52EB1C2731CC}" name="Colonne31" headerRowDxfId="996" dataDxfId="995"/>
    <tableColumn id="32" xr3:uid="{06812207-51E2-4CF3-B861-F37ABDD32C1D}" name="Colonne32" headerRowDxfId="994" dataDxfId="993"/>
    <tableColumn id="33" xr3:uid="{AEBDCC8C-3BD0-4B97-8090-F637FA0C014B}" name="Colonne33" headerRowDxfId="992" dataDxfId="991">
      <calculatedColumnFormula array="1">SUMPRODUCT((C157:AG157="CA")+(C157:AG157="RTT")*1)</calculatedColumnFormula>
    </tableColumn>
    <tableColumn id="34" xr3:uid="{13044461-F279-43F0-835C-704FAD0339A3}" name="Colonne34" headerRowDxfId="990" dataDxfId="989">
      <calculatedColumnFormula array="1">SUMPRODUCT((C157:AG157="R-CA")*1)</calculatedColumnFormula>
    </tableColumn>
  </tableColumns>
  <tableStyleInfo name="TableStyleLight1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01096D-97F8-448C-A3A8-106E16A92A3C}" name="Tableau2382" displayName="Tableau2382" ref="B3:AI13" headerRowCount="0" totalsRowShown="0" headerRowDxfId="988" dataDxfId="987" tableBorderDxfId="986">
  <tableColumns count="34">
    <tableColumn id="1" xr3:uid="{43A2EA39-6136-4364-923D-E9005AB9AF7A}" name="Colonne1" headerRowDxfId="985" dataDxfId="984"/>
    <tableColumn id="2" xr3:uid="{9E62340C-9CC5-43AF-AA20-87025636F386}" name="Colonne2" headerRowDxfId="983" dataDxfId="982"/>
    <tableColumn id="3" xr3:uid="{67D1AF7E-EED6-41DF-A9B7-16175449095D}" name="Colonne3" headerRowDxfId="981" dataDxfId="980"/>
    <tableColumn id="4" xr3:uid="{F60C6234-49A0-4518-9D92-9914FFFBD57B}" name="Colonne4" headerRowDxfId="979" dataDxfId="978"/>
    <tableColumn id="5" xr3:uid="{069BE317-890C-46D8-9895-E0DB3F83938B}" name="Colonne5" headerRowDxfId="977" dataDxfId="976"/>
    <tableColumn id="6" xr3:uid="{FF8D05AE-C31D-47D4-8074-B2D6DADCA5D6}" name="Colonne6" headerRowDxfId="975" dataDxfId="974"/>
    <tableColumn id="7" xr3:uid="{4B205D71-D9ED-4F28-B42B-8D5755C6229F}" name="Colonne7" headerRowDxfId="973" dataDxfId="972"/>
    <tableColumn id="8" xr3:uid="{0F24C623-8720-46F9-B099-213D533E12EF}" name="Colonne8" headerRowDxfId="971" dataDxfId="970"/>
    <tableColumn id="9" xr3:uid="{9E309631-FD5C-432B-A3CE-D4B49DAF8455}" name="Colonne9" headerRowDxfId="969" dataDxfId="968"/>
    <tableColumn id="10" xr3:uid="{FC4D2507-E27B-4380-989F-9C6B939F92A1}" name="Colonne10" headerRowDxfId="967" dataDxfId="966"/>
    <tableColumn id="11" xr3:uid="{F892D03B-7AE1-4C46-A003-73D0600A2DF8}" name="Colonne11" headerRowDxfId="965" dataDxfId="964"/>
    <tableColumn id="12" xr3:uid="{E07B6F47-AE67-441D-8C2D-0B82C71C8957}" name="Colonne12" headerRowDxfId="963" dataDxfId="962"/>
    <tableColumn id="13" xr3:uid="{82798D77-4344-4E16-BD7F-881132FB3F10}" name="Colonne13" headerRowDxfId="961" dataDxfId="960"/>
    <tableColumn id="14" xr3:uid="{5DB3FFEF-E4C4-4A96-9A50-8DBD933E7FA0}" name="Colonne14" headerRowDxfId="959" dataDxfId="958"/>
    <tableColumn id="15" xr3:uid="{9F68A194-2020-4869-BF08-59278B5DA719}" name="Colonne15" headerRowDxfId="957" dataDxfId="956"/>
    <tableColumn id="16" xr3:uid="{72ED0598-6A54-4BA0-9233-8AB622996DDC}" name="Colonne16" headerRowDxfId="955" dataDxfId="954"/>
    <tableColumn id="17" xr3:uid="{BC00F538-3658-450C-8F78-55A15B49B6C7}" name="Colonne17" headerRowDxfId="953" dataDxfId="952"/>
    <tableColumn id="18" xr3:uid="{17A3D20C-D234-4769-9C6A-B22B6C789C9E}" name="Colonne18" headerRowDxfId="951" dataDxfId="950"/>
    <tableColumn id="19" xr3:uid="{0BDC2624-A6FB-4F27-B1D7-41E68F1C5C2A}" name="Colonne19" headerRowDxfId="949" dataDxfId="948"/>
    <tableColumn id="20" xr3:uid="{A3DE829A-F72C-4081-847D-927B9F96305D}" name="Colonne20" headerRowDxfId="947" dataDxfId="946"/>
    <tableColumn id="21" xr3:uid="{CCDC0029-C8CA-4331-99EF-79C68654895E}" name="Colonne21" headerRowDxfId="945" dataDxfId="944"/>
    <tableColumn id="22" xr3:uid="{DE383A0C-BC38-4DFC-AB73-601819C0107F}" name="Colonne22" headerRowDxfId="943" dataDxfId="942"/>
    <tableColumn id="23" xr3:uid="{64199766-E0F3-42C6-8527-B6CA65D4D076}" name="Colonne23" headerRowDxfId="941" dataDxfId="940"/>
    <tableColumn id="24" xr3:uid="{6C1AB95C-5CE8-4601-8C73-9081CD8B421B}" name="Colonne24" headerRowDxfId="939" dataDxfId="938"/>
    <tableColumn id="25" xr3:uid="{3154D2DC-7401-441D-985B-FC83678DC708}" name="Colonne25" headerRowDxfId="937" dataDxfId="936"/>
    <tableColumn id="26" xr3:uid="{215486CF-3774-4B6D-B2AC-80AB72C0044C}" name="Colonne26" headerRowDxfId="935" dataDxfId="934"/>
    <tableColumn id="27" xr3:uid="{C832D0E1-27D4-49C7-AC0F-74B792BB4247}" name="Colonne27" headerRowDxfId="933" dataDxfId="932"/>
    <tableColumn id="28" xr3:uid="{0E23C2A8-7B4D-4DC5-9012-E92ADF4DE3BF}" name="Colonne28" headerRowDxfId="931" dataDxfId="930"/>
    <tableColumn id="29" xr3:uid="{8E34DAC6-FAA1-4DCC-9F71-AB1B8B64D9F4}" name="Colonne29" headerRowDxfId="929" dataDxfId="928"/>
    <tableColumn id="30" xr3:uid="{DC5B6491-014E-49A4-BE12-7F185232F25B}" name="Colonne30" headerRowDxfId="927" dataDxfId="926"/>
    <tableColumn id="31" xr3:uid="{B027E58A-16A3-416A-807D-9A1DDDEDE036}" name="Colonne31" headerRowDxfId="925" dataDxfId="924"/>
    <tableColumn id="32" xr3:uid="{0FAD483C-996E-4521-AD0E-9C695C2C665E}" name="Colonne32" headerRowDxfId="923" dataDxfId="922"/>
    <tableColumn id="33" xr3:uid="{B0C6CAD2-54E8-4D28-BF58-9D8681254EA1}" name="Colonne33" headerRowDxfId="921" dataDxfId="920">
      <calculatedColumnFormula array="1">SUMPRODUCT((C3:AG3="CA")+(C3:AG3="RTT")*1)</calculatedColumnFormula>
    </tableColumn>
    <tableColumn id="34" xr3:uid="{5FA0B582-1526-4A5F-AC54-89E2E5798E6D}" name="Colonne34" headerRowDxfId="919" dataDxfId="918">
      <calculatedColumnFormula array="1">SUMPRODUCT((C3:AG3="R-CA")*1)</calculatedColumnFormula>
    </tableColumn>
  </tableColumns>
  <tableStyleInfo name="TableStyleLight1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F92A70E-63E5-4283-9B13-384A478FAED0}" name="Tableau24398" displayName="Tableau24398" ref="B17:AI27" headerRowCount="0" totalsRowShown="0" headerRowDxfId="917" dataDxfId="916" tableBorderDxfId="915">
  <tableColumns count="34">
    <tableColumn id="1" xr3:uid="{29E36812-4031-442D-80CB-3E7DADFA7E37}" name="Colonne1" headerRowDxfId="914" dataDxfId="913"/>
    <tableColumn id="2" xr3:uid="{07128924-9616-4241-91BF-D94B05F7BBF0}" name="Colonne2" headerRowDxfId="912" dataDxfId="911"/>
    <tableColumn id="3" xr3:uid="{7F80DF7C-A73C-45AD-B179-4AAFA22BCD02}" name="Colonne3" headerRowDxfId="910" dataDxfId="909"/>
    <tableColumn id="4" xr3:uid="{5A20DC12-3F6A-4ABE-9FE2-B0846F13C55A}" name="Colonne4" headerRowDxfId="908" dataDxfId="907"/>
    <tableColumn id="5" xr3:uid="{ADDDD34D-6554-4E9C-979F-4BC936A35A62}" name="Colonne5" headerRowDxfId="906" dataDxfId="905"/>
    <tableColumn id="6" xr3:uid="{A69A5902-6F4C-4355-96E7-9705C0041B9A}" name="Colonne6" headerRowDxfId="904" dataDxfId="903"/>
    <tableColumn id="7" xr3:uid="{40B1DF2A-5879-45C4-94D4-889D0DD82410}" name="Colonne7" headerRowDxfId="902" dataDxfId="901"/>
    <tableColumn id="8" xr3:uid="{63A2928F-1672-4337-994E-87D4A62E7769}" name="Colonne8" headerRowDxfId="900" dataDxfId="899"/>
    <tableColumn id="9" xr3:uid="{E0382932-1D11-41D3-8CDB-0680ED7426BD}" name="Colonne9" headerRowDxfId="898" dataDxfId="897"/>
    <tableColumn id="10" xr3:uid="{90861621-500A-4BF2-8558-2D0FF08A4F09}" name="Colonne10" headerRowDxfId="896" dataDxfId="895"/>
    <tableColumn id="11" xr3:uid="{96130CA7-ABAF-4EB4-8671-D90C7A8D25F6}" name="Colonne11" headerRowDxfId="894" dataDxfId="893"/>
    <tableColumn id="12" xr3:uid="{7BF23B55-C1F0-4B25-B53D-100CE51BF979}" name="Colonne12" headerRowDxfId="892" dataDxfId="891"/>
    <tableColumn id="13" xr3:uid="{8B9DA003-416F-460C-A860-DDCAF845A38F}" name="Colonne13" headerRowDxfId="890" dataDxfId="889"/>
    <tableColumn id="14" xr3:uid="{B3CBD89D-0DD0-4A3A-8001-E70D3883E898}" name="Colonne14" headerRowDxfId="888" dataDxfId="887"/>
    <tableColumn id="15" xr3:uid="{96CC5894-8739-46C5-8717-F3E135A5550F}" name="Colonne15" headerRowDxfId="886" dataDxfId="885"/>
    <tableColumn id="16" xr3:uid="{43EE0860-AC0B-4C6C-AA5E-18131AD290E3}" name="Colonne16" headerRowDxfId="884" dataDxfId="883"/>
    <tableColumn id="17" xr3:uid="{C0640436-A8E3-4FE7-8469-CE55970D8F59}" name="Colonne17" headerRowDxfId="882" dataDxfId="881"/>
    <tableColumn id="18" xr3:uid="{435B1FA6-5F4C-4497-9858-9C09909D9089}" name="Colonne18" headerRowDxfId="880" dataDxfId="879"/>
    <tableColumn id="19" xr3:uid="{3BAD11E1-0851-43FB-9D43-66971A1A3EDE}" name="Colonne19" headerRowDxfId="878" dataDxfId="877"/>
    <tableColumn id="20" xr3:uid="{34B2C5A7-9180-4E31-B6F5-0509EBB29BA0}" name="Colonne20" headerRowDxfId="876" dataDxfId="875"/>
    <tableColumn id="21" xr3:uid="{D1908B6F-7177-4B2D-81BD-5244A7352347}" name="Colonne21" headerRowDxfId="874" dataDxfId="873"/>
    <tableColumn id="22" xr3:uid="{E7D32975-73C8-402A-9843-B232EA4D69F3}" name="Colonne22" headerRowDxfId="872" dataDxfId="871"/>
    <tableColumn id="23" xr3:uid="{0765803C-AA97-4AAF-88B7-EEB0FB58EBD2}" name="Colonne23" headerRowDxfId="870" dataDxfId="869"/>
    <tableColumn id="24" xr3:uid="{DC8828C9-5D6C-4A96-93A6-951000A5EDA5}" name="Colonne24" headerRowDxfId="868" dataDxfId="867"/>
    <tableColumn id="25" xr3:uid="{953BC283-9AD8-4FEA-912B-7DD313E34095}" name="Colonne25" headerRowDxfId="866" dataDxfId="865"/>
    <tableColumn id="26" xr3:uid="{FFBD5602-3B4E-4130-BDF2-6029DAF759C6}" name="Colonne26" headerRowDxfId="864" dataDxfId="863"/>
    <tableColumn id="27" xr3:uid="{F5145A2D-715F-4C79-93E3-036E524FC776}" name="Colonne27" headerRowDxfId="862" dataDxfId="861"/>
    <tableColumn id="28" xr3:uid="{86116622-514C-461B-A73C-B0771329D994}" name="Colonne28" headerRowDxfId="860" dataDxfId="859"/>
    <tableColumn id="29" xr3:uid="{6C574EE4-6F13-422C-91E9-2C7B6D866884}" name="Colonne29" headerRowDxfId="858" dataDxfId="857"/>
    <tableColumn id="30" xr3:uid="{C63C846C-E17D-46E6-8AA9-2BC239E6066A}" name="Colonne30" headerRowDxfId="856" dataDxfId="855"/>
    <tableColumn id="31" xr3:uid="{6BC67C8D-8E36-4222-BF49-5CC66C9FF7F4}" name="Colonne31" headerRowDxfId="854" dataDxfId="853"/>
    <tableColumn id="32" xr3:uid="{54411677-91F3-4C71-B176-806E25BE0486}" name="Colonne32" headerRowDxfId="852" dataDxfId="851"/>
    <tableColumn id="33" xr3:uid="{460386D3-104D-45C3-A189-9448AB4ADF8E}" name="Colonne33" headerRowDxfId="850" dataDxfId="849">
      <calculatedColumnFormula array="1">SUMPRODUCT((C17:AG17="CA")+(C17:AG17="RTT")*1)</calculatedColumnFormula>
    </tableColumn>
    <tableColumn id="34" xr3:uid="{B928E7AD-8276-41C2-A6CB-9F4574D02F2E}" name="Colonne34" headerRowDxfId="848" dataDxfId="847">
      <calculatedColumnFormula array="1">SUMPRODUCT((C17:AG17="R-CA")*1)</calculatedColumnFormula>
    </tableColumn>
  </tableColumns>
  <tableStyleInfo name="TableStyleLight1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6AA9BC3-2892-4350-89A7-AB3C395B40DC}" name="Tableau2454016" displayName="Tableau2454016" ref="B31:AI41" headerRowCount="0" totalsRowShown="0" headerRowDxfId="846" dataDxfId="845" tableBorderDxfId="844">
  <tableColumns count="34">
    <tableColumn id="1" xr3:uid="{8F9D689E-3359-447D-A389-BF5730DF6797}" name="Colonne1" headerRowDxfId="843" dataDxfId="842"/>
    <tableColumn id="2" xr3:uid="{E86BD402-5F31-48DF-B14F-F0548EBC98EE}" name="Colonne2" headerRowDxfId="841" dataDxfId="840"/>
    <tableColumn id="3" xr3:uid="{696AB747-5EB6-4EF3-ADEB-DA5ABEABB191}" name="Colonne3" headerRowDxfId="839" dataDxfId="838"/>
    <tableColumn id="4" xr3:uid="{6BFE4227-524C-49EC-B094-366CA33660E6}" name="Colonne4" headerRowDxfId="837" dataDxfId="836"/>
    <tableColumn id="5" xr3:uid="{DFA99F24-09F6-44A3-9056-B0C59F97A592}" name="Colonne5" headerRowDxfId="835" dataDxfId="834"/>
    <tableColumn id="6" xr3:uid="{5BD8A57D-38BC-4D90-BCEF-AEEFA566B87C}" name="Colonne6" headerRowDxfId="833" dataDxfId="832"/>
    <tableColumn id="7" xr3:uid="{5E696255-D7C6-45D5-A970-63B9264FD983}" name="Colonne7" headerRowDxfId="831" dataDxfId="830"/>
    <tableColumn id="8" xr3:uid="{BEB6C7C4-2B89-4A54-90C3-086759130FA4}" name="Colonne8" headerRowDxfId="829" dataDxfId="828"/>
    <tableColumn id="9" xr3:uid="{B4094110-3122-4D56-A38B-0415F0D4EBE9}" name="Colonne9" headerRowDxfId="827" dataDxfId="826"/>
    <tableColumn id="10" xr3:uid="{511FADB1-865F-40D8-80EF-79BF50D5F807}" name="Colonne10" headerRowDxfId="825" dataDxfId="824"/>
    <tableColumn id="11" xr3:uid="{ABE7B676-52BB-42D2-A608-5E1BA7CE2918}" name="Colonne11" headerRowDxfId="823" dataDxfId="822"/>
    <tableColumn id="12" xr3:uid="{B3160EA2-3ADB-4074-BC67-7E313E4DD88D}" name="Colonne12" headerRowDxfId="821" dataDxfId="820"/>
    <tableColumn id="13" xr3:uid="{4B3331DA-5B58-402E-9441-FACB44C4C21E}" name="Colonne13" headerRowDxfId="819" dataDxfId="818"/>
    <tableColumn id="14" xr3:uid="{57CD3810-0D9D-4486-93A8-FC962F533CB8}" name="Colonne14" headerRowDxfId="817" dataDxfId="816"/>
    <tableColumn id="15" xr3:uid="{3DB86090-2B55-4C7B-B743-4649FCA61F67}" name="Colonne15" headerRowDxfId="815" dataDxfId="814"/>
    <tableColumn id="16" xr3:uid="{F1AF800A-112F-442A-8ED6-4E61E7DFC727}" name="Colonne16" headerRowDxfId="813" dataDxfId="812"/>
    <tableColumn id="17" xr3:uid="{A1D94C38-E84E-4A1C-A1A9-4DBE02054208}" name="Colonne17" headerRowDxfId="811" dataDxfId="810"/>
    <tableColumn id="18" xr3:uid="{830675DB-75DE-44A8-B167-C0A70EB0A5AC}" name="Colonne18" headerRowDxfId="809" dataDxfId="808"/>
    <tableColumn id="19" xr3:uid="{F2ADA381-1502-4787-9573-A01A6D0ACE05}" name="Colonne19" headerRowDxfId="807" dataDxfId="806"/>
    <tableColumn id="20" xr3:uid="{D48E9BDE-B86C-4D99-9AF4-8049D3EC317B}" name="Colonne20" headerRowDxfId="805" dataDxfId="804"/>
    <tableColumn id="21" xr3:uid="{9D464E20-8663-482E-BD61-5215BF7645DC}" name="Colonne21" headerRowDxfId="803" dataDxfId="802"/>
    <tableColumn id="22" xr3:uid="{E85A2B6C-47F2-4B76-B805-ED108058C6FF}" name="Colonne22" headerRowDxfId="801" dataDxfId="800"/>
    <tableColumn id="23" xr3:uid="{3A6F97E1-0CF8-464F-A52A-1B308138600B}" name="Colonne23" headerRowDxfId="799" dataDxfId="798"/>
    <tableColumn id="24" xr3:uid="{A252584C-01FA-49B4-B59E-97FE45DB8EEC}" name="Colonne24" headerRowDxfId="797" dataDxfId="796"/>
    <tableColumn id="25" xr3:uid="{49001791-ECD1-4820-80CD-A186B63C4DE3}" name="Colonne25" headerRowDxfId="795" dataDxfId="794"/>
    <tableColumn id="26" xr3:uid="{2F7E8EE9-C991-4550-808A-3365F48A5BDB}" name="Colonne26" headerRowDxfId="793" dataDxfId="792"/>
    <tableColumn id="27" xr3:uid="{F2B7635D-A88F-474E-B927-5B6186FEE5BE}" name="Colonne27" headerRowDxfId="791" dataDxfId="790"/>
    <tableColumn id="28" xr3:uid="{2C6B342A-5FFC-44A6-99C4-4D4565D03247}" name="Colonne28" headerRowDxfId="789" dataDxfId="788"/>
    <tableColumn id="29" xr3:uid="{288533EE-F43E-4B15-B86D-FDB571449495}" name="Colonne29" headerRowDxfId="787" dataDxfId="786"/>
    <tableColumn id="30" xr3:uid="{E90CDF4E-E277-43DE-B10D-8D83D470F89E}" name="Colonne30" headerRowDxfId="785" dataDxfId="784"/>
    <tableColumn id="31" xr3:uid="{2BB0BB4D-AFC5-4780-BCFB-7CCA87C310B0}" name="Colonne31" headerRowDxfId="783" dataDxfId="782"/>
    <tableColumn id="32" xr3:uid="{9EE2F5EA-35C5-4108-8B8D-298082DD851B}" name="Colonne32" headerRowDxfId="781" dataDxfId="780"/>
    <tableColumn id="33" xr3:uid="{E8E15672-4B3C-4F7E-B424-E77035B01CD1}" name="Colonne33" headerRowDxfId="779" dataDxfId="778">
      <calculatedColumnFormula array="1">SUMPRODUCT((C31:AG31="CA")+(C31:AG31="RTT")*1)</calculatedColumnFormula>
    </tableColumn>
    <tableColumn id="34" xr3:uid="{F23D8BEA-FF71-44BD-A1E2-561BC5347D52}" name="Colonne34" headerRowDxfId="777" dataDxfId="776">
      <calculatedColumnFormula array="1">SUMPRODUCT((C31:AG31="R-CA")*1)</calculatedColumnFormula>
    </tableColumn>
  </tableColumns>
  <tableStyleInfo name="TableStyleLight1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D774546-762E-41F5-8E68-1396BF4F0854}" name="Tableau2464117" displayName="Tableau2464117" ref="B45:AI55" headerRowCount="0" totalsRowShown="0" headerRowDxfId="775" dataDxfId="774" tableBorderDxfId="773">
  <tableColumns count="34">
    <tableColumn id="1" xr3:uid="{1EAD095E-BC08-4F12-B366-CC51A138A546}" name="Colonne1" headerRowDxfId="772" dataDxfId="771"/>
    <tableColumn id="2" xr3:uid="{1E4B2DEB-8204-44C8-8909-3818A29D2291}" name="Colonne2" headerRowDxfId="770" dataDxfId="769"/>
    <tableColumn id="3" xr3:uid="{AF6CCD0A-769D-4D44-9A92-E8CD90B1943E}" name="Colonne3" headerRowDxfId="768" dataDxfId="767"/>
    <tableColumn id="4" xr3:uid="{324EAD06-7352-4BA6-9F40-80836E6BC103}" name="Colonne4" headerRowDxfId="766" dataDxfId="765"/>
    <tableColumn id="5" xr3:uid="{740C7BAD-4AFA-4BBB-9E65-45F9AF399427}" name="Colonne5" headerRowDxfId="764" dataDxfId="763"/>
    <tableColumn id="6" xr3:uid="{162CD1F5-F4C9-465F-A3A3-413B6055C4C0}" name="Colonne6" headerRowDxfId="762" dataDxfId="761"/>
    <tableColumn id="7" xr3:uid="{C739B184-540A-46C3-B792-D84784AE5DC9}" name="Colonne7" headerRowDxfId="760" dataDxfId="759"/>
    <tableColumn id="8" xr3:uid="{AE16D51A-9847-473B-B1E1-43FA16522323}" name="Colonne8" headerRowDxfId="758" dataDxfId="757"/>
    <tableColumn id="9" xr3:uid="{CC760E96-3E18-40AD-86CD-E71459876E10}" name="Colonne9" headerRowDxfId="756" dataDxfId="755"/>
    <tableColumn id="10" xr3:uid="{B98291CB-00FB-416A-BA41-70EA94177BD2}" name="Colonne10" headerRowDxfId="754" dataDxfId="753"/>
    <tableColumn id="11" xr3:uid="{86B8B959-35D4-46DD-B01E-74D47F33A0F9}" name="Colonne11" headerRowDxfId="752" dataDxfId="751"/>
    <tableColumn id="12" xr3:uid="{1C4C8030-66DE-493A-8919-5D367F46FCC7}" name="Colonne12" headerRowDxfId="750" dataDxfId="749"/>
    <tableColumn id="13" xr3:uid="{C85C6588-5A21-41C0-B14C-8CC663DB652D}" name="Colonne13" headerRowDxfId="748" dataDxfId="747"/>
    <tableColumn id="14" xr3:uid="{3CAC2111-9EE7-453B-A59B-3F5BD68A7442}" name="Colonne14" headerRowDxfId="746" dataDxfId="745"/>
    <tableColumn id="15" xr3:uid="{C8CE9119-246E-4D03-839B-C3BF72CA00FB}" name="Colonne15" headerRowDxfId="744" dataDxfId="743"/>
    <tableColumn id="16" xr3:uid="{A5D36B53-EC63-42E5-BEA3-8D4FC9B74C29}" name="Colonne16" headerRowDxfId="742" dataDxfId="741"/>
    <tableColumn id="17" xr3:uid="{ADE5DBF6-2551-4CDF-9EEF-F13076022025}" name="Colonne17" headerRowDxfId="740" dataDxfId="739"/>
    <tableColumn id="18" xr3:uid="{0C7C3836-9F5A-4760-A6E2-E0C58FAAB253}" name="Colonne18" headerRowDxfId="738" dataDxfId="737"/>
    <tableColumn id="19" xr3:uid="{077D9BD4-91D5-4BC0-83A7-54A99DD5BAD9}" name="Colonne19" headerRowDxfId="736" dataDxfId="735"/>
    <tableColumn id="20" xr3:uid="{8B0585BC-B519-48A4-94F0-BEDAC68D6046}" name="Colonne20" headerRowDxfId="734" dataDxfId="733"/>
    <tableColumn id="21" xr3:uid="{E2BFD504-3DC1-4217-A391-1B1D3F50D6B7}" name="Colonne21" headerRowDxfId="732" dataDxfId="731"/>
    <tableColumn id="22" xr3:uid="{44E175CA-8171-4060-9A1D-39F023A01ADA}" name="Colonne22" headerRowDxfId="730" dataDxfId="729"/>
    <tableColumn id="23" xr3:uid="{EFF44035-A6BD-439C-BDD2-97387F6592A0}" name="Colonne23" headerRowDxfId="728" dataDxfId="727"/>
    <tableColumn id="24" xr3:uid="{F8290F0B-DB81-451C-9734-BD1CA143968D}" name="Colonne24" headerRowDxfId="726" dataDxfId="725"/>
    <tableColumn id="25" xr3:uid="{99AE54AC-27C1-4858-BB5A-5379A9C15EA1}" name="Colonne25" headerRowDxfId="724" dataDxfId="723"/>
    <tableColumn id="26" xr3:uid="{195BEB87-19E1-40B4-8071-F73389313E0D}" name="Colonne26" headerRowDxfId="722" dataDxfId="721"/>
    <tableColumn id="27" xr3:uid="{FE48BB7B-AC8E-42C6-9249-AFA62C63C8AF}" name="Colonne27" headerRowDxfId="720" dataDxfId="719"/>
    <tableColumn id="28" xr3:uid="{7130EB0F-95DB-431D-BD2E-C4566298A946}" name="Colonne28" headerRowDxfId="718" dataDxfId="717"/>
    <tableColumn id="29" xr3:uid="{F4060C89-370E-4A0E-8389-FC9AE4018C5A}" name="Colonne29" headerRowDxfId="716" dataDxfId="715"/>
    <tableColumn id="30" xr3:uid="{59959A7E-04B5-4807-B140-49C96EAF03E4}" name="Colonne30" headerRowDxfId="714" dataDxfId="713"/>
    <tableColumn id="31" xr3:uid="{FD01F0CE-E9D1-493F-9B17-95EDFFA7E0DD}" name="Colonne31" headerRowDxfId="712" dataDxfId="711"/>
    <tableColumn id="32" xr3:uid="{3F02FFC6-EA46-4EEA-9217-C80D5CF98821}" name="Colonne32" headerRowDxfId="710" dataDxfId="709"/>
    <tableColumn id="33" xr3:uid="{BED8347A-7606-43EF-9CE8-499C9BBB2843}" name="Colonne33" headerRowDxfId="708" dataDxfId="707">
      <calculatedColumnFormula array="1">SUMPRODUCT((C45:AG45="CA")+(C45:AG45="RTT")*1)</calculatedColumnFormula>
    </tableColumn>
    <tableColumn id="34" xr3:uid="{12CC8B96-8CD8-4401-9887-F96E82AA95FA}" name="Colonne34" headerRowDxfId="706" dataDxfId="705">
      <calculatedColumnFormula array="1">SUMPRODUCT((C45:AG45="R-CA")*1)</calculatedColumnFormula>
    </tableColumn>
  </tableColumns>
  <tableStyleInfo name="TableStyleLight1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D9AAF0E-8469-4914-929F-C856ABBB1ABE}" name="Tableau24674218" displayName="Tableau24674218" ref="B59:AI65" headerRowCount="0" totalsRowShown="0" headerRowDxfId="704" dataDxfId="703" tableBorderDxfId="702">
  <tableColumns count="34">
    <tableColumn id="1" xr3:uid="{03DD5147-43BF-4C05-B02C-6BC5D8A73A33}" name="Colonne1" headerRowDxfId="701" dataDxfId="700"/>
    <tableColumn id="2" xr3:uid="{F317D6C8-35A3-4A6F-A122-51408C533BB6}" name="Colonne2" headerRowDxfId="699" dataDxfId="698"/>
    <tableColumn id="3" xr3:uid="{3F27C6B4-D501-401B-A53B-A359EC26C748}" name="Colonne3" headerRowDxfId="697" dataDxfId="696"/>
    <tableColumn id="4" xr3:uid="{5D766608-106A-464C-B60E-D3D4074E1E74}" name="Colonne4" headerRowDxfId="695" dataDxfId="694"/>
    <tableColumn id="5" xr3:uid="{8D6F1D5D-A845-4BCC-B592-5C5C58B42A7A}" name="Colonne5" headerRowDxfId="693" dataDxfId="692"/>
    <tableColumn id="6" xr3:uid="{DBC74D99-8EC5-4B43-96BC-CD679D9B6529}" name="Colonne6" headerRowDxfId="691" dataDxfId="690"/>
    <tableColumn id="7" xr3:uid="{7B7462EE-D7B5-4CAC-988F-46DF7412E9B0}" name="Colonne7" headerRowDxfId="689" dataDxfId="688"/>
    <tableColumn id="8" xr3:uid="{827677E5-A4FC-48F7-B89D-17F24D3B182B}" name="Colonne8" headerRowDxfId="687" dataDxfId="686"/>
    <tableColumn id="9" xr3:uid="{14E1B959-4BB2-4A1A-9EF2-2B02F044896B}" name="Colonne9" headerRowDxfId="685" dataDxfId="684"/>
    <tableColumn id="10" xr3:uid="{08BF5F67-61C0-4F15-B0CF-38D6C9190683}" name="Colonne10" headerRowDxfId="683" dataDxfId="682"/>
    <tableColumn id="11" xr3:uid="{49BFF8AD-8C67-4DBC-A0AB-CC9EE1785538}" name="Colonne11" headerRowDxfId="681" dataDxfId="680"/>
    <tableColumn id="12" xr3:uid="{C0DF705F-774D-4A36-845A-BB4DE2FE1B27}" name="Colonne12" headerRowDxfId="679" dataDxfId="678"/>
    <tableColumn id="13" xr3:uid="{07C72F1D-E624-493A-81BD-83163095D2F3}" name="Colonne13" headerRowDxfId="677" dataDxfId="676"/>
    <tableColumn id="14" xr3:uid="{408BCAC0-666A-465D-AF64-FD8482B8EF6F}" name="Colonne14" headerRowDxfId="675" dataDxfId="674"/>
    <tableColumn id="15" xr3:uid="{F6AA9C86-EEBE-4EFD-AFA4-71041169E930}" name="Colonne15" headerRowDxfId="673" dataDxfId="672"/>
    <tableColumn id="16" xr3:uid="{5C698F46-577A-47F8-9CB0-D1AAACF95D35}" name="Colonne16" headerRowDxfId="671" dataDxfId="670"/>
    <tableColumn id="17" xr3:uid="{C3407F7D-1192-4E75-B847-9C630E6058E7}" name="Colonne17" headerRowDxfId="669" dataDxfId="668"/>
    <tableColumn id="18" xr3:uid="{14968CD8-E4EC-4270-AE61-65D691F42C73}" name="Colonne18" headerRowDxfId="667" dataDxfId="666"/>
    <tableColumn id="19" xr3:uid="{4D5F0E0E-9E7B-4152-B82A-F64B82643CA9}" name="Colonne19" headerRowDxfId="665" dataDxfId="664"/>
    <tableColumn id="20" xr3:uid="{87745529-2A85-49AB-92EB-F63375A91625}" name="Colonne20" headerRowDxfId="663" dataDxfId="662"/>
    <tableColumn id="21" xr3:uid="{7A906094-5725-4832-98C0-65855E32910A}" name="Colonne21" headerRowDxfId="661" dataDxfId="660"/>
    <tableColumn id="22" xr3:uid="{5406BBC9-CE3B-4C8F-8AF5-A58FA2D3C9BC}" name="Colonne22" headerRowDxfId="659" dataDxfId="658"/>
    <tableColumn id="23" xr3:uid="{F1ABC9FA-3FA8-4EA4-B2A9-5C0FD18A2A8A}" name="Colonne23" headerRowDxfId="657" dataDxfId="656"/>
    <tableColumn id="24" xr3:uid="{49666015-2774-48ED-BC5F-48F042BCE36E}" name="Colonne24" headerRowDxfId="655" dataDxfId="654"/>
    <tableColumn id="25" xr3:uid="{0A664633-1406-4826-9872-AE76BE93DF60}" name="Colonne25" headerRowDxfId="653" dataDxfId="652"/>
    <tableColumn id="26" xr3:uid="{8100A22F-E823-4F41-B355-64CFE6EF2A20}" name="Colonne26" headerRowDxfId="651" dataDxfId="650"/>
    <tableColumn id="27" xr3:uid="{1485B6E7-364E-4A21-B341-83CB32CE11E1}" name="Colonne27" headerRowDxfId="649" dataDxfId="648"/>
    <tableColumn id="28" xr3:uid="{49B80D17-EF1C-4903-BE09-C5D3F80B5A72}" name="Colonne28" headerRowDxfId="647" dataDxfId="646"/>
    <tableColumn id="29" xr3:uid="{B96487E0-9ABA-4980-9703-DA560E30C2EF}" name="Colonne29" headerRowDxfId="645" dataDxfId="644"/>
    <tableColumn id="30" xr3:uid="{B6891926-E3FB-43CA-B376-82FD755A4255}" name="Colonne30" headerRowDxfId="643" dataDxfId="642"/>
    <tableColumn id="31" xr3:uid="{CADE6D28-D0C8-44D9-9E73-4945F401F3E3}" name="Colonne31" headerRowDxfId="641" dataDxfId="640"/>
    <tableColumn id="32" xr3:uid="{5EAD440F-4022-4AA6-ACB7-CC385F04D2C5}" name="Colonne32" headerRowDxfId="639" dataDxfId="638"/>
    <tableColumn id="33" xr3:uid="{D1064BDD-1D1B-4578-9A50-05DE8C630D9C}" name="Colonne33" headerRowDxfId="637" dataDxfId="636">
      <calculatedColumnFormula array="1">SUMPRODUCT((C59:AG59="CA")+(C59:AG59="RTT")*1)</calculatedColumnFormula>
    </tableColumn>
    <tableColumn id="34" xr3:uid="{1BF50B9A-7E36-42E1-ABCB-6532B3E3CF70}" name="Colonne34" headerRowDxfId="635" dataDxfId="634">
      <calculatedColumnFormula array="1">SUMPRODUCT((C59:AG59="R-CA")*1)</calculatedColumnFormula>
    </tableColumn>
  </tableColumns>
  <tableStyleInfo name="TableStyleLight1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4936561-A0F5-4D37-A2FC-19C956ECBD2F}" name="Tableau246794319" displayName="Tableau246794319" ref="B73:AI83" headerRowCount="0" totalsRowShown="0" headerRowDxfId="633" dataDxfId="632" tableBorderDxfId="631">
  <tableColumns count="34">
    <tableColumn id="1" xr3:uid="{4587DAB9-4395-4EF0-9D9E-CEF527269593}" name="Colonne1" headerRowDxfId="630" dataDxfId="629"/>
    <tableColumn id="2" xr3:uid="{6594E698-5508-4C35-A63E-D48680A78818}" name="Colonne2" headerRowDxfId="628" dataDxfId="627"/>
    <tableColumn id="3" xr3:uid="{867CAB6E-916C-4F6E-BD2F-7078323DCDE7}" name="Colonne3" headerRowDxfId="626" dataDxfId="625"/>
    <tableColumn id="4" xr3:uid="{69E43868-0801-4E69-BC85-8BCCF81DDF49}" name="Colonne4" headerRowDxfId="624" dataDxfId="623"/>
    <tableColumn id="5" xr3:uid="{8561497F-CA16-44D7-B51A-2E19EB23B4A6}" name="Colonne5" headerRowDxfId="622" dataDxfId="621"/>
    <tableColumn id="6" xr3:uid="{C8D59E45-DFB3-4E03-9096-BAB766471CB5}" name="Colonne6" headerRowDxfId="620" dataDxfId="619"/>
    <tableColumn id="7" xr3:uid="{3737AB7F-0B36-4840-A06E-C455754F3539}" name="Colonne7" headerRowDxfId="618" dataDxfId="617"/>
    <tableColumn id="8" xr3:uid="{8D76C955-AB7F-4DB9-B329-97B154FA6C4F}" name="Colonne8" headerRowDxfId="616" dataDxfId="615"/>
    <tableColumn id="9" xr3:uid="{FED9870D-9075-410F-8801-2873AF63990D}" name="Colonne9" headerRowDxfId="614" dataDxfId="613"/>
    <tableColumn id="10" xr3:uid="{CA00B128-DD19-4F4A-8934-9CEAB5FFD34C}" name="Colonne10" headerRowDxfId="612" dataDxfId="611"/>
    <tableColumn id="11" xr3:uid="{8F33C9CE-24C8-464D-8C22-5D452AF4EDA4}" name="Colonne11" headerRowDxfId="610" dataDxfId="609"/>
    <tableColumn id="12" xr3:uid="{F515E924-34F0-4BD1-83F4-A9F5B42FBE37}" name="Colonne12" headerRowDxfId="608" dataDxfId="607"/>
    <tableColumn id="13" xr3:uid="{B73B5C3A-995F-4077-A19B-F323AA7450F4}" name="Colonne13" headerRowDxfId="606" dataDxfId="605"/>
    <tableColumn id="14" xr3:uid="{054ECDB5-8C6D-4F98-9816-F9F04CB7E1F9}" name="Colonne14" headerRowDxfId="604" dataDxfId="603"/>
    <tableColumn id="15" xr3:uid="{42406BEB-A8A1-4B10-9956-682608CB4A1E}" name="Colonne15" headerRowDxfId="602" dataDxfId="601"/>
    <tableColumn id="16" xr3:uid="{6E6AB424-2AFC-43F2-A03E-EB2C8820C91E}" name="Colonne16" headerRowDxfId="600" dataDxfId="599"/>
    <tableColumn id="17" xr3:uid="{E3332510-5B73-4264-A47B-4D962DB2D50E}" name="Colonne17" headerRowDxfId="598" dataDxfId="597"/>
    <tableColumn id="18" xr3:uid="{4626A59A-38A0-440C-BDED-557035403AB5}" name="Colonne18" headerRowDxfId="596" dataDxfId="595"/>
    <tableColumn id="19" xr3:uid="{A59E83C2-64B6-4D70-970D-48B95321A503}" name="Colonne19" headerRowDxfId="594" dataDxfId="593"/>
    <tableColumn id="20" xr3:uid="{3FFEA002-D631-4526-B1B1-AF94393838B5}" name="Colonne20" headerRowDxfId="592" dataDxfId="591"/>
    <tableColumn id="21" xr3:uid="{493C5266-B4B7-4364-92AB-53984073DB0F}" name="Colonne21" headerRowDxfId="590" dataDxfId="589"/>
    <tableColumn id="22" xr3:uid="{2A900D0D-88E1-4E43-8F46-A47D210DDB8F}" name="Colonne22" headerRowDxfId="588" dataDxfId="587"/>
    <tableColumn id="23" xr3:uid="{8241BA48-A759-425A-88EA-8C25617F91C2}" name="Colonne23" headerRowDxfId="586" dataDxfId="585"/>
    <tableColumn id="24" xr3:uid="{214B41BC-6E9E-4EF8-8A06-3769D9BA3388}" name="Colonne24" headerRowDxfId="584" dataDxfId="583"/>
    <tableColumn id="25" xr3:uid="{931B39CD-821F-48E7-BC21-25986B1AB51D}" name="Colonne25" headerRowDxfId="582" dataDxfId="581"/>
    <tableColumn id="26" xr3:uid="{7E37EC36-2DB5-41FA-AA82-62F6FF833ED7}" name="Colonne26" headerRowDxfId="580" dataDxfId="579"/>
    <tableColumn id="27" xr3:uid="{340DED8C-6900-4E59-BD1F-4DB7FB5310D1}" name="Colonne27" headerRowDxfId="578" dataDxfId="577"/>
    <tableColumn id="28" xr3:uid="{F41AD412-C3B9-4255-B8C3-F6E9822551F7}" name="Colonne28" headerRowDxfId="576" dataDxfId="575"/>
    <tableColumn id="29" xr3:uid="{D137CA50-CC43-4B82-B882-D40A7590A2A2}" name="Colonne29" headerRowDxfId="574" dataDxfId="573"/>
    <tableColumn id="30" xr3:uid="{19F10460-824C-4FEF-81AE-64F21ED15489}" name="Colonne30" headerRowDxfId="572" dataDxfId="571"/>
    <tableColumn id="31" xr3:uid="{1E174F7D-E712-4C3C-82E8-CC78543DEEC3}" name="Colonne31" headerRowDxfId="570" dataDxfId="569"/>
    <tableColumn id="32" xr3:uid="{CECCA2E4-85BB-46FA-97CC-FC5D0F91B3A4}" name="Colonne32" headerRowDxfId="568" dataDxfId="567"/>
    <tableColumn id="33" xr3:uid="{44BAB0F9-CB4F-4F10-B224-C02D8D8EC0D7}" name="Colonne33" headerRowDxfId="566" dataDxfId="565">
      <calculatedColumnFormula array="1">SUMPRODUCT((C73:AG73="CA")+(C73:AG73="RTT")*1)</calculatedColumnFormula>
    </tableColumn>
    <tableColumn id="34" xr3:uid="{26B9C32A-5331-460D-B633-B44BB095BE59}" name="Colonne34" headerRowDxfId="564" dataDxfId="563">
      <calculatedColumnFormula array="1">SUMPRODUCT((C73:AG73="R-CA")*1)</calculatedColumnFormula>
    </tableColumn>
  </tableColumns>
  <tableStyleInfo name="TableStyleLight1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73F1BEE-944A-4617-953E-66EFEE48B1B7}" name="Tableau2104420" displayName="Tableau2104420" ref="B87:AI97" headerRowCount="0" totalsRowShown="0" headerRowDxfId="562" dataDxfId="561" tableBorderDxfId="560">
  <tableColumns count="34">
    <tableColumn id="1" xr3:uid="{F4388D0E-E68E-44EA-9705-18C7686FD9CF}" name="Colonne1" headerRowDxfId="559" dataDxfId="558"/>
    <tableColumn id="2" xr3:uid="{FA3CEA96-6312-4AFB-817D-B98809CBCBA4}" name="Colonne2" headerRowDxfId="557" dataDxfId="556"/>
    <tableColumn id="3" xr3:uid="{06686EAC-9CBD-47EB-989E-BA11F177FEF5}" name="Colonne3" headerRowDxfId="555" dataDxfId="554"/>
    <tableColumn id="4" xr3:uid="{4C592770-3CEA-4B58-8F19-E8DE8110D1C4}" name="Colonne4" headerRowDxfId="553" dataDxfId="552"/>
    <tableColumn id="5" xr3:uid="{715B9A51-1B43-46BB-8BBF-B3921CFAFDF4}" name="Colonne5" headerRowDxfId="551" dataDxfId="550"/>
    <tableColumn id="6" xr3:uid="{1C8CD9FC-564F-43DA-89A4-75592EAAAACA}" name="Colonne6" headerRowDxfId="549" dataDxfId="548"/>
    <tableColumn id="7" xr3:uid="{7E03B69F-C191-429A-98BD-4AA9A290FE54}" name="Colonne7" headerRowDxfId="547" dataDxfId="546"/>
    <tableColumn id="8" xr3:uid="{DC3CD5A1-AC91-4B5E-B445-A99AFC8F7F4C}" name="Colonne8" headerRowDxfId="545" dataDxfId="544"/>
    <tableColumn id="9" xr3:uid="{3717183B-DFCD-4D1C-BE2F-BFE0F271BDEB}" name="Colonne9" headerRowDxfId="543" dataDxfId="542"/>
    <tableColumn id="10" xr3:uid="{09C93C6C-2A5F-4809-9A26-F6006DCC65B7}" name="Colonne10" headerRowDxfId="541" dataDxfId="540"/>
    <tableColumn id="11" xr3:uid="{D739C4B9-D3F8-4FD5-AB5D-662FE9C30F28}" name="Colonne11" headerRowDxfId="539" dataDxfId="538"/>
    <tableColumn id="12" xr3:uid="{8AE2C8A5-FDCA-4C55-A5F1-04A2A2C62FD6}" name="Colonne12" headerRowDxfId="537" dataDxfId="536"/>
    <tableColumn id="13" xr3:uid="{383EF1FC-FEF4-4928-9E70-B1CC7E5D4C45}" name="Colonne13" headerRowDxfId="535" dataDxfId="534"/>
    <tableColumn id="14" xr3:uid="{E8FC4E79-EAD2-4D4E-B86A-80B736F73576}" name="Colonne14" headerRowDxfId="533" dataDxfId="532"/>
    <tableColumn id="15" xr3:uid="{504AE8D1-980F-4E95-92BD-F74CEE282D98}" name="Colonne15" headerRowDxfId="531" dataDxfId="530"/>
    <tableColumn id="16" xr3:uid="{8541F94C-09D0-480A-A9EB-B2B8BB76A3C9}" name="Colonne16" headerRowDxfId="529" dataDxfId="528"/>
    <tableColumn id="17" xr3:uid="{F9943EC2-F7CA-4C56-AEB6-C9F6673A33F8}" name="Colonne17" headerRowDxfId="527" dataDxfId="526"/>
    <tableColumn id="18" xr3:uid="{CC174CD7-5EAE-45E1-86AA-1C46BFFADF49}" name="Colonne18" headerRowDxfId="525" dataDxfId="524"/>
    <tableColumn id="19" xr3:uid="{13DFA22D-21BC-4C5C-8698-9CCD90A3E775}" name="Colonne19" headerRowDxfId="523" dataDxfId="522"/>
    <tableColumn id="20" xr3:uid="{64D7DCB4-DA5B-4E13-8B8E-AED87783A311}" name="Colonne20" headerRowDxfId="521" dataDxfId="520"/>
    <tableColumn id="21" xr3:uid="{1C01443B-45BC-4940-AB69-BCF6BF199322}" name="Colonne21" headerRowDxfId="519" dataDxfId="518"/>
    <tableColumn id="22" xr3:uid="{80C587D0-8132-4ECE-A14D-C47076A3F07B}" name="Colonne22" headerRowDxfId="517" dataDxfId="516"/>
    <tableColumn id="23" xr3:uid="{CE6D658D-7BC4-4491-A8F0-2B6C74532C0A}" name="Colonne23" headerRowDxfId="515" dataDxfId="514"/>
    <tableColumn id="24" xr3:uid="{15293AC9-B597-4526-BF80-8BB2C84774E1}" name="Colonne24" headerRowDxfId="513" dataDxfId="512"/>
    <tableColumn id="25" xr3:uid="{A974D6F1-FEB3-46FF-B5FA-68F1E0EBDCCB}" name="Colonne25" headerRowDxfId="511" dataDxfId="510"/>
    <tableColumn id="26" xr3:uid="{7C395DA7-C4C0-4296-99F0-3D7BED5A97BA}" name="Colonne26" headerRowDxfId="509" dataDxfId="508"/>
    <tableColumn id="27" xr3:uid="{7C1910CD-C13E-49D9-AE0F-20A983F50FF5}" name="Colonne27" headerRowDxfId="507" dataDxfId="506"/>
    <tableColumn id="28" xr3:uid="{49E3D684-6047-465D-9992-1F39999696E3}" name="Colonne28" headerRowDxfId="505" dataDxfId="504"/>
    <tableColumn id="29" xr3:uid="{23628E39-62FC-4103-916C-D3E2776B12DF}" name="Colonne29" headerRowDxfId="503" dataDxfId="502"/>
    <tableColumn id="30" xr3:uid="{5EA958CE-B7EB-498D-8FB1-4BB640058B16}" name="Colonne30" headerRowDxfId="501" dataDxfId="500"/>
    <tableColumn id="31" xr3:uid="{0404C0B3-3862-49E6-917F-8F59D8206034}" name="Colonne31" headerRowDxfId="499" dataDxfId="498"/>
    <tableColumn id="32" xr3:uid="{2073EB4D-AA6E-4644-B427-A71D3BB6F1BB}" name="Colonne32" headerRowDxfId="497" dataDxfId="496"/>
    <tableColumn id="33" xr3:uid="{099D55DC-AD54-40E0-9EF1-C024FE7E2A1F}" name="Colonne33" headerRowDxfId="495" dataDxfId="494">
      <calculatedColumnFormula array="1">SUMPRODUCT((C87:AG87="CA")+(C87:AG87="RTT")*1)</calculatedColumnFormula>
    </tableColumn>
    <tableColumn id="34" xr3:uid="{08D73510-43BB-4F13-93F3-FB96572629CA}" name="Colonne34" headerRowDxfId="493" dataDxfId="492">
      <calculatedColumnFormula array="1">SUMPRODUCT((C87:AG87="R-CA")*1)</calculatedColumnFormula>
    </tableColumn>
  </tableColumns>
  <tableStyleInfo name="TableStyleLight1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6A81A76-8791-4665-906F-3D0C3F1C59A8}" name="Tableau24114521" displayName="Tableau24114521" ref="B101:AI107" headerRowCount="0" totalsRowShown="0" headerRowDxfId="491" dataDxfId="490" tableBorderDxfId="489">
  <tableColumns count="34">
    <tableColumn id="1" xr3:uid="{278DEF08-1433-415D-A5FB-4F27647F47A0}" name="Colonne1" headerRowDxfId="488" dataDxfId="487"/>
    <tableColumn id="2" xr3:uid="{1DA265C3-8292-4090-9169-F778619CE355}" name="Colonne2" headerRowDxfId="486" dataDxfId="485"/>
    <tableColumn id="3" xr3:uid="{064031D9-D5D2-4F61-A350-E0062E735650}" name="Colonne3" headerRowDxfId="484" dataDxfId="483"/>
    <tableColumn id="4" xr3:uid="{89CBE4BE-092E-41EB-B229-8A37ECC4E7D2}" name="Colonne4" headerRowDxfId="482" dataDxfId="481"/>
    <tableColumn id="5" xr3:uid="{4BBED5F1-61BA-4761-863C-F3296DDAFE02}" name="Colonne5" headerRowDxfId="480" dataDxfId="479"/>
    <tableColumn id="6" xr3:uid="{71590086-0EAB-49FB-A836-E1F10465C4E1}" name="Colonne6" headerRowDxfId="478" dataDxfId="477"/>
    <tableColumn id="7" xr3:uid="{23D5FAEE-50F8-48D8-9FA4-6CB8E64EA8BD}" name="Colonne7" headerRowDxfId="476" dataDxfId="475"/>
    <tableColumn id="8" xr3:uid="{DDD9EB64-6752-44B7-94E0-EA5A28368242}" name="Colonne8" headerRowDxfId="474" dataDxfId="473"/>
    <tableColumn id="9" xr3:uid="{3B3BDB36-AA69-47E5-9D2D-B5AC3E518325}" name="Colonne9" headerRowDxfId="472" dataDxfId="471"/>
    <tableColumn id="10" xr3:uid="{B21E1075-7E56-463D-AD95-EED743219A80}" name="Colonne10" headerRowDxfId="470" dataDxfId="469"/>
    <tableColumn id="11" xr3:uid="{3F709F4F-28E0-43AA-98B4-09EB1E718B9F}" name="Colonne11" headerRowDxfId="468" dataDxfId="467"/>
    <tableColumn id="12" xr3:uid="{23E0643C-8538-47B5-8002-6F664DB255D7}" name="Colonne12" headerRowDxfId="466" dataDxfId="465"/>
    <tableColumn id="13" xr3:uid="{A2901388-74FB-43BB-9B7E-682C57919342}" name="Colonne13" headerRowDxfId="464" dataDxfId="463"/>
    <tableColumn id="14" xr3:uid="{044B7A3A-B2EF-44AF-93DA-37C5DFECB02F}" name="Colonne14" headerRowDxfId="462" dataDxfId="461"/>
    <tableColumn id="15" xr3:uid="{AE54381C-665A-40C0-8045-49878E95596C}" name="Colonne15" headerRowDxfId="460" dataDxfId="459"/>
    <tableColumn id="16" xr3:uid="{532EEFE3-4B61-431A-B4D1-B05E8FC14660}" name="Colonne16" headerRowDxfId="458" dataDxfId="457"/>
    <tableColumn id="17" xr3:uid="{C84759DF-212C-4B6B-9AC9-64ED7C8BB3A1}" name="Colonne17" headerRowDxfId="456" dataDxfId="455"/>
    <tableColumn id="18" xr3:uid="{5B16A65C-44AC-42D9-BF8C-77CCB272263F}" name="Colonne18" headerRowDxfId="454" dataDxfId="453"/>
    <tableColumn id="19" xr3:uid="{1F020BF1-8920-4FD4-B03F-F822E3A23999}" name="Colonne19" headerRowDxfId="452" dataDxfId="451"/>
    <tableColumn id="20" xr3:uid="{65177A3A-D5B1-4CE6-AEF7-CE425ECAFCB8}" name="Colonne20" headerRowDxfId="450" dataDxfId="449"/>
    <tableColumn id="21" xr3:uid="{3A6CB5D4-F7C3-4BA4-97DE-9ECE0CE98EDB}" name="Colonne21" headerRowDxfId="448" dataDxfId="447"/>
    <tableColumn id="22" xr3:uid="{4F4E9CEA-29D5-4908-95BC-4BD581F08643}" name="Colonne22" headerRowDxfId="446" dataDxfId="445"/>
    <tableColumn id="23" xr3:uid="{76568552-37E2-4FA9-8BBE-BD46445A1FFB}" name="Colonne23" headerRowDxfId="444" dataDxfId="443"/>
    <tableColumn id="24" xr3:uid="{64B1337A-697B-4CE2-8741-97613F7BCD14}" name="Colonne24" headerRowDxfId="442" dataDxfId="441"/>
    <tableColumn id="25" xr3:uid="{448EC875-A1C0-4C0F-9881-154B28EAD3E7}" name="Colonne25" headerRowDxfId="440" dataDxfId="439"/>
    <tableColumn id="26" xr3:uid="{BB3F5C96-F573-4697-B05B-DC2197285270}" name="Colonne26" headerRowDxfId="438" dataDxfId="437"/>
    <tableColumn id="27" xr3:uid="{ECFE172D-C637-4874-ADF8-5ECE685A2D55}" name="Colonne27" headerRowDxfId="436" dataDxfId="435"/>
    <tableColumn id="28" xr3:uid="{2961448C-81AF-4D4A-9C3E-AA693A08ECF5}" name="Colonne28" headerRowDxfId="434" dataDxfId="433"/>
    <tableColumn id="29" xr3:uid="{A4BEB864-FCCB-4D9C-9FC8-B2D0F30B8037}" name="Colonne29" headerRowDxfId="432" dataDxfId="431"/>
    <tableColumn id="30" xr3:uid="{C2B6DBB9-40C6-446E-B65F-EF69FA961BB4}" name="Colonne30" headerRowDxfId="430" dataDxfId="429"/>
    <tableColumn id="31" xr3:uid="{40197778-E5F4-420B-A470-8E1CBCF3E141}" name="Colonne31" headerRowDxfId="428" dataDxfId="427"/>
    <tableColumn id="32" xr3:uid="{D9EC9034-B03E-4CD4-AC6A-44F14E26BE90}" name="Colonne32" headerRowDxfId="426" dataDxfId="425"/>
    <tableColumn id="33" xr3:uid="{A531508B-9391-40C4-B1AC-9077186C864B}" name="Colonne33" headerRowDxfId="424" dataDxfId="423">
      <calculatedColumnFormula array="1">SUMPRODUCT((C101:AG101="CA")+(C101:AG101="RTT")*1)</calculatedColumnFormula>
    </tableColumn>
    <tableColumn id="34" xr3:uid="{F3E4E0A2-0856-4A7D-8A8A-B0BD7600FE8C}" name="Colonne34" headerRowDxfId="422" dataDxfId="421">
      <calculatedColumnFormula array="1">SUMPRODUCT((C101:AG101="R-CA")*1)</calculatedColumnFormula>
    </tableColumn>
  </tableColumns>
  <tableStyleInfo name="TableStyleLight1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D7A73AE2-073E-43DB-B0C5-E272911D0B59}" name="Tableau245124622" displayName="Tableau245124622" ref="B115:AI121" headerRowCount="0" totalsRowShown="0" headerRowDxfId="420" dataDxfId="419" tableBorderDxfId="418">
  <tableColumns count="34">
    <tableColumn id="1" xr3:uid="{81B225F7-CF18-4415-B7D9-EC9173F41B3B}" name="Colonne1" headerRowDxfId="417" dataDxfId="416"/>
    <tableColumn id="2" xr3:uid="{48621EC7-84EF-4155-AC44-E097757DF33C}" name="Colonne2" headerRowDxfId="415" dataDxfId="414"/>
    <tableColumn id="3" xr3:uid="{52939459-257B-461E-92BE-E9EB0BFCB4EC}" name="Colonne3" headerRowDxfId="413" dataDxfId="412"/>
    <tableColumn id="4" xr3:uid="{801B1AFF-FE46-44B0-AD0A-D47896EC5762}" name="Colonne4" headerRowDxfId="411" dataDxfId="410"/>
    <tableColumn id="5" xr3:uid="{8A67F016-84CF-4C77-A993-A75E21C9703D}" name="Colonne5" headerRowDxfId="409" dataDxfId="408"/>
    <tableColumn id="6" xr3:uid="{C8DC6F07-B2F1-442D-B468-C5BB98DE361C}" name="Colonne6" headerRowDxfId="407" dataDxfId="406"/>
    <tableColumn id="7" xr3:uid="{7116F2ED-6543-4A6E-907B-7ECF6EB9754B}" name="Colonne7" headerRowDxfId="405" dataDxfId="404"/>
    <tableColumn id="8" xr3:uid="{683F701F-9E21-4CC7-B1E8-525721E97519}" name="Colonne8" headerRowDxfId="403" dataDxfId="402"/>
    <tableColumn id="9" xr3:uid="{4179C590-BAF2-4556-B83D-F947F0B7DE8C}" name="Colonne9" headerRowDxfId="401" dataDxfId="400"/>
    <tableColumn id="10" xr3:uid="{4740D3A9-BF6B-4C76-A925-EC7C04294167}" name="Colonne10" headerRowDxfId="399" dataDxfId="398"/>
    <tableColumn id="11" xr3:uid="{93ADA3CD-A12C-4F60-8503-4845A94CDF4B}" name="Colonne11" headerRowDxfId="397" dataDxfId="396"/>
    <tableColumn id="12" xr3:uid="{EDD1CE99-B0C0-465E-A913-08CE0286F7F2}" name="Colonne12" headerRowDxfId="395" dataDxfId="394"/>
    <tableColumn id="13" xr3:uid="{130F4DA1-2E43-42B8-B989-AC9268272328}" name="Colonne13" headerRowDxfId="393" dataDxfId="392"/>
    <tableColumn id="14" xr3:uid="{10EBB48E-E444-476E-9F2A-EAF06FB6E467}" name="Colonne14" headerRowDxfId="391" dataDxfId="390"/>
    <tableColumn id="15" xr3:uid="{76900A40-5709-4A31-A52F-7889C38F5043}" name="Colonne15" headerRowDxfId="389" dataDxfId="388"/>
    <tableColumn id="16" xr3:uid="{E673290F-FB90-4405-9E9A-0AA40573AAD2}" name="Colonne16" headerRowDxfId="387" dataDxfId="386"/>
    <tableColumn id="17" xr3:uid="{36D0CEA3-4487-469B-8E94-3A768D6FC5BB}" name="Colonne17" headerRowDxfId="385" dataDxfId="384"/>
    <tableColumn id="18" xr3:uid="{7DC71C7C-AAB0-412E-8BCC-755961009C9B}" name="Colonne18" headerRowDxfId="383" dataDxfId="382"/>
    <tableColumn id="19" xr3:uid="{9F7FB261-BD60-4C83-BD5C-4145C2E38327}" name="Colonne19" headerRowDxfId="381" dataDxfId="380"/>
    <tableColumn id="20" xr3:uid="{4B95A001-DC75-4B1E-B526-6D08B576E125}" name="Colonne20" headerRowDxfId="379" dataDxfId="378"/>
    <tableColumn id="21" xr3:uid="{EA2CF628-B5F5-4299-AC83-F473C38578CB}" name="Colonne21" headerRowDxfId="377" dataDxfId="376"/>
    <tableColumn id="22" xr3:uid="{C6723964-804F-4903-B434-0FE1552A97C1}" name="Colonne22" headerRowDxfId="375" dataDxfId="374"/>
    <tableColumn id="23" xr3:uid="{29502C8D-3562-4274-9086-A72D6E4A9043}" name="Colonne23" headerRowDxfId="373" dataDxfId="372"/>
    <tableColumn id="24" xr3:uid="{1EB11A13-22FA-493C-AF74-A153F3798DAC}" name="Colonne24" headerRowDxfId="371" dataDxfId="370"/>
    <tableColumn id="25" xr3:uid="{B2504CE5-0917-42F8-926F-6118136969BA}" name="Colonne25" headerRowDxfId="369" dataDxfId="368"/>
    <tableColumn id="26" xr3:uid="{2808EA9E-96A9-4384-ACCF-08689A1D6764}" name="Colonne26" headerRowDxfId="367" dataDxfId="366"/>
    <tableColumn id="27" xr3:uid="{B46C5E78-4EEE-4FD3-B518-925F9B426FAC}" name="Colonne27" headerRowDxfId="365" dataDxfId="364"/>
    <tableColumn id="28" xr3:uid="{E66327C5-1A84-432D-BAC0-3B1B47C1CDC2}" name="Colonne28" headerRowDxfId="363" dataDxfId="362"/>
    <tableColumn id="29" xr3:uid="{8A3D3663-BAD4-4737-A7BE-88E8BCBCD0BC}" name="Colonne29" headerRowDxfId="361" dataDxfId="360"/>
    <tableColumn id="30" xr3:uid="{2C2ECF11-8176-4357-A451-C6B9F203DCC8}" name="Colonne30" headerRowDxfId="359" dataDxfId="358"/>
    <tableColumn id="31" xr3:uid="{1D99B842-AEA3-4EB8-8DFD-75C6FB3268C8}" name="Colonne31" headerRowDxfId="357" dataDxfId="356"/>
    <tableColumn id="32" xr3:uid="{A6D8F363-3472-429D-984A-8BDDF9653807}" name="Colonne32" headerRowDxfId="355" dataDxfId="354"/>
    <tableColumn id="33" xr3:uid="{1E151A56-34F4-4B75-8806-61C54C3A7E46}" name="Colonne33" headerRowDxfId="353" dataDxfId="352">
      <calculatedColumnFormula array="1">SUMPRODUCT((C115:AG115="CA")+(C115:AG115="RTT")*1)</calculatedColumnFormula>
    </tableColumn>
    <tableColumn id="34" xr3:uid="{F39E8A16-055C-4440-8966-045F12AD8559}" name="Colonne34" headerRowDxfId="351" dataDxfId="350">
      <calculatedColumnFormula array="1">SUMPRODUCT((C115:AG115="R-CA")*1)</calculatedColumnFormula>
    </tableColumn>
  </tableColumns>
  <tableStyleInfo name="TableStyleLight1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68C6604-2B62-4899-A6CE-8618DFE1EE99}" name="Tableau246134723" displayName="Tableau246134723" ref="B129:AI135" headerRowCount="0" totalsRowShown="0" headerRowDxfId="349" dataDxfId="348" tableBorderDxfId="347">
  <tableColumns count="34">
    <tableColumn id="1" xr3:uid="{C9BDB2CE-CBE7-447E-9213-0D1A22FE4F2C}" name="Colonne1" headerRowDxfId="346" dataDxfId="345"/>
    <tableColumn id="2" xr3:uid="{67F13DDB-F3C1-4044-8106-4FC7D725D1A9}" name="Colonne2" headerRowDxfId="344" dataDxfId="343"/>
    <tableColumn id="3" xr3:uid="{84A6632D-AACA-4197-B314-725AE2A72556}" name="Colonne3" headerRowDxfId="342" dataDxfId="341"/>
    <tableColumn id="4" xr3:uid="{CA62876D-A455-4A46-9D7A-4C242D26BCF6}" name="Colonne4" headerRowDxfId="340" dataDxfId="339"/>
    <tableColumn id="5" xr3:uid="{2E4C0F37-9EA9-40D1-AE09-81239850BF08}" name="Colonne5" headerRowDxfId="338" dataDxfId="337"/>
    <tableColumn id="6" xr3:uid="{05FDA512-0BB9-40C8-B599-C5F3C2E41264}" name="Colonne6" headerRowDxfId="336" dataDxfId="335"/>
    <tableColumn id="7" xr3:uid="{17F39CAD-C6E8-4944-A289-EA7F07B2BAD3}" name="Colonne7" headerRowDxfId="334" dataDxfId="333"/>
    <tableColumn id="8" xr3:uid="{54712076-51E4-41E9-9F04-42B446C991BF}" name="Colonne8" headerRowDxfId="332" dataDxfId="331"/>
    <tableColumn id="9" xr3:uid="{DED50BD0-7D98-4F87-9422-2652068B7FF5}" name="Colonne9" headerRowDxfId="330" dataDxfId="329"/>
    <tableColumn id="10" xr3:uid="{DDD1EB88-006B-4AA8-A2DD-A23C05920E43}" name="Colonne10" headerRowDxfId="328" dataDxfId="327"/>
    <tableColumn id="11" xr3:uid="{A4AC45AA-E021-4E3D-9A8E-FCF0B2B3BDFF}" name="Colonne11" headerRowDxfId="326" dataDxfId="325"/>
    <tableColumn id="12" xr3:uid="{7C9262E5-EB0D-4677-AEC4-054DF57DD9AD}" name="Colonne12" headerRowDxfId="324" dataDxfId="323"/>
    <tableColumn id="13" xr3:uid="{FB53073D-91E5-4E9C-9F54-8BD6B684AA35}" name="Colonne13" headerRowDxfId="322" dataDxfId="321"/>
    <tableColumn id="14" xr3:uid="{8D64045B-CD67-4926-86A6-FCD2DBB7C973}" name="Colonne14" headerRowDxfId="320" dataDxfId="319"/>
    <tableColumn id="15" xr3:uid="{904ECE64-3298-4F01-B05D-4DB0E2D51088}" name="Colonne15" headerRowDxfId="318" dataDxfId="317"/>
    <tableColumn id="16" xr3:uid="{E1B9DF6A-B6F7-4A79-A928-5AB0EC1FCDE2}" name="Colonne16" headerRowDxfId="316" dataDxfId="315"/>
    <tableColumn id="17" xr3:uid="{C8A8BC20-43E8-4994-B4DE-538348D4408A}" name="Colonne17" headerRowDxfId="314" dataDxfId="313"/>
    <tableColumn id="18" xr3:uid="{AAC095FB-7B0D-441A-9A8E-62B188E20D93}" name="Colonne18" headerRowDxfId="312" dataDxfId="311"/>
    <tableColumn id="19" xr3:uid="{96B18366-3A03-4C77-B33D-4CA7E1661FF3}" name="Colonne19" headerRowDxfId="310" dataDxfId="309"/>
    <tableColumn id="20" xr3:uid="{353432BD-9C35-48F8-84B6-E14513DBF898}" name="Colonne20" headerRowDxfId="308" dataDxfId="307"/>
    <tableColumn id="21" xr3:uid="{E1FE8A0F-94F6-4952-9EE5-49BD87C1B783}" name="Colonne21" headerRowDxfId="306" dataDxfId="305"/>
    <tableColumn id="22" xr3:uid="{1CE6863F-913F-40C9-84D1-83BEF89B3C0D}" name="Colonne22" headerRowDxfId="304" dataDxfId="303"/>
    <tableColumn id="23" xr3:uid="{2287EF2E-5124-4362-8BB1-B16B344FE123}" name="Colonne23" headerRowDxfId="302" dataDxfId="301"/>
    <tableColumn id="24" xr3:uid="{1F734528-8D23-4B10-9831-B13C11EB02EE}" name="Colonne24" headerRowDxfId="300" dataDxfId="299"/>
    <tableColumn id="25" xr3:uid="{B888B8C3-E490-4161-BFAB-2B9928DDDA84}" name="Colonne25" headerRowDxfId="298" dataDxfId="297"/>
    <tableColumn id="26" xr3:uid="{E5AFB4BA-545D-4AB8-ABDA-D5DDBF7B5CBD}" name="Colonne26" headerRowDxfId="296" dataDxfId="295"/>
    <tableColumn id="27" xr3:uid="{B2DC6A0D-F397-4A08-AD83-8604F93A312F}" name="Colonne27" headerRowDxfId="294" dataDxfId="293"/>
    <tableColumn id="28" xr3:uid="{5A3F36DF-3F6F-4B0A-A2F4-EE8F95FE1035}" name="Colonne28" headerRowDxfId="292" dataDxfId="291"/>
    <tableColumn id="29" xr3:uid="{0BB4B01E-EE91-4145-BF14-84CA01CA0D93}" name="Colonne29" headerRowDxfId="290" dataDxfId="289"/>
    <tableColumn id="30" xr3:uid="{BB185F22-8A15-47BA-A425-4EB709E796A6}" name="Colonne30" headerRowDxfId="288" dataDxfId="287"/>
    <tableColumn id="31" xr3:uid="{CC060274-2185-486B-AF53-B212AED7D476}" name="Colonne31" headerRowDxfId="286" dataDxfId="285"/>
    <tableColumn id="32" xr3:uid="{0EFE8614-384D-4058-9694-B6CB224EAFBB}" name="Colonne32" headerRowDxfId="284" dataDxfId="283"/>
    <tableColumn id="33" xr3:uid="{3ABE4010-DF4E-4739-9D12-7BB9035FE128}" name="Colonne33" headerRowDxfId="282" dataDxfId="281">
      <calculatedColumnFormula array="1">SUMPRODUCT((C129:AG129="CA")+(C129:AG129="RTT")*1)</calculatedColumnFormula>
    </tableColumn>
    <tableColumn id="34" xr3:uid="{D6C8779A-64F0-472E-8BFD-3BBE85E8EF1D}" name="Colonne34" headerRowDxfId="280" dataDxfId="279">
      <calculatedColumnFormula array="1">SUMPRODUCT((C129:AG129="R-CA")*1)</calculatedColumnFormula>
    </tableColumn>
  </tableColumns>
  <tableStyleInfo name="TableStyleLight1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EB11C119-C108-4426-AD83-706B4E6CDE1F}" name="Tableau2467144824" displayName="Tableau2467144824" ref="B143:AI149" headerRowCount="0" totalsRowShown="0" headerRowDxfId="278" dataDxfId="277" tableBorderDxfId="276">
  <tableColumns count="34">
    <tableColumn id="1" xr3:uid="{867C30F2-7A9E-4250-A51E-760929AA8E8C}" name="Colonne1" headerRowDxfId="275" dataDxfId="274"/>
    <tableColumn id="2" xr3:uid="{EAA9F508-4208-46A8-9C71-4DAED3325C3A}" name="Colonne2" headerRowDxfId="273" dataDxfId="272"/>
    <tableColumn id="3" xr3:uid="{4BD6B60C-4968-4819-A3E0-353DDF6C203D}" name="Colonne3" headerRowDxfId="271" dataDxfId="270"/>
    <tableColumn id="4" xr3:uid="{89F25940-451B-4378-A0A8-E89F1C4A49D3}" name="Colonne4" headerRowDxfId="269" dataDxfId="268"/>
    <tableColumn id="5" xr3:uid="{532F42D5-672A-40F2-B497-62EB8B346934}" name="Colonne5" headerRowDxfId="267" dataDxfId="266"/>
    <tableColumn id="6" xr3:uid="{14C224D5-40B6-407F-B93C-F08657C3C8EF}" name="Colonne6" headerRowDxfId="265" dataDxfId="264"/>
    <tableColumn id="7" xr3:uid="{1500468C-D229-40B3-987C-CEF329826C43}" name="Colonne7" headerRowDxfId="263" dataDxfId="262"/>
    <tableColumn id="8" xr3:uid="{7965F6C3-5CDB-4BC9-8CD7-7E1931968152}" name="Colonne8" headerRowDxfId="261" dataDxfId="260"/>
    <tableColumn id="9" xr3:uid="{E31232B7-AA30-4F0C-B4CF-DD0FCD906E3B}" name="Colonne9" headerRowDxfId="259" dataDxfId="258"/>
    <tableColumn id="10" xr3:uid="{E408BE1D-5F2D-4510-8C8C-BFF966FE2F62}" name="Colonne10" headerRowDxfId="257" dataDxfId="256"/>
    <tableColumn id="11" xr3:uid="{08187724-2653-4412-A0AB-11150672CD11}" name="Colonne11" headerRowDxfId="255" dataDxfId="254"/>
    <tableColumn id="12" xr3:uid="{2A41522C-18B1-4661-B64F-8DCFB10654D9}" name="Colonne12" headerRowDxfId="253" dataDxfId="252"/>
    <tableColumn id="13" xr3:uid="{9EEF8FE6-2E1B-440F-B0F6-D524C46A572B}" name="Colonne13" headerRowDxfId="251" dataDxfId="250"/>
    <tableColumn id="14" xr3:uid="{76CF5803-9803-44DA-B1E9-91865C76D1AF}" name="Colonne14" headerRowDxfId="249" dataDxfId="248"/>
    <tableColumn id="15" xr3:uid="{CC22EDE2-5DCD-4ED1-9DCB-42321366954B}" name="Colonne15" headerRowDxfId="247" dataDxfId="246"/>
    <tableColumn id="16" xr3:uid="{887EAB4F-3860-419D-9799-2826BD793012}" name="Colonne16" headerRowDxfId="245" dataDxfId="244"/>
    <tableColumn id="17" xr3:uid="{0F5BEA1B-1512-422B-9136-F8DDD2A70E4A}" name="Colonne17" headerRowDxfId="243" dataDxfId="242"/>
    <tableColumn id="18" xr3:uid="{29B30E9A-BF5E-4459-A2CD-6F8AD19CA656}" name="Colonne18" headerRowDxfId="241" dataDxfId="240"/>
    <tableColumn id="19" xr3:uid="{571A2BA6-17AB-41B0-A3EF-B4A089C7A284}" name="Colonne19" headerRowDxfId="239" dataDxfId="238"/>
    <tableColumn id="20" xr3:uid="{7D78D2C2-B1E9-41C9-8603-D916C20E640B}" name="Colonne20" headerRowDxfId="237" dataDxfId="236"/>
    <tableColumn id="21" xr3:uid="{462C9824-28D9-419D-A9E7-158B9EB08B11}" name="Colonne21" headerRowDxfId="235" dataDxfId="234"/>
    <tableColumn id="22" xr3:uid="{BFC8AFCB-2CBB-43FB-A7DC-FEA80532DC81}" name="Colonne22" headerRowDxfId="233" dataDxfId="232"/>
    <tableColumn id="23" xr3:uid="{23E44524-A0D8-40EB-B6F5-963E6243A749}" name="Colonne23" headerRowDxfId="231" dataDxfId="230"/>
    <tableColumn id="24" xr3:uid="{63BEDB14-0809-4D23-8CE5-877EA35A1472}" name="Colonne24" headerRowDxfId="229" dataDxfId="228"/>
    <tableColumn id="25" xr3:uid="{075AC946-E3EB-4DD1-B7E0-0620306606C1}" name="Colonne25" headerRowDxfId="227" dataDxfId="226"/>
    <tableColumn id="26" xr3:uid="{74F8F21B-9C5E-45FB-B724-D46B3717EF39}" name="Colonne26" headerRowDxfId="225" dataDxfId="224"/>
    <tableColumn id="27" xr3:uid="{AA565390-B12D-4031-B10A-791B82FA3F0E}" name="Colonne27" headerRowDxfId="223" dataDxfId="222"/>
    <tableColumn id="28" xr3:uid="{94754688-B78F-4483-A796-2BEADB60BF1E}" name="Colonne28" headerRowDxfId="221" dataDxfId="220"/>
    <tableColumn id="29" xr3:uid="{1F9C9F65-F3C6-408C-8A67-93E8E8F6673B}" name="Colonne29" headerRowDxfId="219" dataDxfId="218"/>
    <tableColumn id="30" xr3:uid="{814FACBA-331C-46CE-A29F-BFBCFDC98C66}" name="Colonne30" headerRowDxfId="217" dataDxfId="216"/>
    <tableColumn id="31" xr3:uid="{1DBD21CC-5CC9-4CC6-8E05-126A659E08A5}" name="Colonne31" headerRowDxfId="215" dataDxfId="214"/>
    <tableColumn id="32" xr3:uid="{3ADAF2EB-4BE0-444C-B9B2-71B706B979A3}" name="Colonne32" headerRowDxfId="213" dataDxfId="212"/>
    <tableColumn id="33" xr3:uid="{16E8567A-AE1D-4089-8E1C-48E0EB3B1A6D}" name="Colonne33" headerRowDxfId="211" dataDxfId="210">
      <calculatedColumnFormula array="1">SUMPRODUCT((C143:AG143="CA")+(C143:AG143="RTT")*1)</calculatedColumnFormula>
    </tableColumn>
    <tableColumn id="34" xr3:uid="{5B1AA557-DA1E-4BBD-935D-7BE7B81591E3}" name="Colonne34" headerRowDxfId="209" dataDxfId="208">
      <calculatedColumnFormula array="1">SUMPRODUCT((C143:AG143="R-CA")*1)</calculatedColumnFormula>
    </tableColumn>
  </tableColumns>
  <tableStyleInfo name="TableStyleLight1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55848EC4-14FD-42A1-A88B-C76C9456749D}" name="Tableau24679154925" displayName="Tableau24679154925" ref="B157:AI163" headerRowCount="0" totalsRowShown="0" headerRowDxfId="207" dataDxfId="206" tableBorderDxfId="205">
  <tableColumns count="34">
    <tableColumn id="1" xr3:uid="{E8D55BE0-2C0C-430A-97A8-034B31D6F68A}" name="Colonne1" headerRowDxfId="204" dataDxfId="203"/>
    <tableColumn id="2" xr3:uid="{22ADFE31-7CFD-46DA-8CFC-7A9D0DA84F35}" name="Colonne2" headerRowDxfId="202" dataDxfId="201"/>
    <tableColumn id="3" xr3:uid="{FCDF126F-5293-4643-9156-363EA06DC7A0}" name="Colonne3" headerRowDxfId="200" dataDxfId="199"/>
    <tableColumn id="4" xr3:uid="{CB4D0A27-2E7E-477A-B15C-BE025E7EBCD0}" name="Colonne4" headerRowDxfId="198" dataDxfId="197"/>
    <tableColumn id="5" xr3:uid="{9BA796B6-717D-4B49-A1D0-13C5247CAD54}" name="Colonne5" headerRowDxfId="196" dataDxfId="195"/>
    <tableColumn id="6" xr3:uid="{A00FBA5B-6E75-4E47-913D-2D072F9B6B44}" name="Colonne6" headerRowDxfId="194" dataDxfId="193"/>
    <tableColumn id="7" xr3:uid="{B43D8EEE-E769-447A-B1AF-0672B8E03A74}" name="Colonne7" headerRowDxfId="192" dataDxfId="191"/>
    <tableColumn id="8" xr3:uid="{5B89B85D-2D50-44CD-8297-B9D4881E0066}" name="Colonne8" headerRowDxfId="190" dataDxfId="189"/>
    <tableColumn id="9" xr3:uid="{9F9E6344-5118-46C0-BBDF-EAF39F9B7425}" name="Colonne9" headerRowDxfId="188" dataDxfId="187"/>
    <tableColumn id="10" xr3:uid="{F9553557-F244-4B94-BF9B-E47D930C1B81}" name="Colonne10" headerRowDxfId="186" dataDxfId="185"/>
    <tableColumn id="11" xr3:uid="{CDA2512A-DD8E-46B4-8FA5-5050D4531234}" name="Colonne11" headerRowDxfId="184" dataDxfId="183"/>
    <tableColumn id="12" xr3:uid="{2A1A3828-01F1-49BA-A4CD-4237D8248630}" name="Colonne12" headerRowDxfId="182" dataDxfId="181"/>
    <tableColumn id="13" xr3:uid="{18B2783F-3823-405F-A615-4C6A9B1366A8}" name="Colonne13" headerRowDxfId="180" dataDxfId="179"/>
    <tableColumn id="14" xr3:uid="{BFD86AC6-9756-4B35-800A-CC352C4293DF}" name="Colonne14" headerRowDxfId="178" dataDxfId="177"/>
    <tableColumn id="15" xr3:uid="{A3501D58-471C-4BE6-8A8E-C5205D66D393}" name="Colonne15" headerRowDxfId="176" dataDxfId="175"/>
    <tableColumn id="16" xr3:uid="{76535DD4-80F7-4651-A6F7-95FA00C20235}" name="Colonne16" headerRowDxfId="174" dataDxfId="173"/>
    <tableColumn id="17" xr3:uid="{7E1EBF49-1F71-4719-ABD9-F08EBF143306}" name="Colonne17" headerRowDxfId="172" dataDxfId="171"/>
    <tableColumn id="18" xr3:uid="{FD68DB16-0EFA-41F9-A698-218EE652CDD8}" name="Colonne18" headerRowDxfId="170" dataDxfId="169"/>
    <tableColumn id="19" xr3:uid="{30708996-87B7-4C49-A02C-B9051352676B}" name="Colonne19" headerRowDxfId="168" dataDxfId="167"/>
    <tableColumn id="20" xr3:uid="{6F89B01B-9D3B-4A9B-969F-BA5CEBCD07A9}" name="Colonne20" headerRowDxfId="166" dataDxfId="165"/>
    <tableColumn id="21" xr3:uid="{BFEC48D5-5C14-4547-8AAC-C12680ACA9C5}" name="Colonne21" headerRowDxfId="164" dataDxfId="163"/>
    <tableColumn id="22" xr3:uid="{072000C5-B69F-4812-A025-FD8738B722A2}" name="Colonne22" headerRowDxfId="162" dataDxfId="161"/>
    <tableColumn id="23" xr3:uid="{F1E21E26-E66C-42E5-8467-D872CC5C60E1}" name="Colonne23" headerRowDxfId="160" dataDxfId="159"/>
    <tableColumn id="24" xr3:uid="{68D43017-C362-48FF-964C-647BAF9BF712}" name="Colonne24" headerRowDxfId="158" dataDxfId="157"/>
    <tableColumn id="25" xr3:uid="{D2E4E820-CA30-4D9A-87CD-66D2EB049178}" name="Colonne25" headerRowDxfId="156" dataDxfId="155"/>
    <tableColumn id="26" xr3:uid="{413CDF8C-7B5F-4AB8-BB0C-2CDB57BF6601}" name="Colonne26" headerRowDxfId="154" dataDxfId="153"/>
    <tableColumn id="27" xr3:uid="{D3D39D0F-BC81-45B0-8454-B427D07A1C50}" name="Colonne27" headerRowDxfId="152" dataDxfId="151"/>
    <tableColumn id="28" xr3:uid="{9D02D48D-11B2-4911-A11F-8E108D4BBBF8}" name="Colonne28" headerRowDxfId="150" dataDxfId="149"/>
    <tableColumn id="29" xr3:uid="{0406DACA-4BAE-4724-9EBC-654CB99BA504}" name="Colonne29" headerRowDxfId="148" dataDxfId="147"/>
    <tableColumn id="30" xr3:uid="{3D143F26-8A1C-428A-B6D0-33747DF7642E}" name="Colonne30" headerRowDxfId="146" dataDxfId="145"/>
    <tableColumn id="31" xr3:uid="{82DA18A9-5BD9-40D2-A8F2-F3EAAAAFF400}" name="Colonne31" headerRowDxfId="144" dataDxfId="143"/>
    <tableColumn id="32" xr3:uid="{0C48C08B-C405-48F0-8ADB-2D5B1D0A4A9E}" name="Colonne32" headerRowDxfId="142" dataDxfId="141"/>
    <tableColumn id="33" xr3:uid="{64E0BAB8-AEE9-4A89-B1F5-779BE35A32F4}" name="Colonne33" headerRowDxfId="140" dataDxfId="139">
      <calculatedColumnFormula array="1">SUMPRODUCT((C157:AG157="CA")+(C157:AG157="RTT")*1)</calculatedColumnFormula>
    </tableColumn>
    <tableColumn id="34" xr3:uid="{F7A58B70-6B66-4D37-BF40-62672D948811}" name="Colonne34" headerRowDxfId="138" dataDxfId="137">
      <calculatedColumnFormula array="1">SUMPRODUCT((C157:AG157="R-CA")*1)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1.xml"/><Relationship Id="rId13" Type="http://schemas.openxmlformats.org/officeDocument/2006/relationships/table" Target="../tables/table36.xml"/><Relationship Id="rId3" Type="http://schemas.openxmlformats.org/officeDocument/2006/relationships/table" Target="../tables/table26.xml"/><Relationship Id="rId7" Type="http://schemas.openxmlformats.org/officeDocument/2006/relationships/table" Target="../tables/table30.xml"/><Relationship Id="rId12" Type="http://schemas.openxmlformats.org/officeDocument/2006/relationships/table" Target="../tables/table35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9.xml"/><Relationship Id="rId11" Type="http://schemas.openxmlformats.org/officeDocument/2006/relationships/table" Target="../tables/table34.xml"/><Relationship Id="rId5" Type="http://schemas.openxmlformats.org/officeDocument/2006/relationships/table" Target="../tables/table28.xml"/><Relationship Id="rId10" Type="http://schemas.openxmlformats.org/officeDocument/2006/relationships/table" Target="../tables/table33.xml"/><Relationship Id="rId4" Type="http://schemas.openxmlformats.org/officeDocument/2006/relationships/table" Target="../tables/table27.xml"/><Relationship Id="rId9" Type="http://schemas.openxmlformats.org/officeDocument/2006/relationships/table" Target="../tables/table3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4.xml"/><Relationship Id="rId3" Type="http://schemas.openxmlformats.org/officeDocument/2006/relationships/table" Target="../tables/table39.xml"/><Relationship Id="rId7" Type="http://schemas.openxmlformats.org/officeDocument/2006/relationships/table" Target="../tables/table43.xml"/><Relationship Id="rId12" Type="http://schemas.openxmlformats.org/officeDocument/2006/relationships/table" Target="../tables/table48.xml"/><Relationship Id="rId2" Type="http://schemas.openxmlformats.org/officeDocument/2006/relationships/table" Target="../tables/table38.xml"/><Relationship Id="rId1" Type="http://schemas.openxmlformats.org/officeDocument/2006/relationships/table" Target="../tables/table37.xml"/><Relationship Id="rId6" Type="http://schemas.openxmlformats.org/officeDocument/2006/relationships/table" Target="../tables/table42.xml"/><Relationship Id="rId11" Type="http://schemas.openxmlformats.org/officeDocument/2006/relationships/table" Target="../tables/table47.xml"/><Relationship Id="rId5" Type="http://schemas.openxmlformats.org/officeDocument/2006/relationships/table" Target="../tables/table41.xml"/><Relationship Id="rId10" Type="http://schemas.openxmlformats.org/officeDocument/2006/relationships/table" Target="../tables/table46.xml"/><Relationship Id="rId4" Type="http://schemas.openxmlformats.org/officeDocument/2006/relationships/table" Target="../tables/table40.xml"/><Relationship Id="rId9" Type="http://schemas.openxmlformats.org/officeDocument/2006/relationships/table" Target="../tables/table4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FB5A9-E991-BA43-9B42-8FB61B8D14A0}">
  <sheetPr>
    <tabColor theme="4" tint="-0.499984740745262"/>
  </sheetPr>
  <dimension ref="A1:AL57"/>
  <sheetViews>
    <sheetView showZeros="0" zoomScale="69" zoomScaleNormal="69" workbookViewId="0">
      <selection activeCell="A6" sqref="A6"/>
    </sheetView>
  </sheetViews>
  <sheetFormatPr baseColWidth="10" defaultColWidth="10.7109375" defaultRowHeight="26.25" x14ac:dyDescent="0.4"/>
  <cols>
    <col min="1" max="1" width="15.7109375" style="76" customWidth="1"/>
    <col min="2" max="3" width="10.7109375" style="76" customWidth="1"/>
    <col min="4" max="4" width="4.7109375" style="76" customWidth="1"/>
    <col min="5" max="5" width="4.5703125" style="76" bestFit="1" customWidth="1"/>
    <col min="6" max="20" width="4.5703125" style="74" bestFit="1" customWidth="1"/>
    <col min="21" max="21" width="4.5703125" style="82" bestFit="1" customWidth="1"/>
    <col min="22" max="34" width="4.5703125" style="74" bestFit="1" customWidth="1"/>
    <col min="35" max="35" width="4.7109375" style="74" customWidth="1"/>
    <col min="36" max="36" width="5.28515625" style="74" customWidth="1"/>
    <col min="37" max="38" width="5.7109375" style="109" customWidth="1"/>
    <col min="39" max="41" width="5.7109375" style="76" customWidth="1"/>
    <col min="42" max="42" width="11.42578125" style="76" customWidth="1"/>
    <col min="43" max="16384" width="10.7109375" style="76"/>
  </cols>
  <sheetData>
    <row r="1" spans="1:38" ht="15" customHeight="1" x14ac:dyDescent="0.4">
      <c r="A1" s="66" t="s">
        <v>0</v>
      </c>
      <c r="B1" s="67">
        <v>2</v>
      </c>
      <c r="C1" s="243" t="s">
        <v>1</v>
      </c>
      <c r="D1" s="245" t="s">
        <v>2</v>
      </c>
      <c r="E1" s="245"/>
      <c r="F1" s="245"/>
      <c r="G1" s="245"/>
      <c r="H1" s="245"/>
      <c r="I1" s="245"/>
      <c r="J1" s="247" t="s">
        <v>3</v>
      </c>
      <c r="K1" s="247"/>
      <c r="L1" s="247"/>
      <c r="M1" s="247"/>
      <c r="N1" s="247"/>
      <c r="O1" s="247"/>
      <c r="P1" s="247"/>
      <c r="Q1" s="247"/>
      <c r="R1" s="247"/>
      <c r="S1" s="247"/>
      <c r="T1" s="249" t="s">
        <v>4</v>
      </c>
      <c r="U1" s="249"/>
      <c r="V1" s="249"/>
      <c r="W1" s="249"/>
      <c r="X1" s="249"/>
      <c r="Y1" s="249"/>
      <c r="Z1" s="249"/>
      <c r="AA1" s="249"/>
      <c r="AB1" s="249" t="s">
        <v>5</v>
      </c>
      <c r="AC1" s="249"/>
      <c r="AD1" s="68" t="s">
        <v>6</v>
      </c>
      <c r="AE1" s="69" t="s">
        <v>7</v>
      </c>
      <c r="AF1" s="100" t="s">
        <v>8</v>
      </c>
      <c r="AG1" s="71" t="s">
        <v>9</v>
      </c>
      <c r="AH1" s="72" t="s">
        <v>10</v>
      </c>
      <c r="AI1" s="73" t="s">
        <v>11</v>
      </c>
      <c r="AK1" s="108"/>
    </row>
    <row r="2" spans="1:38" ht="15" customHeight="1" x14ac:dyDescent="0.4">
      <c r="A2" s="77" t="s">
        <v>12</v>
      </c>
      <c r="B2" s="78">
        <v>2027</v>
      </c>
      <c r="C2" s="243"/>
      <c r="D2" s="245"/>
      <c r="E2" s="245"/>
      <c r="F2" s="245"/>
      <c r="G2" s="245"/>
      <c r="H2" s="245"/>
      <c r="I2" s="245"/>
      <c r="J2" s="247"/>
      <c r="K2" s="247"/>
      <c r="L2" s="247"/>
      <c r="M2" s="247"/>
      <c r="N2" s="247"/>
      <c r="O2" s="247"/>
      <c r="P2" s="247"/>
      <c r="Q2" s="247"/>
      <c r="R2" s="247"/>
      <c r="S2" s="247"/>
      <c r="T2" s="249"/>
      <c r="U2" s="249"/>
      <c r="V2" s="249"/>
      <c r="W2" s="249"/>
      <c r="X2" s="249"/>
      <c r="Y2" s="249"/>
      <c r="Z2" s="249"/>
      <c r="AA2" s="249"/>
      <c r="AB2" s="249"/>
      <c r="AC2" s="249"/>
      <c r="AD2" s="79" t="s">
        <v>13</v>
      </c>
      <c r="AE2" s="69" t="s">
        <v>14</v>
      </c>
      <c r="AF2" s="70" t="s">
        <v>15</v>
      </c>
      <c r="AG2" s="80" t="s">
        <v>16</v>
      </c>
      <c r="AH2" s="72" t="s">
        <v>17</v>
      </c>
      <c r="AI2" s="73" t="s">
        <v>18</v>
      </c>
      <c r="AK2" s="108"/>
    </row>
    <row r="3" spans="1:38" ht="15" customHeight="1" thickBot="1" x14ac:dyDescent="0.45">
      <c r="A3" s="98" t="s">
        <v>19</v>
      </c>
      <c r="B3" s="99">
        <v>50</v>
      </c>
      <c r="C3" s="244"/>
      <c r="D3" s="246"/>
      <c r="E3" s="246"/>
      <c r="F3" s="246"/>
      <c r="G3" s="246"/>
      <c r="H3" s="246"/>
      <c r="I3" s="246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50"/>
      <c r="U3" s="250"/>
      <c r="V3" s="250"/>
      <c r="W3" s="250"/>
      <c r="X3" s="250"/>
      <c r="Y3" s="250"/>
      <c r="Z3" s="250"/>
      <c r="AA3" s="250"/>
      <c r="AB3" s="250"/>
      <c r="AC3" s="250"/>
      <c r="AD3" s="81"/>
      <c r="AE3" s="69" t="s">
        <v>20</v>
      </c>
      <c r="AF3" s="81"/>
      <c r="AG3" s="81"/>
      <c r="AH3" s="72" t="s">
        <v>21</v>
      </c>
      <c r="AI3" s="81"/>
      <c r="AK3" s="108"/>
    </row>
    <row r="4" spans="1:38" ht="15" customHeight="1" thickBot="1" x14ac:dyDescent="0.45">
      <c r="A4" s="98" t="s">
        <v>19</v>
      </c>
      <c r="B4" s="99">
        <v>55</v>
      </c>
      <c r="AD4" s="75"/>
      <c r="AF4" s="75"/>
      <c r="AG4" s="75"/>
      <c r="AH4" s="75"/>
      <c r="AI4" s="75"/>
      <c r="AK4" s="108"/>
    </row>
    <row r="5" spans="1:38" ht="40.15" customHeight="1" thickBot="1" x14ac:dyDescent="0.3">
      <c r="A5" s="251" t="str">
        <f>"Du "&amp;TEXT(PARAMETRE!B4,"jj mmmm")&amp;" au "&amp;TEXT(PARAMETRE!C4,"jj mmmm aaaa")</f>
        <v>Du 01 janvier au 31 janvier 2027</v>
      </c>
      <c r="B5" s="252"/>
      <c r="C5" s="253"/>
      <c r="D5" s="234">
        <f>DATE(B2,B1,1)</f>
        <v>46419</v>
      </c>
      <c r="E5" s="234">
        <f>D5+1</f>
        <v>46420</v>
      </c>
      <c r="F5" s="234">
        <f t="shared" ref="F5:AH5" si="0">E5+1</f>
        <v>46421</v>
      </c>
      <c r="G5" s="234">
        <f t="shared" si="0"/>
        <v>46422</v>
      </c>
      <c r="H5" s="234">
        <f t="shared" si="0"/>
        <v>46423</v>
      </c>
      <c r="I5" s="234">
        <f t="shared" si="0"/>
        <v>46424</v>
      </c>
      <c r="J5" s="234">
        <f t="shared" si="0"/>
        <v>46425</v>
      </c>
      <c r="K5" s="234">
        <f t="shared" si="0"/>
        <v>46426</v>
      </c>
      <c r="L5" s="234">
        <f t="shared" si="0"/>
        <v>46427</v>
      </c>
      <c r="M5" s="234">
        <f t="shared" si="0"/>
        <v>46428</v>
      </c>
      <c r="N5" s="234">
        <f t="shared" si="0"/>
        <v>46429</v>
      </c>
      <c r="O5" s="234">
        <f t="shared" si="0"/>
        <v>46430</v>
      </c>
      <c r="P5" s="234">
        <f t="shared" si="0"/>
        <v>46431</v>
      </c>
      <c r="Q5" s="234">
        <f t="shared" si="0"/>
        <v>46432</v>
      </c>
      <c r="R5" s="234">
        <f t="shared" si="0"/>
        <v>46433</v>
      </c>
      <c r="S5" s="234">
        <f t="shared" si="0"/>
        <v>46434</v>
      </c>
      <c r="T5" s="234">
        <f t="shared" si="0"/>
        <v>46435</v>
      </c>
      <c r="U5" s="234">
        <f t="shared" si="0"/>
        <v>46436</v>
      </c>
      <c r="V5" s="234">
        <f t="shared" si="0"/>
        <v>46437</v>
      </c>
      <c r="W5" s="234">
        <f t="shared" si="0"/>
        <v>46438</v>
      </c>
      <c r="X5" s="234">
        <f t="shared" si="0"/>
        <v>46439</v>
      </c>
      <c r="Y5" s="234">
        <f t="shared" si="0"/>
        <v>46440</v>
      </c>
      <c r="Z5" s="234">
        <f t="shared" si="0"/>
        <v>46441</v>
      </c>
      <c r="AA5" s="234">
        <f t="shared" si="0"/>
        <v>46442</v>
      </c>
      <c r="AB5" s="234">
        <f t="shared" si="0"/>
        <v>46443</v>
      </c>
      <c r="AC5" s="234">
        <f t="shared" si="0"/>
        <v>46444</v>
      </c>
      <c r="AD5" s="234">
        <f t="shared" si="0"/>
        <v>46445</v>
      </c>
      <c r="AE5" s="234">
        <f t="shared" si="0"/>
        <v>46446</v>
      </c>
      <c r="AF5" s="234">
        <f t="shared" si="0"/>
        <v>46447</v>
      </c>
      <c r="AG5" s="234">
        <f t="shared" si="0"/>
        <v>46448</v>
      </c>
      <c r="AH5" s="234">
        <f t="shared" si="0"/>
        <v>46449</v>
      </c>
      <c r="AI5" s="235" t="s">
        <v>22</v>
      </c>
      <c r="AJ5" s="236"/>
      <c r="AK5" s="237" t="s">
        <v>23</v>
      </c>
      <c r="AL5" s="238"/>
    </row>
    <row r="6" spans="1:38" ht="40.15" customHeight="1" thickBot="1" x14ac:dyDescent="0.3">
      <c r="A6" s="83" t="s">
        <v>24</v>
      </c>
      <c r="B6" s="84" t="s">
        <v>25</v>
      </c>
      <c r="C6" s="155" t="s">
        <v>26</v>
      </c>
      <c r="D6" s="234"/>
      <c r="E6" s="234"/>
      <c r="F6" s="234"/>
      <c r="G6" s="234"/>
      <c r="H6" s="234"/>
      <c r="I6" s="234"/>
      <c r="J6" s="234"/>
      <c r="K6" s="234"/>
      <c r="L6" s="234"/>
      <c r="M6" s="234"/>
      <c r="N6" s="234"/>
      <c r="O6" s="234"/>
      <c r="P6" s="234"/>
      <c r="Q6" s="234"/>
      <c r="R6" s="234"/>
      <c r="S6" s="234"/>
      <c r="T6" s="234"/>
      <c r="U6" s="234"/>
      <c r="V6" s="234"/>
      <c r="W6" s="234"/>
      <c r="X6" s="234"/>
      <c r="Y6" s="234"/>
      <c r="Z6" s="234"/>
      <c r="AA6" s="234"/>
      <c r="AB6" s="234"/>
      <c r="AC6" s="234"/>
      <c r="AD6" s="234"/>
      <c r="AE6" s="234"/>
      <c r="AF6" s="234"/>
      <c r="AG6" s="234"/>
      <c r="AH6" s="234"/>
      <c r="AI6" s="239">
        <f>SUM(ParametreMois2027!AS17)</f>
        <v>2027</v>
      </c>
      <c r="AJ6" s="240"/>
      <c r="AK6" s="241">
        <v>2027</v>
      </c>
      <c r="AL6" s="242"/>
    </row>
    <row r="7" spans="1:38" ht="20.25" customHeight="1" thickBot="1" x14ac:dyDescent="0.3">
      <c r="A7" s="85" t="s">
        <v>27</v>
      </c>
      <c r="B7" s="85" t="s">
        <v>28</v>
      </c>
      <c r="C7" s="90" t="s">
        <v>29</v>
      </c>
      <c r="D7" s="156" cm="1">
        <f t="array" aca="1" ref="D7:AH17" ca="1">OFFSET(ParametreMois2027!C3:AG13,MATCH(B1,ParametreMois2027!A1:A2042,0)-2,)</f>
        <v>0</v>
      </c>
      <c r="E7" s="156">
        <f ca="1"/>
        <v>0</v>
      </c>
      <c r="F7" s="156">
        <f ca="1"/>
        <v>0</v>
      </c>
      <c r="G7" s="156">
        <f ca="1"/>
        <v>0</v>
      </c>
      <c r="H7" s="156">
        <f ca="1"/>
        <v>0</v>
      </c>
      <c r="I7" s="156">
        <f ca="1"/>
        <v>0</v>
      </c>
      <c r="J7" s="156">
        <f ca="1"/>
        <v>0</v>
      </c>
      <c r="K7" s="156">
        <f ca="1"/>
        <v>0</v>
      </c>
      <c r="L7" s="156">
        <f ca="1"/>
        <v>0</v>
      </c>
      <c r="M7" s="156">
        <f ca="1"/>
        <v>0</v>
      </c>
      <c r="N7" s="156">
        <f ca="1"/>
        <v>0</v>
      </c>
      <c r="O7" s="156">
        <f ca="1"/>
        <v>0</v>
      </c>
      <c r="P7" s="156">
        <f ca="1"/>
        <v>0</v>
      </c>
      <c r="Q7" s="156">
        <f ca="1"/>
        <v>0</v>
      </c>
      <c r="R7" s="156">
        <f ca="1"/>
        <v>0</v>
      </c>
      <c r="S7" s="156">
        <f ca="1"/>
        <v>0</v>
      </c>
      <c r="T7" s="156">
        <f ca="1"/>
        <v>0</v>
      </c>
      <c r="U7" s="156">
        <f ca="1"/>
        <v>0</v>
      </c>
      <c r="V7" s="156">
        <f ca="1"/>
        <v>0</v>
      </c>
      <c r="W7" s="156">
        <f ca="1"/>
        <v>0</v>
      </c>
      <c r="X7" s="156">
        <f ca="1"/>
        <v>0</v>
      </c>
      <c r="Y7" s="156">
        <f ca="1"/>
        <v>0</v>
      </c>
      <c r="Z7" s="156">
        <f ca="1"/>
        <v>0</v>
      </c>
      <c r="AA7" s="156">
        <f ca="1"/>
        <v>0</v>
      </c>
      <c r="AB7" s="156">
        <f ca="1"/>
        <v>0</v>
      </c>
      <c r="AC7" s="156">
        <f ca="1"/>
        <v>0</v>
      </c>
      <c r="AD7" s="156">
        <f ca="1"/>
        <v>0</v>
      </c>
      <c r="AE7" s="156">
        <f ca="1"/>
        <v>0</v>
      </c>
      <c r="AF7" s="156">
        <f ca="1"/>
        <v>0</v>
      </c>
      <c r="AG7" s="156">
        <f ca="1"/>
        <v>0</v>
      </c>
      <c r="AH7" s="156">
        <f ca="1"/>
        <v>0</v>
      </c>
      <c r="AI7" s="229">
        <f>ParametreMois2027!AU18</f>
        <v>0</v>
      </c>
      <c r="AJ7" s="229"/>
      <c r="AK7" s="230">
        <f>ParametreMois2027!AV18</f>
        <v>60</v>
      </c>
      <c r="AL7" s="231"/>
    </row>
    <row r="8" spans="1:38" ht="20.25" customHeight="1" thickBot="1" x14ac:dyDescent="0.3">
      <c r="A8" s="86" t="s">
        <v>30</v>
      </c>
      <c r="B8" s="87" t="s">
        <v>31</v>
      </c>
      <c r="C8" s="91" t="s">
        <v>29</v>
      </c>
      <c r="D8" s="150">
        <f ca="1"/>
        <v>0</v>
      </c>
      <c r="E8" s="150">
        <f ca="1"/>
        <v>0</v>
      </c>
      <c r="F8" s="150">
        <f ca="1"/>
        <v>0</v>
      </c>
      <c r="G8" s="150">
        <f ca="1"/>
        <v>0</v>
      </c>
      <c r="H8" s="150">
        <f ca="1"/>
        <v>0</v>
      </c>
      <c r="I8" s="150">
        <f ca="1"/>
        <v>0</v>
      </c>
      <c r="J8" s="150">
        <f ca="1"/>
        <v>0</v>
      </c>
      <c r="K8" s="150">
        <f ca="1"/>
        <v>0</v>
      </c>
      <c r="L8" s="150">
        <f ca="1"/>
        <v>0</v>
      </c>
      <c r="M8" s="150">
        <f ca="1"/>
        <v>0</v>
      </c>
      <c r="N8" s="150">
        <f ca="1"/>
        <v>0</v>
      </c>
      <c r="O8" s="150">
        <f ca="1"/>
        <v>0</v>
      </c>
      <c r="P8" s="150">
        <f ca="1"/>
        <v>0</v>
      </c>
      <c r="Q8" s="150">
        <f ca="1"/>
        <v>0</v>
      </c>
      <c r="R8" s="150">
        <f ca="1"/>
        <v>0</v>
      </c>
      <c r="S8" s="150">
        <f ca="1"/>
        <v>0</v>
      </c>
      <c r="T8" s="150">
        <f ca="1"/>
        <v>0</v>
      </c>
      <c r="U8" s="150">
        <f ca="1"/>
        <v>0</v>
      </c>
      <c r="V8" s="150">
        <f ca="1"/>
        <v>0</v>
      </c>
      <c r="W8" s="150">
        <f ca="1"/>
        <v>0</v>
      </c>
      <c r="X8" s="150">
        <f ca="1"/>
        <v>0</v>
      </c>
      <c r="Y8" s="150">
        <f ca="1"/>
        <v>0</v>
      </c>
      <c r="Z8" s="150">
        <f ca="1"/>
        <v>0</v>
      </c>
      <c r="AA8" s="150">
        <f ca="1"/>
        <v>0</v>
      </c>
      <c r="AB8" s="150">
        <f ca="1"/>
        <v>0</v>
      </c>
      <c r="AC8" s="150">
        <f ca="1"/>
        <v>0</v>
      </c>
      <c r="AD8" s="150">
        <f ca="1"/>
        <v>0</v>
      </c>
      <c r="AE8" s="150">
        <f ca="1"/>
        <v>0</v>
      </c>
      <c r="AF8" s="150">
        <f ca="1"/>
        <v>0</v>
      </c>
      <c r="AG8" s="150">
        <f ca="1"/>
        <v>0</v>
      </c>
      <c r="AH8" s="150">
        <f ca="1"/>
        <v>0</v>
      </c>
      <c r="AI8" s="229">
        <f>ParametreMois2027!AU19</f>
        <v>0</v>
      </c>
      <c r="AJ8" s="229"/>
      <c r="AK8" s="230">
        <f>ParametreMois2027!AV19</f>
        <v>60</v>
      </c>
      <c r="AL8" s="231"/>
    </row>
    <row r="9" spans="1:38" ht="20.25" customHeight="1" thickBot="1" x14ac:dyDescent="0.3">
      <c r="A9" s="88" t="s">
        <v>32</v>
      </c>
      <c r="B9" s="88" t="s">
        <v>31</v>
      </c>
      <c r="C9" s="92" t="s">
        <v>29</v>
      </c>
      <c r="D9" s="149">
        <f ca="1"/>
        <v>0</v>
      </c>
      <c r="E9" s="149">
        <f ca="1"/>
        <v>0</v>
      </c>
      <c r="F9" s="149">
        <f ca="1"/>
        <v>0</v>
      </c>
      <c r="G9" s="149">
        <f ca="1"/>
        <v>0</v>
      </c>
      <c r="H9" s="149">
        <f ca="1"/>
        <v>0</v>
      </c>
      <c r="I9" s="149">
        <f ca="1"/>
        <v>0</v>
      </c>
      <c r="J9" s="149">
        <f ca="1"/>
        <v>0</v>
      </c>
      <c r="K9" s="149">
        <f ca="1"/>
        <v>0</v>
      </c>
      <c r="L9" s="149">
        <f ca="1"/>
        <v>0</v>
      </c>
      <c r="M9" s="149">
        <f ca="1"/>
        <v>0</v>
      </c>
      <c r="N9" s="149">
        <f ca="1"/>
        <v>0</v>
      </c>
      <c r="O9" s="149">
        <f ca="1"/>
        <v>0</v>
      </c>
      <c r="P9" s="149">
        <f ca="1"/>
        <v>0</v>
      </c>
      <c r="Q9" s="149">
        <f ca="1"/>
        <v>0</v>
      </c>
      <c r="R9" s="149">
        <f ca="1"/>
        <v>0</v>
      </c>
      <c r="S9" s="149">
        <f ca="1"/>
        <v>0</v>
      </c>
      <c r="T9" s="149">
        <f ca="1"/>
        <v>0</v>
      </c>
      <c r="U9" s="149">
        <f ca="1"/>
        <v>0</v>
      </c>
      <c r="V9" s="149">
        <f ca="1"/>
        <v>0</v>
      </c>
      <c r="W9" s="149">
        <f ca="1"/>
        <v>0</v>
      </c>
      <c r="X9" s="149">
        <f ca="1"/>
        <v>0</v>
      </c>
      <c r="Y9" s="149">
        <f ca="1"/>
        <v>0</v>
      </c>
      <c r="Z9" s="149">
        <f ca="1"/>
        <v>0</v>
      </c>
      <c r="AA9" s="149">
        <f ca="1"/>
        <v>0</v>
      </c>
      <c r="AB9" s="149">
        <f ca="1"/>
        <v>0</v>
      </c>
      <c r="AC9" s="149">
        <f ca="1"/>
        <v>0</v>
      </c>
      <c r="AD9" s="149">
        <f ca="1"/>
        <v>0</v>
      </c>
      <c r="AE9" s="149">
        <f ca="1"/>
        <v>0</v>
      </c>
      <c r="AF9" s="149">
        <f ca="1"/>
        <v>0</v>
      </c>
      <c r="AG9" s="149">
        <f ca="1"/>
        <v>0</v>
      </c>
      <c r="AH9" s="149">
        <f ca="1"/>
        <v>0</v>
      </c>
      <c r="AI9" s="229">
        <f>ParametreMois2027!AU20</f>
        <v>0</v>
      </c>
      <c r="AJ9" s="229"/>
      <c r="AK9" s="230">
        <f>ParametreMois2027!AV20</f>
        <v>60</v>
      </c>
      <c r="AL9" s="231"/>
    </row>
    <row r="10" spans="1:38" ht="20.25" customHeight="1" thickBot="1" x14ac:dyDescent="0.3">
      <c r="A10" s="89" t="s">
        <v>33</v>
      </c>
      <c r="B10" s="87" t="s">
        <v>31</v>
      </c>
      <c r="C10" s="91" t="s">
        <v>29</v>
      </c>
      <c r="D10" s="150">
        <f ca="1"/>
        <v>0</v>
      </c>
      <c r="E10" s="150">
        <f ca="1"/>
        <v>0</v>
      </c>
      <c r="F10" s="150">
        <f ca="1"/>
        <v>0</v>
      </c>
      <c r="G10" s="150">
        <f ca="1"/>
        <v>0</v>
      </c>
      <c r="H10" s="150">
        <f ca="1"/>
        <v>0</v>
      </c>
      <c r="I10" s="150">
        <f ca="1"/>
        <v>0</v>
      </c>
      <c r="J10" s="150">
        <f ca="1"/>
        <v>0</v>
      </c>
      <c r="K10" s="150">
        <f ca="1"/>
        <v>0</v>
      </c>
      <c r="L10" s="150">
        <f ca="1"/>
        <v>0</v>
      </c>
      <c r="M10" s="150">
        <f ca="1"/>
        <v>0</v>
      </c>
      <c r="N10" s="150">
        <f ca="1"/>
        <v>0</v>
      </c>
      <c r="O10" s="150">
        <f ca="1"/>
        <v>0</v>
      </c>
      <c r="P10" s="150">
        <f ca="1"/>
        <v>0</v>
      </c>
      <c r="Q10" s="150">
        <f ca="1"/>
        <v>0</v>
      </c>
      <c r="R10" s="150">
        <f ca="1"/>
        <v>0</v>
      </c>
      <c r="S10" s="150">
        <f ca="1"/>
        <v>0</v>
      </c>
      <c r="T10" s="150">
        <f ca="1"/>
        <v>0</v>
      </c>
      <c r="U10" s="150">
        <f ca="1"/>
        <v>0</v>
      </c>
      <c r="V10" s="150">
        <f ca="1"/>
        <v>0</v>
      </c>
      <c r="W10" s="150">
        <f ca="1"/>
        <v>0</v>
      </c>
      <c r="X10" s="150">
        <f ca="1"/>
        <v>0</v>
      </c>
      <c r="Y10" s="150">
        <f ca="1"/>
        <v>0</v>
      </c>
      <c r="Z10" s="150">
        <f ca="1"/>
        <v>0</v>
      </c>
      <c r="AA10" s="150">
        <f ca="1"/>
        <v>0</v>
      </c>
      <c r="AB10" s="150">
        <f ca="1"/>
        <v>0</v>
      </c>
      <c r="AC10" s="150">
        <f ca="1"/>
        <v>0</v>
      </c>
      <c r="AD10" s="150">
        <f ca="1"/>
        <v>0</v>
      </c>
      <c r="AE10" s="150">
        <f ca="1"/>
        <v>0</v>
      </c>
      <c r="AF10" s="150">
        <f ca="1"/>
        <v>0</v>
      </c>
      <c r="AG10" s="150">
        <f ca="1"/>
        <v>0</v>
      </c>
      <c r="AH10" s="150">
        <f ca="1"/>
        <v>0</v>
      </c>
      <c r="AI10" s="229">
        <f>ParametreMois2027!AU21</f>
        <v>0</v>
      </c>
      <c r="AJ10" s="229"/>
      <c r="AK10" s="230">
        <f>ParametreMois2027!AV21</f>
        <v>60</v>
      </c>
      <c r="AL10" s="231"/>
    </row>
    <row r="11" spans="1:38" ht="20.25" customHeight="1" thickBot="1" x14ac:dyDescent="0.3">
      <c r="A11" s="88" t="s">
        <v>34</v>
      </c>
      <c r="B11" s="88" t="s">
        <v>31</v>
      </c>
      <c r="C11" s="92" t="s">
        <v>29</v>
      </c>
      <c r="D11" s="149">
        <f ca="1"/>
        <v>0</v>
      </c>
      <c r="E11" s="149">
        <f ca="1"/>
        <v>0</v>
      </c>
      <c r="F11" s="149">
        <f ca="1"/>
        <v>0</v>
      </c>
      <c r="G11" s="149">
        <f ca="1"/>
        <v>0</v>
      </c>
      <c r="H11" s="149">
        <f ca="1"/>
        <v>0</v>
      </c>
      <c r="I11" s="149">
        <f ca="1"/>
        <v>0</v>
      </c>
      <c r="J11" s="149">
        <f ca="1"/>
        <v>0</v>
      </c>
      <c r="K11" s="149">
        <f ca="1"/>
        <v>0</v>
      </c>
      <c r="L11" s="149">
        <f ca="1"/>
        <v>0</v>
      </c>
      <c r="M11" s="149">
        <f ca="1"/>
        <v>0</v>
      </c>
      <c r="N11" s="149">
        <f ca="1"/>
        <v>0</v>
      </c>
      <c r="O11" s="149">
        <f ca="1"/>
        <v>0</v>
      </c>
      <c r="P11" s="149">
        <f ca="1"/>
        <v>0</v>
      </c>
      <c r="Q11" s="149">
        <f ca="1"/>
        <v>0</v>
      </c>
      <c r="R11" s="149">
        <f ca="1"/>
        <v>0</v>
      </c>
      <c r="S11" s="149">
        <f ca="1"/>
        <v>0</v>
      </c>
      <c r="T11" s="149">
        <f ca="1"/>
        <v>0</v>
      </c>
      <c r="U11" s="149">
        <f ca="1"/>
        <v>0</v>
      </c>
      <c r="V11" s="149">
        <f ca="1"/>
        <v>0</v>
      </c>
      <c r="W11" s="149">
        <f ca="1"/>
        <v>0</v>
      </c>
      <c r="X11" s="149">
        <f ca="1"/>
        <v>0</v>
      </c>
      <c r="Y11" s="149">
        <f ca="1"/>
        <v>0</v>
      </c>
      <c r="Z11" s="149">
        <f ca="1"/>
        <v>0</v>
      </c>
      <c r="AA11" s="149">
        <f ca="1"/>
        <v>0</v>
      </c>
      <c r="AB11" s="149">
        <f ca="1"/>
        <v>0</v>
      </c>
      <c r="AC11" s="149">
        <f ca="1"/>
        <v>0</v>
      </c>
      <c r="AD11" s="149">
        <f ca="1"/>
        <v>0</v>
      </c>
      <c r="AE11" s="149">
        <f ca="1"/>
        <v>0</v>
      </c>
      <c r="AF11" s="149">
        <f ca="1"/>
        <v>0</v>
      </c>
      <c r="AG11" s="149">
        <f ca="1"/>
        <v>0</v>
      </c>
      <c r="AH11" s="149">
        <f ca="1"/>
        <v>0</v>
      </c>
      <c r="AI11" s="229">
        <f>ParametreMois2027!AU22</f>
        <v>0</v>
      </c>
      <c r="AJ11" s="229"/>
      <c r="AK11" s="230">
        <f>ParametreMois2027!AV22</f>
        <v>60</v>
      </c>
      <c r="AL11" s="231"/>
    </row>
    <row r="12" spans="1:38" ht="20.25" customHeight="1" thickBot="1" x14ac:dyDescent="0.3">
      <c r="A12" s="89" t="s">
        <v>35</v>
      </c>
      <c r="B12" s="87" t="s">
        <v>31</v>
      </c>
      <c r="C12" s="91" t="s">
        <v>29</v>
      </c>
      <c r="D12" s="150">
        <f ca="1"/>
        <v>0</v>
      </c>
      <c r="E12" s="150">
        <f ca="1"/>
        <v>0</v>
      </c>
      <c r="F12" s="150">
        <f ca="1"/>
        <v>0</v>
      </c>
      <c r="G12" s="150">
        <f ca="1"/>
        <v>0</v>
      </c>
      <c r="H12" s="150">
        <f ca="1"/>
        <v>0</v>
      </c>
      <c r="I12" s="150">
        <f ca="1"/>
        <v>0</v>
      </c>
      <c r="J12" s="150">
        <f ca="1"/>
        <v>0</v>
      </c>
      <c r="K12" s="150">
        <f ca="1"/>
        <v>0</v>
      </c>
      <c r="L12" s="150">
        <f ca="1"/>
        <v>0</v>
      </c>
      <c r="M12" s="150">
        <f ca="1"/>
        <v>0</v>
      </c>
      <c r="N12" s="150">
        <f ca="1"/>
        <v>0</v>
      </c>
      <c r="O12" s="150">
        <f ca="1"/>
        <v>0</v>
      </c>
      <c r="P12" s="150">
        <f ca="1"/>
        <v>0</v>
      </c>
      <c r="Q12" s="150">
        <f ca="1"/>
        <v>0</v>
      </c>
      <c r="R12" s="150">
        <f ca="1"/>
        <v>0</v>
      </c>
      <c r="S12" s="150">
        <f ca="1"/>
        <v>0</v>
      </c>
      <c r="T12" s="150">
        <f ca="1"/>
        <v>0</v>
      </c>
      <c r="U12" s="150">
        <f ca="1"/>
        <v>0</v>
      </c>
      <c r="V12" s="150">
        <f ca="1"/>
        <v>0</v>
      </c>
      <c r="W12" s="150">
        <f ca="1"/>
        <v>0</v>
      </c>
      <c r="X12" s="150">
        <f ca="1"/>
        <v>0</v>
      </c>
      <c r="Y12" s="150">
        <f ca="1"/>
        <v>0</v>
      </c>
      <c r="Z12" s="150">
        <f ca="1"/>
        <v>0</v>
      </c>
      <c r="AA12" s="150">
        <f ca="1"/>
        <v>0</v>
      </c>
      <c r="AB12" s="150">
        <f ca="1"/>
        <v>0</v>
      </c>
      <c r="AC12" s="150">
        <f ca="1"/>
        <v>0</v>
      </c>
      <c r="AD12" s="150">
        <f ca="1"/>
        <v>0</v>
      </c>
      <c r="AE12" s="150">
        <f ca="1"/>
        <v>0</v>
      </c>
      <c r="AF12" s="150">
        <f ca="1"/>
        <v>0</v>
      </c>
      <c r="AG12" s="150">
        <f ca="1"/>
        <v>0</v>
      </c>
      <c r="AH12" s="150">
        <f ca="1"/>
        <v>0</v>
      </c>
      <c r="AI12" s="229">
        <f>ParametreMois2027!AU23</f>
        <v>0</v>
      </c>
      <c r="AJ12" s="229"/>
      <c r="AK12" s="230">
        <f>ParametreMois2027!AV23</f>
        <v>60</v>
      </c>
      <c r="AL12" s="231"/>
    </row>
    <row r="13" spans="1:38" ht="20.25" customHeight="1" thickBot="1" x14ac:dyDescent="0.3">
      <c r="A13" s="157"/>
      <c r="B13" s="158"/>
      <c r="C13" s="159"/>
      <c r="D13" s="160">
        <f ca="1"/>
        <v>0</v>
      </c>
      <c r="E13" s="160">
        <f ca="1"/>
        <v>0</v>
      </c>
      <c r="F13" s="160">
        <f ca="1"/>
        <v>0</v>
      </c>
      <c r="G13" s="160">
        <f ca="1"/>
        <v>0</v>
      </c>
      <c r="H13" s="160">
        <f ca="1"/>
        <v>0</v>
      </c>
      <c r="I13" s="160">
        <f ca="1"/>
        <v>0</v>
      </c>
      <c r="J13" s="160">
        <f ca="1"/>
        <v>0</v>
      </c>
      <c r="K13" s="160">
        <f ca="1"/>
        <v>0</v>
      </c>
      <c r="L13" s="160">
        <f ca="1"/>
        <v>0</v>
      </c>
      <c r="M13" s="160">
        <f ca="1"/>
        <v>0</v>
      </c>
      <c r="N13" s="160">
        <f ca="1"/>
        <v>0</v>
      </c>
      <c r="O13" s="160">
        <f ca="1"/>
        <v>0</v>
      </c>
      <c r="P13" s="160">
        <f ca="1"/>
        <v>0</v>
      </c>
      <c r="Q13" s="160">
        <f ca="1"/>
        <v>0</v>
      </c>
      <c r="R13" s="160">
        <f ca="1"/>
        <v>0</v>
      </c>
      <c r="S13" s="160">
        <f ca="1"/>
        <v>0</v>
      </c>
      <c r="T13" s="160">
        <f ca="1"/>
        <v>0</v>
      </c>
      <c r="U13" s="160">
        <f ca="1"/>
        <v>0</v>
      </c>
      <c r="V13" s="160">
        <f ca="1"/>
        <v>0</v>
      </c>
      <c r="W13" s="160">
        <f ca="1"/>
        <v>0</v>
      </c>
      <c r="X13" s="160">
        <f ca="1"/>
        <v>0</v>
      </c>
      <c r="Y13" s="160">
        <f ca="1"/>
        <v>0</v>
      </c>
      <c r="Z13" s="160">
        <f ca="1"/>
        <v>0</v>
      </c>
      <c r="AA13" s="160">
        <f ca="1"/>
        <v>0</v>
      </c>
      <c r="AB13" s="160">
        <f ca="1"/>
        <v>0</v>
      </c>
      <c r="AC13" s="160">
        <f ca="1"/>
        <v>0</v>
      </c>
      <c r="AD13" s="160">
        <f ca="1"/>
        <v>0</v>
      </c>
      <c r="AE13" s="160">
        <f ca="1"/>
        <v>0</v>
      </c>
      <c r="AF13" s="160">
        <f ca="1"/>
        <v>0</v>
      </c>
      <c r="AG13" s="160">
        <f ca="1"/>
        <v>0</v>
      </c>
      <c r="AH13" s="160">
        <f ca="1"/>
        <v>0</v>
      </c>
      <c r="AI13" s="232">
        <f>ParametreMois2027!AU24</f>
        <v>0</v>
      </c>
      <c r="AJ13" s="232"/>
      <c r="AK13" s="232">
        <f>ParametreMois2027!AV24</f>
        <v>60</v>
      </c>
      <c r="AL13" s="233"/>
    </row>
    <row r="14" spans="1:38" ht="20.25" customHeight="1" thickBot="1" x14ac:dyDescent="0.3">
      <c r="A14" s="161"/>
      <c r="B14" s="162"/>
      <c r="C14" s="163"/>
      <c r="D14" s="160">
        <f ca="1"/>
        <v>0</v>
      </c>
      <c r="E14" s="160">
        <f ca="1"/>
        <v>0</v>
      </c>
      <c r="F14" s="160">
        <f ca="1"/>
        <v>0</v>
      </c>
      <c r="G14" s="160">
        <f ca="1"/>
        <v>0</v>
      </c>
      <c r="H14" s="160">
        <f ca="1"/>
        <v>0</v>
      </c>
      <c r="I14" s="160">
        <f ca="1"/>
        <v>0</v>
      </c>
      <c r="J14" s="160">
        <f ca="1"/>
        <v>0</v>
      </c>
      <c r="K14" s="160">
        <f ca="1"/>
        <v>0</v>
      </c>
      <c r="L14" s="160">
        <f ca="1"/>
        <v>0</v>
      </c>
      <c r="M14" s="160">
        <f ca="1"/>
        <v>0</v>
      </c>
      <c r="N14" s="160">
        <f ca="1"/>
        <v>0</v>
      </c>
      <c r="O14" s="160">
        <f ca="1"/>
        <v>0</v>
      </c>
      <c r="P14" s="160">
        <f ca="1"/>
        <v>0</v>
      </c>
      <c r="Q14" s="160">
        <f ca="1"/>
        <v>0</v>
      </c>
      <c r="R14" s="160">
        <f ca="1"/>
        <v>0</v>
      </c>
      <c r="S14" s="160">
        <f ca="1"/>
        <v>0</v>
      </c>
      <c r="T14" s="160">
        <f ca="1"/>
        <v>0</v>
      </c>
      <c r="U14" s="160">
        <f ca="1"/>
        <v>0</v>
      </c>
      <c r="V14" s="160">
        <f ca="1"/>
        <v>0</v>
      </c>
      <c r="W14" s="160">
        <f ca="1"/>
        <v>0</v>
      </c>
      <c r="X14" s="160">
        <f ca="1"/>
        <v>0</v>
      </c>
      <c r="Y14" s="160">
        <f ca="1"/>
        <v>0</v>
      </c>
      <c r="Z14" s="160">
        <f ca="1"/>
        <v>0</v>
      </c>
      <c r="AA14" s="160">
        <f ca="1"/>
        <v>0</v>
      </c>
      <c r="AB14" s="160">
        <f ca="1"/>
        <v>0</v>
      </c>
      <c r="AC14" s="160">
        <f ca="1"/>
        <v>0</v>
      </c>
      <c r="AD14" s="160">
        <f ca="1"/>
        <v>0</v>
      </c>
      <c r="AE14" s="160">
        <f ca="1"/>
        <v>0</v>
      </c>
      <c r="AF14" s="160">
        <f ca="1"/>
        <v>0</v>
      </c>
      <c r="AG14" s="160">
        <f ca="1"/>
        <v>0</v>
      </c>
      <c r="AH14" s="160">
        <f ca="1"/>
        <v>0</v>
      </c>
      <c r="AI14" s="232">
        <f>ParametreMois2027!AU25</f>
        <v>0</v>
      </c>
      <c r="AJ14" s="232"/>
      <c r="AK14" s="232">
        <f>ParametreMois2027!AV25</f>
        <v>60</v>
      </c>
      <c r="AL14" s="233"/>
    </row>
    <row r="15" spans="1:38" ht="20.25" customHeight="1" thickBot="1" x14ac:dyDescent="0.3">
      <c r="A15" s="120" t="s">
        <v>36</v>
      </c>
      <c r="B15" s="120" t="s">
        <v>37</v>
      </c>
      <c r="C15" s="154" t="s">
        <v>38</v>
      </c>
      <c r="D15" s="152">
        <f ca="1"/>
        <v>0</v>
      </c>
      <c r="E15" s="152">
        <f ca="1"/>
        <v>0</v>
      </c>
      <c r="F15" s="152">
        <f ca="1"/>
        <v>0</v>
      </c>
      <c r="G15" s="152">
        <f ca="1"/>
        <v>0</v>
      </c>
      <c r="H15" s="152">
        <f ca="1"/>
        <v>0</v>
      </c>
      <c r="I15" s="152">
        <f ca="1"/>
        <v>0</v>
      </c>
      <c r="J15" s="152">
        <f ca="1"/>
        <v>0</v>
      </c>
      <c r="K15" s="152">
        <f ca="1"/>
        <v>0</v>
      </c>
      <c r="L15" s="152">
        <f ca="1"/>
        <v>0</v>
      </c>
      <c r="M15" s="152">
        <f ca="1"/>
        <v>0</v>
      </c>
      <c r="N15" s="152">
        <f ca="1"/>
        <v>0</v>
      </c>
      <c r="O15" s="152">
        <f ca="1"/>
        <v>0</v>
      </c>
      <c r="P15" s="152">
        <f ca="1"/>
        <v>0</v>
      </c>
      <c r="Q15" s="152">
        <f ca="1"/>
        <v>0</v>
      </c>
      <c r="R15" s="152">
        <f ca="1"/>
        <v>0</v>
      </c>
      <c r="S15" s="152">
        <f ca="1"/>
        <v>0</v>
      </c>
      <c r="T15" s="152">
        <f ca="1"/>
        <v>0</v>
      </c>
      <c r="U15" s="152">
        <f ca="1"/>
        <v>0</v>
      </c>
      <c r="V15" s="152">
        <f ca="1"/>
        <v>0</v>
      </c>
      <c r="W15" s="152">
        <f ca="1"/>
        <v>0</v>
      </c>
      <c r="X15" s="152">
        <f ca="1"/>
        <v>0</v>
      </c>
      <c r="Y15" s="152">
        <f ca="1"/>
        <v>0</v>
      </c>
      <c r="Z15" s="152">
        <f ca="1"/>
        <v>0</v>
      </c>
      <c r="AA15" s="152">
        <f ca="1"/>
        <v>0</v>
      </c>
      <c r="AB15" s="152">
        <f ca="1"/>
        <v>0</v>
      </c>
      <c r="AC15" s="152">
        <f ca="1"/>
        <v>0</v>
      </c>
      <c r="AD15" s="152">
        <f ca="1"/>
        <v>0</v>
      </c>
      <c r="AE15" s="152">
        <f ca="1"/>
        <v>0</v>
      </c>
      <c r="AF15" s="152">
        <f ca="1"/>
        <v>0</v>
      </c>
      <c r="AG15" s="152">
        <f ca="1"/>
        <v>0</v>
      </c>
      <c r="AH15" s="152">
        <f ca="1"/>
        <v>0</v>
      </c>
      <c r="AI15" s="229">
        <f>ParametreMois2027!AU26</f>
        <v>0</v>
      </c>
      <c r="AJ15" s="229"/>
      <c r="AK15" s="230">
        <f>ParametreMois2027!AV26</f>
        <v>43</v>
      </c>
      <c r="AL15" s="231"/>
    </row>
    <row r="16" spans="1:38" ht="20.25" customHeight="1" thickBot="1" x14ac:dyDescent="0.3">
      <c r="A16" s="119" t="s">
        <v>39</v>
      </c>
      <c r="B16" s="119" t="s">
        <v>37</v>
      </c>
      <c r="C16" s="153" t="s">
        <v>38</v>
      </c>
      <c r="D16" s="151">
        <f ca="1"/>
        <v>0</v>
      </c>
      <c r="E16" s="151">
        <f ca="1"/>
        <v>0</v>
      </c>
      <c r="F16" s="151">
        <f ca="1"/>
        <v>0</v>
      </c>
      <c r="G16" s="151">
        <f ca="1"/>
        <v>0</v>
      </c>
      <c r="H16" s="151">
        <f ca="1"/>
        <v>0</v>
      </c>
      <c r="I16" s="151">
        <f ca="1"/>
        <v>0</v>
      </c>
      <c r="J16" s="151">
        <f ca="1"/>
        <v>0</v>
      </c>
      <c r="K16" s="151">
        <f ca="1"/>
        <v>0</v>
      </c>
      <c r="L16" s="151">
        <f ca="1"/>
        <v>0</v>
      </c>
      <c r="M16" s="151">
        <f ca="1"/>
        <v>0</v>
      </c>
      <c r="N16" s="151">
        <f ca="1"/>
        <v>0</v>
      </c>
      <c r="O16" s="151">
        <f ca="1"/>
        <v>0</v>
      </c>
      <c r="P16" s="151">
        <f ca="1"/>
        <v>0</v>
      </c>
      <c r="Q16" s="151">
        <f ca="1"/>
        <v>0</v>
      </c>
      <c r="R16" s="151">
        <f ca="1"/>
        <v>0</v>
      </c>
      <c r="S16" s="151">
        <f ca="1"/>
        <v>0</v>
      </c>
      <c r="T16" s="151">
        <f ca="1"/>
        <v>0</v>
      </c>
      <c r="U16" s="151">
        <f ca="1"/>
        <v>0</v>
      </c>
      <c r="V16" s="151">
        <f ca="1"/>
        <v>0</v>
      </c>
      <c r="W16" s="151">
        <f ca="1"/>
        <v>0</v>
      </c>
      <c r="X16" s="151">
        <f ca="1"/>
        <v>0</v>
      </c>
      <c r="Y16" s="151">
        <f ca="1"/>
        <v>0</v>
      </c>
      <c r="Z16" s="151">
        <f ca="1"/>
        <v>0</v>
      </c>
      <c r="AA16" s="151">
        <f ca="1"/>
        <v>0</v>
      </c>
      <c r="AB16" s="151">
        <f ca="1"/>
        <v>0</v>
      </c>
      <c r="AC16" s="151">
        <f ca="1"/>
        <v>0</v>
      </c>
      <c r="AD16" s="151">
        <f ca="1"/>
        <v>0</v>
      </c>
      <c r="AE16" s="151">
        <f ca="1"/>
        <v>0</v>
      </c>
      <c r="AF16" s="151">
        <f ca="1"/>
        <v>0</v>
      </c>
      <c r="AG16" s="151">
        <f ca="1"/>
        <v>0</v>
      </c>
      <c r="AH16" s="151">
        <f ca="1"/>
        <v>0</v>
      </c>
      <c r="AI16" s="229">
        <f>ParametreMois2027!AU27</f>
        <v>0</v>
      </c>
      <c r="AJ16" s="229"/>
      <c r="AK16" s="230">
        <f>ParametreMois2027!AV27</f>
        <v>43</v>
      </c>
      <c r="AL16" s="231"/>
    </row>
    <row r="17" spans="1:38" ht="20.25" customHeight="1" thickBot="1" x14ac:dyDescent="0.3">
      <c r="A17" s="88" t="s">
        <v>40</v>
      </c>
      <c r="B17" s="88" t="s">
        <v>37</v>
      </c>
      <c r="C17" s="92" t="s">
        <v>38</v>
      </c>
      <c r="D17" s="149">
        <f ca="1"/>
        <v>0</v>
      </c>
      <c r="E17" s="149">
        <f ca="1"/>
        <v>0</v>
      </c>
      <c r="F17" s="149">
        <f ca="1"/>
        <v>0</v>
      </c>
      <c r="G17" s="149">
        <f ca="1"/>
        <v>0</v>
      </c>
      <c r="H17" s="149">
        <f ca="1"/>
        <v>0</v>
      </c>
      <c r="I17" s="149">
        <f ca="1"/>
        <v>0</v>
      </c>
      <c r="J17" s="149">
        <f ca="1"/>
        <v>0</v>
      </c>
      <c r="K17" s="149">
        <f ca="1"/>
        <v>0</v>
      </c>
      <c r="L17" s="149">
        <f ca="1"/>
        <v>0</v>
      </c>
      <c r="M17" s="149">
        <f ca="1"/>
        <v>0</v>
      </c>
      <c r="N17" s="149">
        <f ca="1"/>
        <v>0</v>
      </c>
      <c r="O17" s="149">
        <f ca="1"/>
        <v>0</v>
      </c>
      <c r="P17" s="149">
        <f ca="1"/>
        <v>0</v>
      </c>
      <c r="Q17" s="149">
        <f ca="1"/>
        <v>0</v>
      </c>
      <c r="R17" s="149">
        <f ca="1"/>
        <v>0</v>
      </c>
      <c r="S17" s="149">
        <f ca="1"/>
        <v>0</v>
      </c>
      <c r="T17" s="149">
        <f ca="1"/>
        <v>0</v>
      </c>
      <c r="U17" s="149">
        <f ca="1"/>
        <v>0</v>
      </c>
      <c r="V17" s="149">
        <f ca="1"/>
        <v>0</v>
      </c>
      <c r="W17" s="149">
        <f ca="1"/>
        <v>0</v>
      </c>
      <c r="X17" s="149">
        <f ca="1"/>
        <v>0</v>
      </c>
      <c r="Y17" s="149">
        <f ca="1"/>
        <v>0</v>
      </c>
      <c r="Z17" s="149">
        <f ca="1"/>
        <v>0</v>
      </c>
      <c r="AA17" s="149">
        <f ca="1"/>
        <v>0</v>
      </c>
      <c r="AB17" s="149">
        <f ca="1"/>
        <v>0</v>
      </c>
      <c r="AC17" s="149">
        <f ca="1"/>
        <v>0</v>
      </c>
      <c r="AD17" s="149">
        <f ca="1"/>
        <v>0</v>
      </c>
      <c r="AE17" s="149">
        <f ca="1"/>
        <v>0</v>
      </c>
      <c r="AF17" s="149">
        <f ca="1"/>
        <v>0</v>
      </c>
      <c r="AG17" s="149">
        <f ca="1"/>
        <v>0</v>
      </c>
      <c r="AH17" s="149">
        <f ca="1"/>
        <v>0</v>
      </c>
      <c r="AI17" s="229">
        <f>ParametreMois2027!AU28</f>
        <v>0</v>
      </c>
      <c r="AJ17" s="229"/>
      <c r="AK17" s="230">
        <f>ParametreMois2027!AV28</f>
        <v>43</v>
      </c>
      <c r="AL17" s="231"/>
    </row>
    <row r="18" spans="1:38" ht="25.5" customHeight="1" x14ac:dyDescent="0.4">
      <c r="E18" s="74"/>
      <c r="S18" s="75"/>
      <c r="T18" s="75"/>
      <c r="U18" s="74"/>
      <c r="AJ18" s="109"/>
      <c r="AL18" s="76"/>
    </row>
    <row r="19" spans="1:38" ht="25.5" customHeight="1" x14ac:dyDescent="0.4">
      <c r="E19" s="74"/>
      <c r="S19" s="75"/>
      <c r="T19" s="75"/>
      <c r="U19" s="74"/>
      <c r="AJ19" s="109"/>
      <c r="AL19" s="76"/>
    </row>
    <row r="20" spans="1:38" ht="25.5" customHeight="1" x14ac:dyDescent="0.4">
      <c r="E20" s="74"/>
      <c r="S20" s="75"/>
      <c r="T20" s="75"/>
      <c r="U20" s="74"/>
      <c r="AJ20" s="109"/>
      <c r="AL20" s="76"/>
    </row>
    <row r="21" spans="1:38" ht="25.5" customHeight="1" x14ac:dyDescent="0.4">
      <c r="E21" s="74"/>
      <c r="U21" s="74"/>
      <c r="AJ21" s="109"/>
      <c r="AL21" s="76"/>
    </row>
    <row r="22" spans="1:38" ht="25.5" customHeight="1" x14ac:dyDescent="0.4">
      <c r="E22" s="74"/>
      <c r="U22" s="74"/>
      <c r="AJ22" s="109"/>
      <c r="AL22" s="76"/>
    </row>
    <row r="23" spans="1:38" ht="25.5" customHeight="1" x14ac:dyDescent="0.4">
      <c r="E23" s="74"/>
      <c r="U23" s="74"/>
      <c r="AJ23" s="109"/>
      <c r="AL23" s="76"/>
    </row>
    <row r="24" spans="1:38" ht="25.5" customHeight="1" x14ac:dyDescent="0.4">
      <c r="T24" s="75"/>
      <c r="U24" s="75"/>
    </row>
    <row r="25" spans="1:38" ht="25.5" customHeight="1" x14ac:dyDescent="0.4">
      <c r="T25" s="75"/>
      <c r="U25" s="75"/>
    </row>
    <row r="26" spans="1:38" ht="25.5" customHeight="1" x14ac:dyDescent="0.4">
      <c r="T26" s="75"/>
      <c r="U26" s="75"/>
    </row>
    <row r="27" spans="1:38" ht="25.5" customHeight="1" x14ac:dyDescent="0.4">
      <c r="T27" s="75"/>
      <c r="U27" s="75"/>
    </row>
    <row r="28" spans="1:38" ht="25.5" customHeight="1" x14ac:dyDescent="0.4">
      <c r="U28" s="74"/>
    </row>
    <row r="29" spans="1:38" ht="25.5" customHeight="1" x14ac:dyDescent="0.4">
      <c r="U29" s="74"/>
    </row>
    <row r="30" spans="1:38" ht="25.5" customHeight="1" x14ac:dyDescent="0.4">
      <c r="U30" s="74"/>
    </row>
    <row r="31" spans="1:38" ht="25.5" customHeight="1" x14ac:dyDescent="0.4">
      <c r="T31" s="75"/>
      <c r="U31" s="75"/>
    </row>
    <row r="32" spans="1:38" ht="25.5" customHeight="1" x14ac:dyDescent="0.4">
      <c r="T32" s="75"/>
      <c r="U32" s="75"/>
    </row>
    <row r="33" spans="19:21" ht="25.5" customHeight="1" x14ac:dyDescent="0.4">
      <c r="T33" s="75"/>
      <c r="U33" s="75"/>
    </row>
    <row r="34" spans="19:21" ht="25.5" customHeight="1" x14ac:dyDescent="0.4">
      <c r="T34" s="75"/>
      <c r="U34" s="75"/>
    </row>
    <row r="35" spans="19:21" ht="25.5" customHeight="1" x14ac:dyDescent="0.4">
      <c r="U35" s="74"/>
    </row>
    <row r="36" spans="19:21" ht="25.5" customHeight="1" x14ac:dyDescent="0.4">
      <c r="U36" s="74"/>
    </row>
    <row r="37" spans="19:21" ht="25.5" customHeight="1" x14ac:dyDescent="0.4">
      <c r="U37" s="74"/>
    </row>
    <row r="38" spans="19:21" ht="25.5" customHeight="1" x14ac:dyDescent="0.4">
      <c r="S38" s="75"/>
      <c r="T38" s="75"/>
      <c r="U38" s="74"/>
    </row>
    <row r="39" spans="19:21" ht="25.5" customHeight="1" x14ac:dyDescent="0.4">
      <c r="S39" s="75"/>
      <c r="T39" s="75"/>
      <c r="U39" s="74"/>
    </row>
    <row r="40" spans="19:21" ht="25.5" customHeight="1" x14ac:dyDescent="0.4">
      <c r="S40" s="75"/>
      <c r="T40" s="75"/>
      <c r="U40" s="74"/>
    </row>
    <row r="41" spans="19:21" ht="25.5" customHeight="1" x14ac:dyDescent="0.4">
      <c r="S41" s="75"/>
      <c r="T41" s="75"/>
      <c r="U41" s="74"/>
    </row>
    <row r="42" spans="19:21" ht="25.5" customHeight="1" x14ac:dyDescent="0.4">
      <c r="U42" s="74"/>
    </row>
    <row r="43" spans="19:21" ht="25.5" customHeight="1" x14ac:dyDescent="0.4">
      <c r="U43" s="74"/>
    </row>
    <row r="44" spans="19:21" ht="25.5" customHeight="1" x14ac:dyDescent="0.4">
      <c r="U44" s="74"/>
    </row>
    <row r="45" spans="19:21" ht="25.5" customHeight="1" x14ac:dyDescent="0.4">
      <c r="T45" s="75"/>
      <c r="U45" s="75"/>
    </row>
    <row r="46" spans="19:21" ht="25.5" customHeight="1" x14ac:dyDescent="0.4">
      <c r="T46" s="75"/>
      <c r="U46" s="75"/>
    </row>
    <row r="47" spans="19:21" ht="25.5" customHeight="1" x14ac:dyDescent="0.4">
      <c r="T47" s="75"/>
      <c r="U47" s="75"/>
    </row>
    <row r="48" spans="19:21" ht="25.5" customHeight="1" x14ac:dyDescent="0.4">
      <c r="T48" s="75"/>
      <c r="U48" s="75"/>
    </row>
    <row r="49" spans="20:21" ht="25.5" customHeight="1" x14ac:dyDescent="0.4">
      <c r="U49" s="74"/>
    </row>
    <row r="50" spans="20:21" ht="25.5" customHeight="1" x14ac:dyDescent="0.4">
      <c r="U50" s="74"/>
    </row>
    <row r="51" spans="20:21" ht="25.5" customHeight="1" x14ac:dyDescent="0.4">
      <c r="T51" s="75"/>
      <c r="U51" s="75"/>
    </row>
    <row r="52" spans="20:21" ht="25.5" customHeight="1" x14ac:dyDescent="0.4">
      <c r="T52" s="75"/>
      <c r="U52" s="75"/>
    </row>
    <row r="53" spans="20:21" ht="25.5" customHeight="1" x14ac:dyDescent="0.4">
      <c r="T53" s="75"/>
      <c r="U53" s="75"/>
    </row>
    <row r="54" spans="20:21" ht="25.5" customHeight="1" x14ac:dyDescent="0.4">
      <c r="T54" s="75"/>
      <c r="U54" s="75"/>
    </row>
    <row r="55" spans="20:21" ht="25.5" customHeight="1" x14ac:dyDescent="0.4">
      <c r="U55" s="74"/>
    </row>
    <row r="56" spans="20:21" ht="25.5" customHeight="1" x14ac:dyDescent="0.4">
      <c r="U56" s="74"/>
    </row>
    <row r="57" spans="20:21" ht="25.5" customHeight="1" x14ac:dyDescent="0.4">
      <c r="U57" s="74"/>
    </row>
  </sheetData>
  <mergeCells count="63">
    <mergeCell ref="AI16:AJ16"/>
    <mergeCell ref="AK16:AL16"/>
    <mergeCell ref="AI17:AJ17"/>
    <mergeCell ref="AK17:AL17"/>
    <mergeCell ref="AI13:AJ13"/>
    <mergeCell ref="AK13:AL13"/>
    <mergeCell ref="AI14:AJ14"/>
    <mergeCell ref="AK14:AL14"/>
    <mergeCell ref="AI15:AJ15"/>
    <mergeCell ref="AK15:AL15"/>
    <mergeCell ref="AI10:AJ10"/>
    <mergeCell ref="AK10:AL10"/>
    <mergeCell ref="AI11:AJ11"/>
    <mergeCell ref="AK11:AL11"/>
    <mergeCell ref="AI12:AJ12"/>
    <mergeCell ref="AK12:AL12"/>
    <mergeCell ref="AI7:AJ7"/>
    <mergeCell ref="AK7:AL7"/>
    <mergeCell ref="AI8:AJ8"/>
    <mergeCell ref="AK8:AL8"/>
    <mergeCell ref="AI9:AJ9"/>
    <mergeCell ref="AK9:AL9"/>
    <mergeCell ref="AF5:AF6"/>
    <mergeCell ref="AG5:AG6"/>
    <mergeCell ref="AH5:AH6"/>
    <mergeCell ref="AI5:AJ5"/>
    <mergeCell ref="AK5:AL5"/>
    <mergeCell ref="AI6:AJ6"/>
    <mergeCell ref="AK6:AL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C1:C3"/>
    <mergeCell ref="D1:I3"/>
    <mergeCell ref="J1:S3"/>
    <mergeCell ref="T1:AA3"/>
    <mergeCell ref="AB1:AC3"/>
    <mergeCell ref="A5:C5"/>
    <mergeCell ref="D5:D6"/>
    <mergeCell ref="E5:E6"/>
    <mergeCell ref="F5:F6"/>
    <mergeCell ref="G5:G6"/>
  </mergeCells>
  <conditionalFormatting sqref="D5:AH5">
    <cfRule type="expression" dxfId="136" priority="12" stopIfTrue="1">
      <formula>INDEX(Cycle14, MOD(D$5-débutCycle,14)+1)=0</formula>
    </cfRule>
  </conditionalFormatting>
  <conditionalFormatting sqref="D7:AH17">
    <cfRule type="containsText" dxfId="135" priority="1" operator="containsText" text="SUJ">
      <formula>NOT(ISERROR(SEARCH("SUJ",D7)))</formula>
    </cfRule>
    <cfRule type="containsText" dxfId="134" priority="2" operator="containsText" text="RE">
      <formula>NOT(ISERROR(SEARCH("RE",D7)))</formula>
    </cfRule>
    <cfRule type="containsText" dxfId="133" priority="3" operator="containsText" text="AT">
      <formula>NOT(ISERROR(SEARCH("AT",D7)))</formula>
    </cfRule>
    <cfRule type="containsText" dxfId="132" priority="4" operator="containsText" text="MAL">
      <formula>NOT(ISERROR(SEARCH("MAL",D7)))</formula>
    </cfRule>
    <cfRule type="beginsWith" dxfId="131" priority="5" operator="beginsWith" text="RTT">
      <formula>LEFT(D7,LEN("RTT"))="RTT"</formula>
    </cfRule>
    <cfRule type="beginsWith" dxfId="130" priority="6" operator="beginsWith" text="CA">
      <formula>LEFT(D7,LEN("CA"))="CA"</formula>
    </cfRule>
    <cfRule type="beginsWith" dxfId="129" priority="7" operator="beginsWith" text="R-">
      <formula>LEFT(D7,LEN("R-"))="R-"</formula>
    </cfRule>
    <cfRule type="containsText" dxfId="128" priority="8" operator="containsText" text="DET">
      <formula>NOT(ISERROR(SEARCH("DET",D7)))</formula>
    </cfRule>
    <cfRule type="containsText" dxfId="127" priority="9" operator="containsText" text="RH">
      <formula>NOT(ISERROR(SEARCH("RH",D7)))</formula>
    </cfRule>
    <cfRule type="beginsWith" dxfId="126" priority="10" operator="beginsWith" text="F">
      <formula>LEFT(D7,LEN("F"))="F"</formula>
    </cfRule>
    <cfRule type="expression" dxfId="125" priority="13" stopIfTrue="1">
      <formula>INDEX(Cycle14, MOD(D$5-débutCycle,14)+1)=0</formula>
    </cfRule>
  </conditionalFormatting>
  <conditionalFormatting sqref="AF7:AH17 AF5:AH5">
    <cfRule type="expression" dxfId="124" priority="11">
      <formula>MONTH(AF$5)&lt;&gt;MONTH(D$5)</formula>
    </cfRule>
  </conditionalFormatting>
  <conditionalFormatting sqref="AF7:AH17">
    <cfRule type="expression" dxfId="123" priority="14">
      <formula>MONTH(AF$5)&lt;&gt;MONTH(D$5)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horizontalDpi="360" verticalDpi="36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29461FF-1C33-5F4A-95A5-8CC5474AE6A3}">
          <x14:formula1>
            <xm:f>PARAMETRE!$G$2:$G$3</xm:f>
          </x14:formula1>
          <xm:sqref>C7:C17</xm:sqref>
        </x14:dataValidation>
        <x14:dataValidation type="list" allowBlank="1" showInputMessage="1" showErrorMessage="1" xr:uid="{D7C1F109-CE5D-9F41-BA28-EFC4356ED581}">
          <x14:formula1>
            <xm:f>PARAMETRE!$H$2:$H$6</xm:f>
          </x14:formula1>
          <xm:sqref>B7:B17</xm:sqref>
        </x14:dataValidation>
        <x14:dataValidation type="list" allowBlank="1" showInputMessage="1" showErrorMessage="1" xr:uid="{0F72E10A-A3A6-9C44-86E4-C697BA89B6D0}">
          <x14:formula1>
            <xm:f>ParametreMois2025!$AL$2:$AL$17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007BA-0C5A-4A65-89E3-91C8AD9DECD4}">
  <sheetPr>
    <tabColor theme="4" tint="-0.499984740745262"/>
  </sheetPr>
  <dimension ref="A1:AL57"/>
  <sheetViews>
    <sheetView showZeros="0" zoomScale="69" zoomScaleNormal="69" workbookViewId="0">
      <selection activeCell="A6" sqref="A6"/>
    </sheetView>
  </sheetViews>
  <sheetFormatPr baseColWidth="10" defaultColWidth="10.7109375" defaultRowHeight="26.25" x14ac:dyDescent="0.4"/>
  <cols>
    <col min="1" max="1" width="15.7109375" style="76" customWidth="1"/>
    <col min="2" max="3" width="10.7109375" style="76" customWidth="1"/>
    <col min="4" max="4" width="4.7109375" style="76" customWidth="1"/>
    <col min="5" max="5" width="4.5703125" style="76" bestFit="1" customWidth="1"/>
    <col min="6" max="20" width="4.5703125" style="74" bestFit="1" customWidth="1"/>
    <col min="21" max="21" width="4.5703125" style="82" bestFit="1" customWidth="1"/>
    <col min="22" max="34" width="4.5703125" style="74" bestFit="1" customWidth="1"/>
    <col min="35" max="35" width="4.7109375" style="74" customWidth="1"/>
    <col min="36" max="36" width="5.28515625" style="74" customWidth="1"/>
    <col min="37" max="38" width="5.7109375" style="109" customWidth="1"/>
    <col min="39" max="41" width="5.7109375" style="76" customWidth="1"/>
    <col min="42" max="42" width="11.42578125" style="76" customWidth="1"/>
    <col min="43" max="16384" width="10.7109375" style="76"/>
  </cols>
  <sheetData>
    <row r="1" spans="1:38" ht="15" customHeight="1" x14ac:dyDescent="0.4">
      <c r="A1" s="66" t="s">
        <v>0</v>
      </c>
      <c r="B1" s="67">
        <v>1</v>
      </c>
      <c r="C1" s="243" t="s">
        <v>1</v>
      </c>
      <c r="D1" s="245" t="s">
        <v>2</v>
      </c>
      <c r="E1" s="245"/>
      <c r="F1" s="245"/>
      <c r="G1" s="245"/>
      <c r="H1" s="245"/>
      <c r="I1" s="245"/>
      <c r="J1" s="247" t="s">
        <v>3</v>
      </c>
      <c r="K1" s="247"/>
      <c r="L1" s="247"/>
      <c r="M1" s="247"/>
      <c r="N1" s="247"/>
      <c r="O1" s="247"/>
      <c r="P1" s="247"/>
      <c r="Q1" s="247"/>
      <c r="R1" s="247"/>
      <c r="S1" s="247"/>
      <c r="T1" s="249" t="s">
        <v>4</v>
      </c>
      <c r="U1" s="249"/>
      <c r="V1" s="249"/>
      <c r="W1" s="249"/>
      <c r="X1" s="249"/>
      <c r="Y1" s="249"/>
      <c r="Z1" s="249"/>
      <c r="AA1" s="249"/>
      <c r="AB1" s="249" t="s">
        <v>5</v>
      </c>
      <c r="AC1" s="249"/>
      <c r="AD1" s="68" t="s">
        <v>6</v>
      </c>
      <c r="AE1" s="69" t="s">
        <v>7</v>
      </c>
      <c r="AF1" s="100" t="s">
        <v>8</v>
      </c>
      <c r="AG1" s="71" t="s">
        <v>9</v>
      </c>
      <c r="AH1" s="72" t="s">
        <v>10</v>
      </c>
      <c r="AI1" s="73" t="s">
        <v>11</v>
      </c>
      <c r="AK1" s="108"/>
    </row>
    <row r="2" spans="1:38" ht="15" customHeight="1" x14ac:dyDescent="0.4">
      <c r="A2" s="77" t="s">
        <v>12</v>
      </c>
      <c r="B2" s="78">
        <v>2027</v>
      </c>
      <c r="C2" s="243"/>
      <c r="D2" s="245"/>
      <c r="E2" s="245"/>
      <c r="F2" s="245"/>
      <c r="G2" s="245"/>
      <c r="H2" s="245"/>
      <c r="I2" s="245"/>
      <c r="J2" s="247"/>
      <c r="K2" s="247"/>
      <c r="L2" s="247"/>
      <c r="M2" s="247"/>
      <c r="N2" s="247"/>
      <c r="O2" s="247"/>
      <c r="P2" s="247"/>
      <c r="Q2" s="247"/>
      <c r="R2" s="247"/>
      <c r="S2" s="247"/>
      <c r="T2" s="249"/>
      <c r="U2" s="249"/>
      <c r="V2" s="249"/>
      <c r="W2" s="249"/>
      <c r="X2" s="249"/>
      <c r="Y2" s="249"/>
      <c r="Z2" s="249"/>
      <c r="AA2" s="249"/>
      <c r="AB2" s="249"/>
      <c r="AC2" s="249"/>
      <c r="AD2" s="79" t="s">
        <v>13</v>
      </c>
      <c r="AE2" s="69" t="s">
        <v>14</v>
      </c>
      <c r="AF2" s="70" t="s">
        <v>15</v>
      </c>
      <c r="AG2" s="80" t="s">
        <v>16</v>
      </c>
      <c r="AH2" s="72" t="s">
        <v>17</v>
      </c>
      <c r="AI2" s="73" t="s">
        <v>18</v>
      </c>
      <c r="AK2" s="108"/>
    </row>
    <row r="3" spans="1:38" ht="15" customHeight="1" x14ac:dyDescent="0.4">
      <c r="A3" s="98" t="s">
        <v>19</v>
      </c>
      <c r="B3" s="99">
        <v>50</v>
      </c>
      <c r="C3" s="244"/>
      <c r="D3" s="246"/>
      <c r="E3" s="246"/>
      <c r="F3" s="246"/>
      <c r="G3" s="246"/>
      <c r="H3" s="246"/>
      <c r="I3" s="246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50"/>
      <c r="U3" s="250"/>
      <c r="V3" s="250"/>
      <c r="W3" s="250"/>
      <c r="X3" s="250"/>
      <c r="Y3" s="250"/>
      <c r="Z3" s="250"/>
      <c r="AA3" s="250"/>
      <c r="AB3" s="250"/>
      <c r="AC3" s="250"/>
      <c r="AD3" s="81"/>
      <c r="AE3" s="69" t="s">
        <v>20</v>
      </c>
      <c r="AF3" s="81"/>
      <c r="AG3" s="81"/>
      <c r="AH3" s="72" t="s">
        <v>21</v>
      </c>
      <c r="AI3" s="81"/>
      <c r="AK3" s="108"/>
    </row>
    <row r="4" spans="1:38" ht="15" customHeight="1" x14ac:dyDescent="0.4">
      <c r="A4" s="98" t="s">
        <v>19</v>
      </c>
      <c r="B4" s="99">
        <v>55</v>
      </c>
      <c r="AD4" s="75"/>
      <c r="AF4" s="75"/>
      <c r="AG4" s="75"/>
      <c r="AH4" s="75"/>
      <c r="AI4" s="75"/>
      <c r="AK4" s="108"/>
    </row>
    <row r="5" spans="1:38" ht="40.15" customHeight="1" x14ac:dyDescent="0.25">
      <c r="A5" s="251" t="str">
        <f>"Du "&amp;TEXT(PARAMETRE!B4,"jj mmmm")&amp;" au "&amp;TEXT(PARAMETRE!C4,"jj mmmm aaaa")</f>
        <v>Du 01 janvier au 31 janvier 2027</v>
      </c>
      <c r="B5" s="252"/>
      <c r="C5" s="253"/>
      <c r="D5" s="234">
        <f>DATE(B2,B1,1)</f>
        <v>46388</v>
      </c>
      <c r="E5" s="234">
        <f>D5+1</f>
        <v>46389</v>
      </c>
      <c r="F5" s="234">
        <f t="shared" ref="F5:AH5" si="0">E5+1</f>
        <v>46390</v>
      </c>
      <c r="G5" s="234">
        <f t="shared" si="0"/>
        <v>46391</v>
      </c>
      <c r="H5" s="234">
        <f t="shared" si="0"/>
        <v>46392</v>
      </c>
      <c r="I5" s="234">
        <f t="shared" si="0"/>
        <v>46393</v>
      </c>
      <c r="J5" s="234">
        <f t="shared" si="0"/>
        <v>46394</v>
      </c>
      <c r="K5" s="234">
        <f t="shared" si="0"/>
        <v>46395</v>
      </c>
      <c r="L5" s="234">
        <f t="shared" si="0"/>
        <v>46396</v>
      </c>
      <c r="M5" s="234">
        <f t="shared" si="0"/>
        <v>46397</v>
      </c>
      <c r="N5" s="234">
        <f t="shared" si="0"/>
        <v>46398</v>
      </c>
      <c r="O5" s="234">
        <f t="shared" si="0"/>
        <v>46399</v>
      </c>
      <c r="P5" s="234">
        <f t="shared" si="0"/>
        <v>46400</v>
      </c>
      <c r="Q5" s="234">
        <f t="shared" si="0"/>
        <v>46401</v>
      </c>
      <c r="R5" s="234">
        <f t="shared" si="0"/>
        <v>46402</v>
      </c>
      <c r="S5" s="234">
        <f t="shared" si="0"/>
        <v>46403</v>
      </c>
      <c r="T5" s="234">
        <f t="shared" si="0"/>
        <v>46404</v>
      </c>
      <c r="U5" s="234">
        <f t="shared" si="0"/>
        <v>46405</v>
      </c>
      <c r="V5" s="234">
        <f t="shared" si="0"/>
        <v>46406</v>
      </c>
      <c r="W5" s="234">
        <f t="shared" si="0"/>
        <v>46407</v>
      </c>
      <c r="X5" s="234">
        <f t="shared" si="0"/>
        <v>46408</v>
      </c>
      <c r="Y5" s="234">
        <f t="shared" si="0"/>
        <v>46409</v>
      </c>
      <c r="Z5" s="234">
        <f t="shared" si="0"/>
        <v>46410</v>
      </c>
      <c r="AA5" s="234">
        <f t="shared" si="0"/>
        <v>46411</v>
      </c>
      <c r="AB5" s="234">
        <f t="shared" si="0"/>
        <v>46412</v>
      </c>
      <c r="AC5" s="234">
        <f t="shared" si="0"/>
        <v>46413</v>
      </c>
      <c r="AD5" s="234">
        <f t="shared" si="0"/>
        <v>46414</v>
      </c>
      <c r="AE5" s="234">
        <f t="shared" si="0"/>
        <v>46415</v>
      </c>
      <c r="AF5" s="234">
        <f t="shared" si="0"/>
        <v>46416</v>
      </c>
      <c r="AG5" s="234">
        <f t="shared" si="0"/>
        <v>46417</v>
      </c>
      <c r="AH5" s="234">
        <f t="shared" si="0"/>
        <v>46418</v>
      </c>
      <c r="AI5" s="235" t="s">
        <v>22</v>
      </c>
      <c r="AJ5" s="236"/>
      <c r="AK5" s="237" t="s">
        <v>23</v>
      </c>
      <c r="AL5" s="238"/>
    </row>
    <row r="6" spans="1:38" ht="40.15" customHeight="1" x14ac:dyDescent="0.25">
      <c r="A6" s="83" t="s">
        <v>24</v>
      </c>
      <c r="B6" s="84" t="s">
        <v>25</v>
      </c>
      <c r="C6" s="155" t="s">
        <v>26</v>
      </c>
      <c r="D6" s="234"/>
      <c r="E6" s="234"/>
      <c r="F6" s="234"/>
      <c r="G6" s="234"/>
      <c r="H6" s="234"/>
      <c r="I6" s="234"/>
      <c r="J6" s="234"/>
      <c r="K6" s="234"/>
      <c r="L6" s="234"/>
      <c r="M6" s="234"/>
      <c r="N6" s="234"/>
      <c r="O6" s="234"/>
      <c r="P6" s="234"/>
      <c r="Q6" s="234"/>
      <c r="R6" s="234"/>
      <c r="S6" s="234"/>
      <c r="T6" s="234"/>
      <c r="U6" s="234"/>
      <c r="V6" s="234"/>
      <c r="W6" s="234"/>
      <c r="X6" s="234"/>
      <c r="Y6" s="234"/>
      <c r="Z6" s="234"/>
      <c r="AA6" s="234"/>
      <c r="AB6" s="234"/>
      <c r="AC6" s="234"/>
      <c r="AD6" s="234"/>
      <c r="AE6" s="234"/>
      <c r="AF6" s="234"/>
      <c r="AG6" s="234"/>
      <c r="AH6" s="234"/>
      <c r="AI6" s="239">
        <f>SUM(ParametreMois2027!AS17)</f>
        <v>2027</v>
      </c>
      <c r="AJ6" s="240"/>
      <c r="AK6" s="241">
        <v>2027</v>
      </c>
      <c r="AL6" s="242"/>
    </row>
    <row r="7" spans="1:38" ht="20.25" customHeight="1" x14ac:dyDescent="0.25">
      <c r="A7" s="85" t="s">
        <v>27</v>
      </c>
      <c r="B7" s="85" t="s">
        <v>28</v>
      </c>
      <c r="C7" s="90" t="s">
        <v>29</v>
      </c>
      <c r="D7" s="156" cm="1">
        <f t="array" aca="1" ref="D7:AH17" ca="1">OFFSET(ParametreMois2027!C3:AG13,MATCH(B1,ParametreMois2027!A1:A2042,0)-2,)</f>
        <v>0</v>
      </c>
      <c r="E7" s="156">
        <f ca="1"/>
        <v>0</v>
      </c>
      <c r="F7" s="156">
        <f ca="1"/>
        <v>0</v>
      </c>
      <c r="G7" s="156">
        <f ca="1"/>
        <v>0</v>
      </c>
      <c r="H7" s="156">
        <f ca="1"/>
        <v>0</v>
      </c>
      <c r="I7" s="156">
        <f ca="1"/>
        <v>0</v>
      </c>
      <c r="J7" s="156">
        <f ca="1"/>
        <v>0</v>
      </c>
      <c r="K7" s="156">
        <f ca="1"/>
        <v>0</v>
      </c>
      <c r="L7" s="156">
        <f ca="1"/>
        <v>0</v>
      </c>
      <c r="M7" s="156">
        <f ca="1"/>
        <v>0</v>
      </c>
      <c r="N7" s="156">
        <f ca="1"/>
        <v>0</v>
      </c>
      <c r="O7" s="156">
        <f ca="1"/>
        <v>0</v>
      </c>
      <c r="P7" s="156">
        <f ca="1"/>
        <v>0</v>
      </c>
      <c r="Q7" s="156">
        <f ca="1"/>
        <v>0</v>
      </c>
      <c r="R7" s="156">
        <f ca="1"/>
        <v>0</v>
      </c>
      <c r="S7" s="156">
        <f ca="1"/>
        <v>0</v>
      </c>
      <c r="T7" s="156">
        <f ca="1"/>
        <v>0</v>
      </c>
      <c r="U7" s="156">
        <f ca="1"/>
        <v>0</v>
      </c>
      <c r="V7" s="156">
        <f ca="1"/>
        <v>0</v>
      </c>
      <c r="W7" s="156">
        <f ca="1"/>
        <v>0</v>
      </c>
      <c r="X7" s="156">
        <f ca="1"/>
        <v>0</v>
      </c>
      <c r="Y7" s="156">
        <f ca="1"/>
        <v>0</v>
      </c>
      <c r="Z7" s="156">
        <f ca="1"/>
        <v>0</v>
      </c>
      <c r="AA7" s="156">
        <f ca="1"/>
        <v>0</v>
      </c>
      <c r="AB7" s="156">
        <f ca="1"/>
        <v>0</v>
      </c>
      <c r="AC7" s="156">
        <f ca="1"/>
        <v>0</v>
      </c>
      <c r="AD7" s="156">
        <f ca="1"/>
        <v>0</v>
      </c>
      <c r="AE7" s="156">
        <f ca="1"/>
        <v>0</v>
      </c>
      <c r="AF7" s="156">
        <f ca="1"/>
        <v>0</v>
      </c>
      <c r="AG7" s="156">
        <f ca="1"/>
        <v>0</v>
      </c>
      <c r="AH7" s="156">
        <f ca="1"/>
        <v>0</v>
      </c>
      <c r="AI7" s="229">
        <f>ParametreMois2027!AU18</f>
        <v>0</v>
      </c>
      <c r="AJ7" s="229"/>
      <c r="AK7" s="230">
        <f>ParametreMois2027!AV18</f>
        <v>60</v>
      </c>
      <c r="AL7" s="231"/>
    </row>
    <row r="8" spans="1:38" ht="20.25" customHeight="1" x14ac:dyDescent="0.25">
      <c r="A8" s="86" t="s">
        <v>30</v>
      </c>
      <c r="B8" s="87" t="s">
        <v>28</v>
      </c>
      <c r="C8" s="91" t="s">
        <v>29</v>
      </c>
      <c r="D8" s="150">
        <f ca="1"/>
        <v>0</v>
      </c>
      <c r="E8" s="150">
        <f ca="1"/>
        <v>0</v>
      </c>
      <c r="F8" s="150">
        <f ca="1"/>
        <v>0</v>
      </c>
      <c r="G8" s="150">
        <f ca="1"/>
        <v>0</v>
      </c>
      <c r="H8" s="150">
        <f ca="1"/>
        <v>0</v>
      </c>
      <c r="I8" s="150">
        <f ca="1"/>
        <v>0</v>
      </c>
      <c r="J8" s="150">
        <f ca="1"/>
        <v>0</v>
      </c>
      <c r="K8" s="150">
        <f ca="1"/>
        <v>0</v>
      </c>
      <c r="L8" s="150">
        <f ca="1"/>
        <v>0</v>
      </c>
      <c r="M8" s="150">
        <f ca="1"/>
        <v>0</v>
      </c>
      <c r="N8" s="150">
        <f ca="1"/>
        <v>0</v>
      </c>
      <c r="O8" s="150">
        <f ca="1"/>
        <v>0</v>
      </c>
      <c r="P8" s="150">
        <f ca="1"/>
        <v>0</v>
      </c>
      <c r="Q8" s="150">
        <f ca="1"/>
        <v>0</v>
      </c>
      <c r="R8" s="150">
        <f ca="1"/>
        <v>0</v>
      </c>
      <c r="S8" s="150">
        <f ca="1"/>
        <v>0</v>
      </c>
      <c r="T8" s="150">
        <f ca="1"/>
        <v>0</v>
      </c>
      <c r="U8" s="150">
        <f ca="1"/>
        <v>0</v>
      </c>
      <c r="V8" s="150">
        <f ca="1"/>
        <v>0</v>
      </c>
      <c r="W8" s="150">
        <f ca="1"/>
        <v>0</v>
      </c>
      <c r="X8" s="150">
        <f ca="1"/>
        <v>0</v>
      </c>
      <c r="Y8" s="150">
        <f ca="1"/>
        <v>0</v>
      </c>
      <c r="Z8" s="150">
        <f ca="1"/>
        <v>0</v>
      </c>
      <c r="AA8" s="150">
        <f ca="1"/>
        <v>0</v>
      </c>
      <c r="AB8" s="150">
        <f ca="1"/>
        <v>0</v>
      </c>
      <c r="AC8" s="150">
        <f ca="1"/>
        <v>0</v>
      </c>
      <c r="AD8" s="150">
        <f ca="1"/>
        <v>0</v>
      </c>
      <c r="AE8" s="150">
        <f ca="1"/>
        <v>0</v>
      </c>
      <c r="AF8" s="150">
        <f ca="1"/>
        <v>0</v>
      </c>
      <c r="AG8" s="150">
        <f ca="1"/>
        <v>0</v>
      </c>
      <c r="AH8" s="150">
        <f ca="1"/>
        <v>0</v>
      </c>
      <c r="AI8" s="229">
        <f>ParametreMois2027!AU19</f>
        <v>0</v>
      </c>
      <c r="AJ8" s="229"/>
      <c r="AK8" s="230">
        <f>ParametreMois2027!AV19</f>
        <v>60</v>
      </c>
      <c r="AL8" s="231"/>
    </row>
    <row r="9" spans="1:38" ht="20.25" customHeight="1" x14ac:dyDescent="0.25">
      <c r="A9" s="88" t="s">
        <v>32</v>
      </c>
      <c r="B9" s="88" t="s">
        <v>31</v>
      </c>
      <c r="C9" s="92" t="s">
        <v>29</v>
      </c>
      <c r="D9" s="149">
        <f ca="1"/>
        <v>0</v>
      </c>
      <c r="E9" s="149">
        <f ca="1"/>
        <v>0</v>
      </c>
      <c r="F9" s="149">
        <f ca="1"/>
        <v>0</v>
      </c>
      <c r="G9" s="149">
        <f ca="1"/>
        <v>0</v>
      </c>
      <c r="H9" s="149">
        <f ca="1"/>
        <v>0</v>
      </c>
      <c r="I9" s="149">
        <f ca="1"/>
        <v>0</v>
      </c>
      <c r="J9" s="149">
        <f ca="1"/>
        <v>0</v>
      </c>
      <c r="K9" s="149">
        <f ca="1"/>
        <v>0</v>
      </c>
      <c r="L9" s="149">
        <f ca="1"/>
        <v>0</v>
      </c>
      <c r="M9" s="149">
        <f ca="1"/>
        <v>0</v>
      </c>
      <c r="N9" s="149">
        <f ca="1"/>
        <v>0</v>
      </c>
      <c r="O9" s="149">
        <f ca="1"/>
        <v>0</v>
      </c>
      <c r="P9" s="149">
        <f ca="1"/>
        <v>0</v>
      </c>
      <c r="Q9" s="149">
        <f ca="1"/>
        <v>0</v>
      </c>
      <c r="R9" s="149">
        <f ca="1"/>
        <v>0</v>
      </c>
      <c r="S9" s="149">
        <f ca="1"/>
        <v>0</v>
      </c>
      <c r="T9" s="149">
        <f ca="1"/>
        <v>0</v>
      </c>
      <c r="U9" s="149">
        <f ca="1"/>
        <v>0</v>
      </c>
      <c r="V9" s="149">
        <f ca="1"/>
        <v>0</v>
      </c>
      <c r="W9" s="149">
        <f ca="1"/>
        <v>0</v>
      </c>
      <c r="X9" s="149">
        <f ca="1"/>
        <v>0</v>
      </c>
      <c r="Y9" s="149">
        <f ca="1"/>
        <v>0</v>
      </c>
      <c r="Z9" s="149">
        <f ca="1"/>
        <v>0</v>
      </c>
      <c r="AA9" s="149">
        <f ca="1"/>
        <v>0</v>
      </c>
      <c r="AB9" s="149">
        <f ca="1"/>
        <v>0</v>
      </c>
      <c r="AC9" s="149">
        <f ca="1"/>
        <v>0</v>
      </c>
      <c r="AD9" s="149">
        <f ca="1"/>
        <v>0</v>
      </c>
      <c r="AE9" s="149">
        <f ca="1"/>
        <v>0</v>
      </c>
      <c r="AF9" s="149">
        <f ca="1"/>
        <v>0</v>
      </c>
      <c r="AG9" s="149">
        <f ca="1"/>
        <v>0</v>
      </c>
      <c r="AH9" s="149">
        <f ca="1"/>
        <v>0</v>
      </c>
      <c r="AI9" s="229">
        <f>ParametreMois2027!AU20</f>
        <v>0</v>
      </c>
      <c r="AJ9" s="229"/>
      <c r="AK9" s="230">
        <f>ParametreMois2027!AV20</f>
        <v>60</v>
      </c>
      <c r="AL9" s="231"/>
    </row>
    <row r="10" spans="1:38" ht="20.25" customHeight="1" x14ac:dyDescent="0.25">
      <c r="A10" s="89" t="s">
        <v>33</v>
      </c>
      <c r="B10" s="87" t="s">
        <v>31</v>
      </c>
      <c r="C10" s="91" t="s">
        <v>29</v>
      </c>
      <c r="D10" s="150">
        <f ca="1"/>
        <v>0</v>
      </c>
      <c r="E10" s="150">
        <f ca="1"/>
        <v>0</v>
      </c>
      <c r="F10" s="150">
        <f ca="1"/>
        <v>0</v>
      </c>
      <c r="G10" s="150">
        <f ca="1"/>
        <v>0</v>
      </c>
      <c r="H10" s="150">
        <f ca="1"/>
        <v>0</v>
      </c>
      <c r="I10" s="150">
        <f ca="1"/>
        <v>0</v>
      </c>
      <c r="J10" s="150">
        <f ca="1"/>
        <v>0</v>
      </c>
      <c r="K10" s="150">
        <f ca="1"/>
        <v>0</v>
      </c>
      <c r="L10" s="150">
        <f ca="1"/>
        <v>0</v>
      </c>
      <c r="M10" s="150">
        <f ca="1"/>
        <v>0</v>
      </c>
      <c r="N10" s="150">
        <f ca="1"/>
        <v>0</v>
      </c>
      <c r="O10" s="150">
        <f ca="1"/>
        <v>0</v>
      </c>
      <c r="P10" s="150">
        <f ca="1"/>
        <v>0</v>
      </c>
      <c r="Q10" s="150">
        <f ca="1"/>
        <v>0</v>
      </c>
      <c r="R10" s="150">
        <f ca="1"/>
        <v>0</v>
      </c>
      <c r="S10" s="150">
        <f ca="1"/>
        <v>0</v>
      </c>
      <c r="T10" s="150">
        <f ca="1"/>
        <v>0</v>
      </c>
      <c r="U10" s="150">
        <f ca="1"/>
        <v>0</v>
      </c>
      <c r="V10" s="150">
        <f ca="1"/>
        <v>0</v>
      </c>
      <c r="W10" s="150">
        <f ca="1"/>
        <v>0</v>
      </c>
      <c r="X10" s="150">
        <f ca="1"/>
        <v>0</v>
      </c>
      <c r="Y10" s="150">
        <f ca="1"/>
        <v>0</v>
      </c>
      <c r="Z10" s="150">
        <f ca="1"/>
        <v>0</v>
      </c>
      <c r="AA10" s="150">
        <f ca="1"/>
        <v>0</v>
      </c>
      <c r="AB10" s="150">
        <f ca="1"/>
        <v>0</v>
      </c>
      <c r="AC10" s="150">
        <f ca="1"/>
        <v>0</v>
      </c>
      <c r="AD10" s="150">
        <f ca="1"/>
        <v>0</v>
      </c>
      <c r="AE10" s="150">
        <f ca="1"/>
        <v>0</v>
      </c>
      <c r="AF10" s="150">
        <f ca="1"/>
        <v>0</v>
      </c>
      <c r="AG10" s="150">
        <f ca="1"/>
        <v>0</v>
      </c>
      <c r="AH10" s="150">
        <f ca="1"/>
        <v>0</v>
      </c>
      <c r="AI10" s="229">
        <f>ParametreMois2027!AU21</f>
        <v>0</v>
      </c>
      <c r="AJ10" s="229"/>
      <c r="AK10" s="230">
        <f>ParametreMois2027!AV21</f>
        <v>60</v>
      </c>
      <c r="AL10" s="231"/>
    </row>
    <row r="11" spans="1:38" ht="20.25" customHeight="1" x14ac:dyDescent="0.25">
      <c r="A11" s="88" t="s">
        <v>34</v>
      </c>
      <c r="B11" s="88" t="s">
        <v>31</v>
      </c>
      <c r="C11" s="92" t="s">
        <v>29</v>
      </c>
      <c r="D11" s="149">
        <f ca="1"/>
        <v>0</v>
      </c>
      <c r="E11" s="149">
        <f ca="1"/>
        <v>0</v>
      </c>
      <c r="F11" s="149">
        <f ca="1"/>
        <v>0</v>
      </c>
      <c r="G11" s="149">
        <f ca="1"/>
        <v>0</v>
      </c>
      <c r="H11" s="149">
        <f ca="1"/>
        <v>0</v>
      </c>
      <c r="I11" s="149">
        <f ca="1"/>
        <v>0</v>
      </c>
      <c r="J11" s="149">
        <f ca="1"/>
        <v>0</v>
      </c>
      <c r="K11" s="149">
        <f ca="1"/>
        <v>0</v>
      </c>
      <c r="L11" s="149">
        <f ca="1"/>
        <v>0</v>
      </c>
      <c r="M11" s="149">
        <f ca="1"/>
        <v>0</v>
      </c>
      <c r="N11" s="149">
        <f ca="1"/>
        <v>0</v>
      </c>
      <c r="O11" s="149">
        <f ca="1"/>
        <v>0</v>
      </c>
      <c r="P11" s="149">
        <f ca="1"/>
        <v>0</v>
      </c>
      <c r="Q11" s="149">
        <f ca="1"/>
        <v>0</v>
      </c>
      <c r="R11" s="149">
        <f ca="1"/>
        <v>0</v>
      </c>
      <c r="S11" s="149">
        <f ca="1"/>
        <v>0</v>
      </c>
      <c r="T11" s="149">
        <f ca="1"/>
        <v>0</v>
      </c>
      <c r="U11" s="149">
        <f ca="1"/>
        <v>0</v>
      </c>
      <c r="V11" s="149">
        <f ca="1"/>
        <v>0</v>
      </c>
      <c r="W11" s="149">
        <f ca="1"/>
        <v>0</v>
      </c>
      <c r="X11" s="149">
        <f ca="1"/>
        <v>0</v>
      </c>
      <c r="Y11" s="149">
        <f ca="1"/>
        <v>0</v>
      </c>
      <c r="Z11" s="149">
        <f ca="1"/>
        <v>0</v>
      </c>
      <c r="AA11" s="149">
        <f ca="1"/>
        <v>0</v>
      </c>
      <c r="AB11" s="149">
        <f ca="1"/>
        <v>0</v>
      </c>
      <c r="AC11" s="149">
        <f ca="1"/>
        <v>0</v>
      </c>
      <c r="AD11" s="149">
        <f ca="1"/>
        <v>0</v>
      </c>
      <c r="AE11" s="149">
        <f ca="1"/>
        <v>0</v>
      </c>
      <c r="AF11" s="149">
        <f ca="1"/>
        <v>0</v>
      </c>
      <c r="AG11" s="149">
        <f ca="1"/>
        <v>0</v>
      </c>
      <c r="AH11" s="149">
        <f ca="1"/>
        <v>0</v>
      </c>
      <c r="AI11" s="229">
        <f>ParametreMois2027!AU22</f>
        <v>0</v>
      </c>
      <c r="AJ11" s="229"/>
      <c r="AK11" s="230">
        <f>ParametreMois2027!AV22</f>
        <v>60</v>
      </c>
      <c r="AL11" s="231"/>
    </row>
    <row r="12" spans="1:38" ht="20.25" customHeight="1" x14ac:dyDescent="0.25">
      <c r="A12" s="89" t="s">
        <v>41</v>
      </c>
      <c r="B12" s="87" t="s">
        <v>31</v>
      </c>
      <c r="C12" s="91" t="s">
        <v>29</v>
      </c>
      <c r="D12" s="150">
        <f ca="1"/>
        <v>0</v>
      </c>
      <c r="E12" s="150">
        <f ca="1"/>
        <v>0</v>
      </c>
      <c r="F12" s="150">
        <f ca="1"/>
        <v>0</v>
      </c>
      <c r="G12" s="150">
        <f ca="1"/>
        <v>0</v>
      </c>
      <c r="H12" s="150">
        <f ca="1"/>
        <v>0</v>
      </c>
      <c r="I12" s="150">
        <f ca="1"/>
        <v>0</v>
      </c>
      <c r="J12" s="150">
        <f ca="1"/>
        <v>0</v>
      </c>
      <c r="K12" s="150">
        <f ca="1"/>
        <v>0</v>
      </c>
      <c r="L12" s="150">
        <f ca="1"/>
        <v>0</v>
      </c>
      <c r="M12" s="150">
        <f ca="1"/>
        <v>0</v>
      </c>
      <c r="N12" s="150">
        <f ca="1"/>
        <v>0</v>
      </c>
      <c r="O12" s="150">
        <f ca="1"/>
        <v>0</v>
      </c>
      <c r="P12" s="150">
        <f ca="1"/>
        <v>0</v>
      </c>
      <c r="Q12" s="150">
        <f ca="1"/>
        <v>0</v>
      </c>
      <c r="R12" s="150">
        <f ca="1"/>
        <v>0</v>
      </c>
      <c r="S12" s="150">
        <f ca="1"/>
        <v>0</v>
      </c>
      <c r="T12" s="150">
        <f ca="1"/>
        <v>0</v>
      </c>
      <c r="U12" s="150">
        <f ca="1"/>
        <v>0</v>
      </c>
      <c r="V12" s="150">
        <f ca="1"/>
        <v>0</v>
      </c>
      <c r="W12" s="150">
        <f ca="1"/>
        <v>0</v>
      </c>
      <c r="X12" s="150">
        <f ca="1"/>
        <v>0</v>
      </c>
      <c r="Y12" s="150">
        <f ca="1"/>
        <v>0</v>
      </c>
      <c r="Z12" s="150">
        <f ca="1"/>
        <v>0</v>
      </c>
      <c r="AA12" s="150">
        <f ca="1"/>
        <v>0</v>
      </c>
      <c r="AB12" s="150">
        <f ca="1"/>
        <v>0</v>
      </c>
      <c r="AC12" s="150">
        <f ca="1"/>
        <v>0</v>
      </c>
      <c r="AD12" s="150">
        <f ca="1"/>
        <v>0</v>
      </c>
      <c r="AE12" s="150">
        <f ca="1"/>
        <v>0</v>
      </c>
      <c r="AF12" s="150">
        <f ca="1"/>
        <v>0</v>
      </c>
      <c r="AG12" s="150">
        <f ca="1"/>
        <v>0</v>
      </c>
      <c r="AH12" s="150">
        <f ca="1"/>
        <v>0</v>
      </c>
      <c r="AI12" s="229">
        <f>ParametreMois2027!AU23</f>
        <v>0</v>
      </c>
      <c r="AJ12" s="229"/>
      <c r="AK12" s="230">
        <f>ParametreMois2027!AV23</f>
        <v>60</v>
      </c>
      <c r="AL12" s="231"/>
    </row>
    <row r="13" spans="1:38" ht="20.25" customHeight="1" x14ac:dyDescent="0.25">
      <c r="A13" s="157"/>
      <c r="B13" s="158"/>
      <c r="C13" s="159"/>
      <c r="D13" s="160">
        <f ca="1"/>
        <v>0</v>
      </c>
      <c r="E13" s="160">
        <f ca="1"/>
        <v>0</v>
      </c>
      <c r="F13" s="160">
        <f ca="1"/>
        <v>0</v>
      </c>
      <c r="G13" s="160">
        <f ca="1"/>
        <v>0</v>
      </c>
      <c r="H13" s="160">
        <f ca="1"/>
        <v>0</v>
      </c>
      <c r="I13" s="160">
        <f ca="1"/>
        <v>0</v>
      </c>
      <c r="J13" s="160">
        <f ca="1"/>
        <v>0</v>
      </c>
      <c r="K13" s="160">
        <f ca="1"/>
        <v>0</v>
      </c>
      <c r="L13" s="160">
        <f ca="1"/>
        <v>0</v>
      </c>
      <c r="M13" s="160">
        <f ca="1"/>
        <v>0</v>
      </c>
      <c r="N13" s="160">
        <f ca="1"/>
        <v>0</v>
      </c>
      <c r="O13" s="160">
        <f ca="1"/>
        <v>0</v>
      </c>
      <c r="P13" s="160">
        <f ca="1"/>
        <v>0</v>
      </c>
      <c r="Q13" s="160">
        <f ca="1"/>
        <v>0</v>
      </c>
      <c r="R13" s="160">
        <f ca="1"/>
        <v>0</v>
      </c>
      <c r="S13" s="160">
        <f ca="1"/>
        <v>0</v>
      </c>
      <c r="T13" s="160">
        <f ca="1"/>
        <v>0</v>
      </c>
      <c r="U13" s="160">
        <f ca="1"/>
        <v>0</v>
      </c>
      <c r="V13" s="160">
        <f ca="1"/>
        <v>0</v>
      </c>
      <c r="W13" s="160">
        <f ca="1"/>
        <v>0</v>
      </c>
      <c r="X13" s="160">
        <f ca="1"/>
        <v>0</v>
      </c>
      <c r="Y13" s="160">
        <f ca="1"/>
        <v>0</v>
      </c>
      <c r="Z13" s="160">
        <f ca="1"/>
        <v>0</v>
      </c>
      <c r="AA13" s="160">
        <f ca="1"/>
        <v>0</v>
      </c>
      <c r="AB13" s="160">
        <f ca="1"/>
        <v>0</v>
      </c>
      <c r="AC13" s="160">
        <f ca="1"/>
        <v>0</v>
      </c>
      <c r="AD13" s="160">
        <f ca="1"/>
        <v>0</v>
      </c>
      <c r="AE13" s="160">
        <f ca="1"/>
        <v>0</v>
      </c>
      <c r="AF13" s="160">
        <f ca="1"/>
        <v>0</v>
      </c>
      <c r="AG13" s="160">
        <f ca="1"/>
        <v>0</v>
      </c>
      <c r="AH13" s="160">
        <f ca="1"/>
        <v>0</v>
      </c>
      <c r="AI13" s="232">
        <f>ParametreMois2027!AU24</f>
        <v>0</v>
      </c>
      <c r="AJ13" s="232"/>
      <c r="AK13" s="232">
        <f>ParametreMois2027!AV24</f>
        <v>60</v>
      </c>
      <c r="AL13" s="233"/>
    </row>
    <row r="14" spans="1:38" ht="20.25" customHeight="1" x14ac:dyDescent="0.25">
      <c r="A14" s="161"/>
      <c r="B14" s="162"/>
      <c r="C14" s="163"/>
      <c r="D14" s="160">
        <f ca="1"/>
        <v>0</v>
      </c>
      <c r="E14" s="160">
        <f ca="1"/>
        <v>0</v>
      </c>
      <c r="F14" s="160">
        <f ca="1"/>
        <v>0</v>
      </c>
      <c r="G14" s="160">
        <f ca="1"/>
        <v>0</v>
      </c>
      <c r="H14" s="160">
        <f ca="1"/>
        <v>0</v>
      </c>
      <c r="I14" s="160">
        <f ca="1"/>
        <v>0</v>
      </c>
      <c r="J14" s="160">
        <f ca="1"/>
        <v>0</v>
      </c>
      <c r="K14" s="160">
        <f ca="1"/>
        <v>0</v>
      </c>
      <c r="L14" s="160">
        <f ca="1"/>
        <v>0</v>
      </c>
      <c r="M14" s="160">
        <f ca="1"/>
        <v>0</v>
      </c>
      <c r="N14" s="160">
        <f ca="1"/>
        <v>0</v>
      </c>
      <c r="O14" s="160">
        <f ca="1"/>
        <v>0</v>
      </c>
      <c r="P14" s="160">
        <f ca="1"/>
        <v>0</v>
      </c>
      <c r="Q14" s="160">
        <f ca="1"/>
        <v>0</v>
      </c>
      <c r="R14" s="160">
        <f ca="1"/>
        <v>0</v>
      </c>
      <c r="S14" s="160">
        <f ca="1"/>
        <v>0</v>
      </c>
      <c r="T14" s="160">
        <f ca="1"/>
        <v>0</v>
      </c>
      <c r="U14" s="160">
        <f ca="1"/>
        <v>0</v>
      </c>
      <c r="V14" s="160">
        <f ca="1"/>
        <v>0</v>
      </c>
      <c r="W14" s="160">
        <f ca="1"/>
        <v>0</v>
      </c>
      <c r="X14" s="160">
        <f ca="1"/>
        <v>0</v>
      </c>
      <c r="Y14" s="160">
        <f ca="1"/>
        <v>0</v>
      </c>
      <c r="Z14" s="160">
        <f ca="1"/>
        <v>0</v>
      </c>
      <c r="AA14" s="160">
        <f ca="1"/>
        <v>0</v>
      </c>
      <c r="AB14" s="160">
        <f ca="1"/>
        <v>0</v>
      </c>
      <c r="AC14" s="160">
        <f ca="1"/>
        <v>0</v>
      </c>
      <c r="AD14" s="160">
        <f ca="1"/>
        <v>0</v>
      </c>
      <c r="AE14" s="160">
        <f ca="1"/>
        <v>0</v>
      </c>
      <c r="AF14" s="160">
        <f ca="1"/>
        <v>0</v>
      </c>
      <c r="AG14" s="160">
        <f ca="1"/>
        <v>0</v>
      </c>
      <c r="AH14" s="160">
        <f ca="1"/>
        <v>0</v>
      </c>
      <c r="AI14" s="232">
        <f>ParametreMois2027!AU25</f>
        <v>0</v>
      </c>
      <c r="AJ14" s="232"/>
      <c r="AK14" s="232">
        <f>ParametreMois2027!AV25</f>
        <v>60</v>
      </c>
      <c r="AL14" s="233"/>
    </row>
    <row r="15" spans="1:38" ht="20.25" customHeight="1" x14ac:dyDescent="0.25">
      <c r="A15" s="120" t="s">
        <v>36</v>
      </c>
      <c r="B15" s="120" t="s">
        <v>37</v>
      </c>
      <c r="C15" s="154" t="s">
        <v>38</v>
      </c>
      <c r="D15" s="152">
        <f ca="1"/>
        <v>0</v>
      </c>
      <c r="E15" s="152">
        <f ca="1"/>
        <v>0</v>
      </c>
      <c r="F15" s="152">
        <f ca="1"/>
        <v>0</v>
      </c>
      <c r="G15" s="152">
        <f ca="1"/>
        <v>0</v>
      </c>
      <c r="H15" s="152">
        <f ca="1"/>
        <v>0</v>
      </c>
      <c r="I15" s="152">
        <f ca="1"/>
        <v>0</v>
      </c>
      <c r="J15" s="152">
        <f ca="1"/>
        <v>0</v>
      </c>
      <c r="K15" s="152">
        <f ca="1"/>
        <v>0</v>
      </c>
      <c r="L15" s="152">
        <f ca="1"/>
        <v>0</v>
      </c>
      <c r="M15" s="152">
        <f ca="1"/>
        <v>0</v>
      </c>
      <c r="N15" s="152">
        <f ca="1"/>
        <v>0</v>
      </c>
      <c r="O15" s="152">
        <f ca="1"/>
        <v>0</v>
      </c>
      <c r="P15" s="152">
        <f ca="1"/>
        <v>0</v>
      </c>
      <c r="Q15" s="152">
        <f ca="1"/>
        <v>0</v>
      </c>
      <c r="R15" s="152">
        <f ca="1"/>
        <v>0</v>
      </c>
      <c r="S15" s="152">
        <f ca="1"/>
        <v>0</v>
      </c>
      <c r="T15" s="152">
        <f ca="1"/>
        <v>0</v>
      </c>
      <c r="U15" s="152">
        <f ca="1"/>
        <v>0</v>
      </c>
      <c r="V15" s="152">
        <f ca="1"/>
        <v>0</v>
      </c>
      <c r="W15" s="152">
        <f ca="1"/>
        <v>0</v>
      </c>
      <c r="X15" s="152">
        <f ca="1"/>
        <v>0</v>
      </c>
      <c r="Y15" s="152">
        <f ca="1"/>
        <v>0</v>
      </c>
      <c r="Z15" s="152">
        <f ca="1"/>
        <v>0</v>
      </c>
      <c r="AA15" s="152">
        <f ca="1"/>
        <v>0</v>
      </c>
      <c r="AB15" s="152">
        <f ca="1"/>
        <v>0</v>
      </c>
      <c r="AC15" s="152">
        <f ca="1"/>
        <v>0</v>
      </c>
      <c r="AD15" s="152">
        <f ca="1"/>
        <v>0</v>
      </c>
      <c r="AE15" s="152">
        <f ca="1"/>
        <v>0</v>
      </c>
      <c r="AF15" s="152">
        <f ca="1"/>
        <v>0</v>
      </c>
      <c r="AG15" s="152">
        <f ca="1"/>
        <v>0</v>
      </c>
      <c r="AH15" s="152">
        <f ca="1"/>
        <v>0</v>
      </c>
      <c r="AI15" s="229">
        <f>ParametreMois2027!AU26</f>
        <v>0</v>
      </c>
      <c r="AJ15" s="229"/>
      <c r="AK15" s="230">
        <f>ParametreMois2027!AV26</f>
        <v>43</v>
      </c>
      <c r="AL15" s="231"/>
    </row>
    <row r="16" spans="1:38" ht="20.25" customHeight="1" x14ac:dyDescent="0.25">
      <c r="A16" s="119" t="s">
        <v>39</v>
      </c>
      <c r="B16" s="119" t="s">
        <v>37</v>
      </c>
      <c r="C16" s="153" t="s">
        <v>38</v>
      </c>
      <c r="D16" s="151">
        <f ca="1"/>
        <v>0</v>
      </c>
      <c r="E16" s="151">
        <f ca="1"/>
        <v>0</v>
      </c>
      <c r="F16" s="151">
        <f ca="1"/>
        <v>0</v>
      </c>
      <c r="G16" s="151">
        <f ca="1"/>
        <v>0</v>
      </c>
      <c r="H16" s="151">
        <f ca="1"/>
        <v>0</v>
      </c>
      <c r="I16" s="151">
        <f ca="1"/>
        <v>0</v>
      </c>
      <c r="J16" s="151">
        <f ca="1"/>
        <v>0</v>
      </c>
      <c r="K16" s="151">
        <f ca="1"/>
        <v>0</v>
      </c>
      <c r="L16" s="151">
        <f ca="1"/>
        <v>0</v>
      </c>
      <c r="M16" s="151">
        <f ca="1"/>
        <v>0</v>
      </c>
      <c r="N16" s="151">
        <f ca="1"/>
        <v>0</v>
      </c>
      <c r="O16" s="151">
        <f ca="1"/>
        <v>0</v>
      </c>
      <c r="P16" s="151">
        <f ca="1"/>
        <v>0</v>
      </c>
      <c r="Q16" s="151">
        <f ca="1"/>
        <v>0</v>
      </c>
      <c r="R16" s="151">
        <f ca="1"/>
        <v>0</v>
      </c>
      <c r="S16" s="151">
        <f ca="1"/>
        <v>0</v>
      </c>
      <c r="T16" s="151">
        <f ca="1"/>
        <v>0</v>
      </c>
      <c r="U16" s="151">
        <f ca="1"/>
        <v>0</v>
      </c>
      <c r="V16" s="151">
        <f ca="1"/>
        <v>0</v>
      </c>
      <c r="W16" s="151">
        <f ca="1"/>
        <v>0</v>
      </c>
      <c r="X16" s="151">
        <f ca="1"/>
        <v>0</v>
      </c>
      <c r="Y16" s="151">
        <f ca="1"/>
        <v>0</v>
      </c>
      <c r="Z16" s="151">
        <f ca="1"/>
        <v>0</v>
      </c>
      <c r="AA16" s="151">
        <f ca="1"/>
        <v>0</v>
      </c>
      <c r="AB16" s="151">
        <f ca="1"/>
        <v>0</v>
      </c>
      <c r="AC16" s="151">
        <f ca="1"/>
        <v>0</v>
      </c>
      <c r="AD16" s="151">
        <f ca="1"/>
        <v>0</v>
      </c>
      <c r="AE16" s="151">
        <f ca="1"/>
        <v>0</v>
      </c>
      <c r="AF16" s="151">
        <f ca="1"/>
        <v>0</v>
      </c>
      <c r="AG16" s="151">
        <f ca="1"/>
        <v>0</v>
      </c>
      <c r="AH16" s="151">
        <f ca="1"/>
        <v>0</v>
      </c>
      <c r="AI16" s="229">
        <f>ParametreMois2027!AU27</f>
        <v>0</v>
      </c>
      <c r="AJ16" s="229"/>
      <c r="AK16" s="230">
        <f>ParametreMois2027!AV27</f>
        <v>43</v>
      </c>
      <c r="AL16" s="231"/>
    </row>
    <row r="17" spans="1:38" ht="20.25" customHeight="1" x14ac:dyDescent="0.25">
      <c r="A17" s="88" t="s">
        <v>40</v>
      </c>
      <c r="B17" s="88" t="s">
        <v>37</v>
      </c>
      <c r="C17" s="92" t="s">
        <v>38</v>
      </c>
      <c r="D17" s="149">
        <f ca="1"/>
        <v>0</v>
      </c>
      <c r="E17" s="149">
        <f ca="1"/>
        <v>0</v>
      </c>
      <c r="F17" s="149">
        <f ca="1"/>
        <v>0</v>
      </c>
      <c r="G17" s="149">
        <f ca="1"/>
        <v>0</v>
      </c>
      <c r="H17" s="149">
        <f ca="1"/>
        <v>0</v>
      </c>
      <c r="I17" s="149">
        <f ca="1"/>
        <v>0</v>
      </c>
      <c r="J17" s="149">
        <f ca="1"/>
        <v>0</v>
      </c>
      <c r="K17" s="149">
        <f ca="1"/>
        <v>0</v>
      </c>
      <c r="L17" s="149">
        <f ca="1"/>
        <v>0</v>
      </c>
      <c r="M17" s="149">
        <f ca="1"/>
        <v>0</v>
      </c>
      <c r="N17" s="149">
        <f ca="1"/>
        <v>0</v>
      </c>
      <c r="O17" s="149">
        <f ca="1"/>
        <v>0</v>
      </c>
      <c r="P17" s="149">
        <f ca="1"/>
        <v>0</v>
      </c>
      <c r="Q17" s="149">
        <f ca="1"/>
        <v>0</v>
      </c>
      <c r="R17" s="149">
        <f ca="1"/>
        <v>0</v>
      </c>
      <c r="S17" s="149">
        <f ca="1"/>
        <v>0</v>
      </c>
      <c r="T17" s="149">
        <f ca="1"/>
        <v>0</v>
      </c>
      <c r="U17" s="149">
        <f ca="1"/>
        <v>0</v>
      </c>
      <c r="V17" s="149">
        <f ca="1"/>
        <v>0</v>
      </c>
      <c r="W17" s="149">
        <f ca="1"/>
        <v>0</v>
      </c>
      <c r="X17" s="149">
        <f ca="1"/>
        <v>0</v>
      </c>
      <c r="Y17" s="149">
        <f ca="1"/>
        <v>0</v>
      </c>
      <c r="Z17" s="149">
        <f ca="1"/>
        <v>0</v>
      </c>
      <c r="AA17" s="149">
        <f ca="1"/>
        <v>0</v>
      </c>
      <c r="AB17" s="149">
        <f ca="1"/>
        <v>0</v>
      </c>
      <c r="AC17" s="149">
        <f ca="1"/>
        <v>0</v>
      </c>
      <c r="AD17" s="149">
        <f ca="1"/>
        <v>0</v>
      </c>
      <c r="AE17" s="149">
        <f ca="1"/>
        <v>0</v>
      </c>
      <c r="AF17" s="149">
        <f ca="1"/>
        <v>0</v>
      </c>
      <c r="AG17" s="149">
        <f ca="1"/>
        <v>0</v>
      </c>
      <c r="AH17" s="149">
        <f ca="1"/>
        <v>0</v>
      </c>
      <c r="AI17" s="229">
        <f>ParametreMois2027!AU28</f>
        <v>0</v>
      </c>
      <c r="AJ17" s="229"/>
      <c r="AK17" s="230">
        <f>ParametreMois2027!AV28</f>
        <v>43</v>
      </c>
      <c r="AL17" s="231"/>
    </row>
    <row r="18" spans="1:38" ht="25.5" customHeight="1" x14ac:dyDescent="0.4">
      <c r="E18" s="74"/>
      <c r="S18" s="75"/>
      <c r="T18" s="75"/>
      <c r="U18" s="74"/>
      <c r="AJ18" s="109"/>
      <c r="AL18" s="76"/>
    </row>
    <row r="19" spans="1:38" ht="25.5" customHeight="1" x14ac:dyDescent="0.4">
      <c r="E19" s="74"/>
      <c r="S19" s="75"/>
      <c r="T19" s="75"/>
      <c r="U19" s="74"/>
      <c r="AJ19" s="109"/>
      <c r="AL19" s="76"/>
    </row>
    <row r="20" spans="1:38" ht="25.5" customHeight="1" x14ac:dyDescent="0.4">
      <c r="E20" s="74"/>
      <c r="S20" s="75"/>
      <c r="T20" s="75"/>
      <c r="U20" s="74"/>
      <c r="AJ20" s="109"/>
      <c r="AL20" s="76"/>
    </row>
    <row r="21" spans="1:38" ht="25.5" customHeight="1" x14ac:dyDescent="0.4">
      <c r="E21" s="74"/>
      <c r="U21" s="74"/>
      <c r="AJ21" s="109"/>
      <c r="AL21" s="76"/>
    </row>
    <row r="22" spans="1:38" ht="25.5" customHeight="1" x14ac:dyDescent="0.4">
      <c r="E22" s="74"/>
      <c r="U22" s="74"/>
      <c r="AJ22" s="109"/>
      <c r="AL22" s="76"/>
    </row>
    <row r="23" spans="1:38" ht="25.5" customHeight="1" x14ac:dyDescent="0.4">
      <c r="E23" s="74"/>
      <c r="U23" s="74"/>
      <c r="AJ23" s="109"/>
      <c r="AL23" s="76"/>
    </row>
    <row r="24" spans="1:38" ht="25.5" customHeight="1" x14ac:dyDescent="0.4">
      <c r="T24" s="75"/>
      <c r="U24" s="75"/>
    </row>
    <row r="25" spans="1:38" ht="25.5" customHeight="1" x14ac:dyDescent="0.4">
      <c r="T25" s="75"/>
      <c r="U25" s="75"/>
    </row>
    <row r="26" spans="1:38" ht="25.5" customHeight="1" x14ac:dyDescent="0.4">
      <c r="T26" s="75"/>
      <c r="U26" s="75"/>
    </row>
    <row r="27" spans="1:38" ht="25.5" customHeight="1" x14ac:dyDescent="0.4">
      <c r="T27" s="75"/>
      <c r="U27" s="75"/>
    </row>
    <row r="28" spans="1:38" ht="25.5" customHeight="1" x14ac:dyDescent="0.4">
      <c r="U28" s="74"/>
    </row>
    <row r="29" spans="1:38" ht="25.5" customHeight="1" x14ac:dyDescent="0.4">
      <c r="U29" s="74"/>
    </row>
    <row r="30" spans="1:38" ht="25.5" customHeight="1" x14ac:dyDescent="0.4">
      <c r="U30" s="74"/>
    </row>
    <row r="31" spans="1:38" ht="25.5" customHeight="1" x14ac:dyDescent="0.4">
      <c r="T31" s="75"/>
      <c r="U31" s="75"/>
    </row>
    <row r="32" spans="1:38" ht="25.5" customHeight="1" x14ac:dyDescent="0.4">
      <c r="T32" s="75"/>
      <c r="U32" s="75"/>
    </row>
    <row r="33" spans="19:21" ht="25.5" customHeight="1" x14ac:dyDescent="0.4">
      <c r="T33" s="75"/>
      <c r="U33" s="75"/>
    </row>
    <row r="34" spans="19:21" ht="25.5" customHeight="1" x14ac:dyDescent="0.4">
      <c r="T34" s="75"/>
      <c r="U34" s="75"/>
    </row>
    <row r="35" spans="19:21" ht="25.5" customHeight="1" x14ac:dyDescent="0.4">
      <c r="U35" s="74"/>
    </row>
    <row r="36" spans="19:21" ht="25.5" customHeight="1" x14ac:dyDescent="0.4">
      <c r="U36" s="74"/>
    </row>
    <row r="37" spans="19:21" ht="25.5" customHeight="1" x14ac:dyDescent="0.4">
      <c r="U37" s="74"/>
    </row>
    <row r="38" spans="19:21" ht="25.5" customHeight="1" x14ac:dyDescent="0.4">
      <c r="S38" s="75"/>
      <c r="T38" s="75"/>
      <c r="U38" s="74"/>
    </row>
    <row r="39" spans="19:21" ht="25.5" customHeight="1" x14ac:dyDescent="0.4">
      <c r="S39" s="75"/>
      <c r="T39" s="75"/>
      <c r="U39" s="74"/>
    </row>
    <row r="40" spans="19:21" ht="25.5" customHeight="1" x14ac:dyDescent="0.4">
      <c r="S40" s="75"/>
      <c r="T40" s="75"/>
      <c r="U40" s="74"/>
    </row>
    <row r="41" spans="19:21" ht="25.5" customHeight="1" x14ac:dyDescent="0.4">
      <c r="S41" s="75"/>
      <c r="T41" s="75"/>
      <c r="U41" s="74"/>
    </row>
    <row r="42" spans="19:21" ht="25.5" customHeight="1" x14ac:dyDescent="0.4">
      <c r="U42" s="74"/>
    </row>
    <row r="43" spans="19:21" ht="25.5" customHeight="1" x14ac:dyDescent="0.4">
      <c r="U43" s="74"/>
    </row>
    <row r="44" spans="19:21" ht="25.5" customHeight="1" x14ac:dyDescent="0.4">
      <c r="U44" s="74"/>
    </row>
    <row r="45" spans="19:21" ht="25.5" customHeight="1" x14ac:dyDescent="0.4">
      <c r="T45" s="75"/>
      <c r="U45" s="75"/>
    </row>
    <row r="46" spans="19:21" ht="25.5" customHeight="1" x14ac:dyDescent="0.4">
      <c r="T46" s="75"/>
      <c r="U46" s="75"/>
    </row>
    <row r="47" spans="19:21" ht="25.5" customHeight="1" x14ac:dyDescent="0.4">
      <c r="T47" s="75"/>
      <c r="U47" s="75"/>
    </row>
    <row r="48" spans="19:21" ht="25.5" customHeight="1" x14ac:dyDescent="0.4">
      <c r="T48" s="75"/>
      <c r="U48" s="75"/>
    </row>
    <row r="49" spans="20:21" ht="25.5" customHeight="1" x14ac:dyDescent="0.4">
      <c r="U49" s="74"/>
    </row>
    <row r="50" spans="20:21" ht="25.5" customHeight="1" x14ac:dyDescent="0.4">
      <c r="U50" s="74"/>
    </row>
    <row r="51" spans="20:21" ht="25.5" customHeight="1" x14ac:dyDescent="0.4">
      <c r="T51" s="75"/>
      <c r="U51" s="75"/>
    </row>
    <row r="52" spans="20:21" ht="25.5" customHeight="1" x14ac:dyDescent="0.4">
      <c r="T52" s="75"/>
      <c r="U52" s="75"/>
    </row>
    <row r="53" spans="20:21" ht="25.5" customHeight="1" x14ac:dyDescent="0.4">
      <c r="T53" s="75"/>
      <c r="U53" s="75"/>
    </row>
    <row r="54" spans="20:21" ht="25.5" customHeight="1" x14ac:dyDescent="0.4">
      <c r="T54" s="75"/>
      <c r="U54" s="75"/>
    </row>
    <row r="55" spans="20:21" ht="25.5" customHeight="1" x14ac:dyDescent="0.4">
      <c r="U55" s="74"/>
    </row>
    <row r="56" spans="20:21" ht="25.5" customHeight="1" x14ac:dyDescent="0.4">
      <c r="U56" s="74"/>
    </row>
    <row r="57" spans="20:21" ht="25.5" customHeight="1" x14ac:dyDescent="0.4">
      <c r="U57" s="74"/>
    </row>
  </sheetData>
  <mergeCells count="63">
    <mergeCell ref="A5:C5"/>
    <mergeCell ref="D5:D6"/>
    <mergeCell ref="E5:E6"/>
    <mergeCell ref="F5:F6"/>
    <mergeCell ref="G5:G6"/>
    <mergeCell ref="C1:C3"/>
    <mergeCell ref="D1:I3"/>
    <mergeCell ref="J1:S3"/>
    <mergeCell ref="T1:AA3"/>
    <mergeCell ref="AB1:AC3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F5:AF6"/>
    <mergeCell ref="AG5:AG6"/>
    <mergeCell ref="AH5:AH6"/>
    <mergeCell ref="AI5:AJ5"/>
    <mergeCell ref="AK5:AL5"/>
    <mergeCell ref="AI6:AJ6"/>
    <mergeCell ref="AK6:AL6"/>
    <mergeCell ref="AI7:AJ7"/>
    <mergeCell ref="AK7:AL7"/>
    <mergeCell ref="AI8:AJ8"/>
    <mergeCell ref="AK8:AL8"/>
    <mergeCell ref="AI9:AJ9"/>
    <mergeCell ref="AK9:AL9"/>
    <mergeCell ref="AI10:AJ10"/>
    <mergeCell ref="AK10:AL10"/>
    <mergeCell ref="AI11:AJ11"/>
    <mergeCell ref="AK11:AL11"/>
    <mergeCell ref="AI12:AJ12"/>
    <mergeCell ref="AK12:AL12"/>
    <mergeCell ref="AI16:AJ16"/>
    <mergeCell ref="AK16:AL16"/>
    <mergeCell ref="AI17:AJ17"/>
    <mergeCell ref="AK17:AL17"/>
    <mergeCell ref="AI13:AJ13"/>
    <mergeCell ref="AK13:AL13"/>
    <mergeCell ref="AI14:AJ14"/>
    <mergeCell ref="AK14:AL14"/>
    <mergeCell ref="AI15:AJ15"/>
    <mergeCell ref="AK15:AL15"/>
  </mergeCells>
  <conditionalFormatting sqref="D5:AH5">
    <cfRule type="expression" dxfId="122" priority="12" stopIfTrue="1">
      <formula>INDEX(Cycle14, MOD(D$5-débutCycle,14)+1)=0</formula>
    </cfRule>
  </conditionalFormatting>
  <conditionalFormatting sqref="D7:AH17">
    <cfRule type="containsText" dxfId="121" priority="1" operator="containsText" text="SUJ">
      <formula>NOT(ISERROR(SEARCH("SUJ",D7)))</formula>
    </cfRule>
    <cfRule type="containsText" dxfId="120" priority="2" operator="containsText" text="RE">
      <formula>NOT(ISERROR(SEARCH("RE",D7)))</formula>
    </cfRule>
    <cfRule type="containsText" dxfId="119" priority="3" operator="containsText" text="AT">
      <formula>NOT(ISERROR(SEARCH("AT",D7)))</formula>
    </cfRule>
    <cfRule type="containsText" dxfId="118" priority="4" operator="containsText" text="MAL">
      <formula>NOT(ISERROR(SEARCH("MAL",D7)))</formula>
    </cfRule>
    <cfRule type="beginsWith" dxfId="117" priority="5" operator="beginsWith" text="RTT">
      <formula>LEFT(D7,LEN("RTT"))="RTT"</formula>
    </cfRule>
    <cfRule type="beginsWith" dxfId="116" priority="6" operator="beginsWith" text="CA">
      <formula>LEFT(D7,LEN("CA"))="CA"</formula>
    </cfRule>
    <cfRule type="beginsWith" dxfId="115" priority="7" operator="beginsWith" text="R-">
      <formula>LEFT(D7,LEN("R-"))="R-"</formula>
    </cfRule>
    <cfRule type="containsText" dxfId="114" priority="8" operator="containsText" text="DET">
      <formula>NOT(ISERROR(SEARCH("DET",D7)))</formula>
    </cfRule>
    <cfRule type="containsText" dxfId="113" priority="9" operator="containsText" text="RH">
      <formula>NOT(ISERROR(SEARCH("RH",D7)))</formula>
    </cfRule>
    <cfRule type="beginsWith" dxfId="112" priority="10" operator="beginsWith" text="F">
      <formula>LEFT(D7,LEN("F"))="F"</formula>
    </cfRule>
    <cfRule type="expression" dxfId="111" priority="13" stopIfTrue="1">
      <formula>INDEX(Cycle14, MOD(D$5-débutCycle,14)+1)=0</formula>
    </cfRule>
  </conditionalFormatting>
  <conditionalFormatting sqref="AF7:AH17 AF5:AH5">
    <cfRule type="expression" dxfId="110" priority="11">
      <formula>MONTH(AF$5)&lt;&gt;MONTH(D$5)</formula>
    </cfRule>
  </conditionalFormatting>
  <conditionalFormatting sqref="AF7:AH17">
    <cfRule type="expression" dxfId="109" priority="14">
      <formula>MONTH(AF$5)&lt;&gt;MONTH(D$5)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horizontalDpi="360" verticalDpi="36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A03788B-C371-4547-B3F4-A5860E866756}">
          <x14:formula1>
            <xm:f>ParametreMois2025!$AL$2:$AL$17</xm:f>
          </x14:formula1>
          <xm:sqref>B1</xm:sqref>
        </x14:dataValidation>
        <x14:dataValidation type="list" allowBlank="1" showInputMessage="1" showErrorMessage="1" xr:uid="{D31FD60D-6A75-4FB8-B0EF-19A84A764EDF}">
          <x14:formula1>
            <xm:f>PARAMETRE!$H$2:$H$6</xm:f>
          </x14:formula1>
          <xm:sqref>B7:B17</xm:sqref>
        </x14:dataValidation>
        <x14:dataValidation type="list" allowBlank="1" showInputMessage="1" showErrorMessage="1" xr:uid="{866C2FDE-D1D8-46F2-B6E2-122478B3C624}">
          <x14:formula1>
            <xm:f>PARAMETRE!$G$2:$G$3</xm:f>
          </x14:formula1>
          <xm:sqref>C7:C17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F1C4A-00E0-544A-847E-1CB82C647611}">
  <sheetPr>
    <tabColor theme="4" tint="-0.499984740745262"/>
  </sheetPr>
  <dimension ref="A1:AV170"/>
  <sheetViews>
    <sheetView zoomScale="86" zoomScaleNormal="86" workbookViewId="0">
      <selection activeCell="E3" sqref="E3"/>
    </sheetView>
  </sheetViews>
  <sheetFormatPr baseColWidth="10" defaultColWidth="11.42578125" defaultRowHeight="12.75" outlineLevelRow="2" x14ac:dyDescent="0.2"/>
  <cols>
    <col min="1" max="1" width="4.42578125" style="32" customWidth="1"/>
    <col min="2" max="2" width="13.85546875" style="32" customWidth="1"/>
    <col min="3" max="33" width="4.7109375" style="32" customWidth="1"/>
    <col min="34" max="35" width="10.28515625" style="28" customWidth="1"/>
    <col min="36" max="36" width="10.28515625" style="32" customWidth="1"/>
    <col min="37" max="37" width="11.42578125" style="32"/>
    <col min="38" max="38" width="11.5703125" style="32" bestFit="1" customWidth="1"/>
    <col min="39" max="39" width="12.140625" style="32" customWidth="1"/>
    <col min="40" max="40" width="6.42578125" style="32" customWidth="1"/>
    <col min="41" max="42" width="11.5703125" style="32" bestFit="1" customWidth="1"/>
    <col min="43" max="43" width="11.42578125" style="32"/>
    <col min="44" max="44" width="14.42578125" style="32" customWidth="1"/>
    <col min="45" max="45" width="11.42578125" style="32"/>
    <col min="46" max="46" width="10.85546875" style="32" customWidth="1"/>
    <col min="47" max="47" width="20" style="32" customWidth="1"/>
    <col min="48" max="16384" width="11.42578125" style="32"/>
  </cols>
  <sheetData>
    <row r="1" spans="1:44" ht="18" customHeight="1" thickBot="1" x14ac:dyDescent="0.25">
      <c r="B1" s="33">
        <v>46388</v>
      </c>
      <c r="C1" s="259">
        <f>DATE(P4_2027!B2,1,1)</f>
        <v>46388</v>
      </c>
      <c r="D1" s="259">
        <f>C1+1</f>
        <v>46389</v>
      </c>
      <c r="E1" s="259">
        <f t="shared" ref="E1:AG1" si="0">D1+1</f>
        <v>46390</v>
      </c>
      <c r="F1" s="259">
        <f t="shared" si="0"/>
        <v>46391</v>
      </c>
      <c r="G1" s="259">
        <f t="shared" si="0"/>
        <v>46392</v>
      </c>
      <c r="H1" s="259">
        <f t="shared" si="0"/>
        <v>46393</v>
      </c>
      <c r="I1" s="259">
        <f t="shared" si="0"/>
        <v>46394</v>
      </c>
      <c r="J1" s="259">
        <f t="shared" si="0"/>
        <v>46395</v>
      </c>
      <c r="K1" s="259">
        <f t="shared" si="0"/>
        <v>46396</v>
      </c>
      <c r="L1" s="259">
        <f t="shared" si="0"/>
        <v>46397</v>
      </c>
      <c r="M1" s="259">
        <f t="shared" si="0"/>
        <v>46398</v>
      </c>
      <c r="N1" s="259">
        <f t="shared" si="0"/>
        <v>46399</v>
      </c>
      <c r="O1" s="259">
        <f t="shared" si="0"/>
        <v>46400</v>
      </c>
      <c r="P1" s="259">
        <f t="shared" si="0"/>
        <v>46401</v>
      </c>
      <c r="Q1" s="259">
        <f t="shared" si="0"/>
        <v>46402</v>
      </c>
      <c r="R1" s="259">
        <f t="shared" si="0"/>
        <v>46403</v>
      </c>
      <c r="S1" s="259">
        <f t="shared" si="0"/>
        <v>46404</v>
      </c>
      <c r="T1" s="259">
        <f t="shared" si="0"/>
        <v>46405</v>
      </c>
      <c r="U1" s="259">
        <f t="shared" si="0"/>
        <v>46406</v>
      </c>
      <c r="V1" s="259">
        <f t="shared" si="0"/>
        <v>46407</v>
      </c>
      <c r="W1" s="259">
        <f t="shared" si="0"/>
        <v>46408</v>
      </c>
      <c r="X1" s="259">
        <f t="shared" si="0"/>
        <v>46409</v>
      </c>
      <c r="Y1" s="259">
        <f t="shared" si="0"/>
        <v>46410</v>
      </c>
      <c r="Z1" s="259">
        <f t="shared" si="0"/>
        <v>46411</v>
      </c>
      <c r="AA1" s="259">
        <f t="shared" si="0"/>
        <v>46412</v>
      </c>
      <c r="AB1" s="259">
        <f t="shared" si="0"/>
        <v>46413</v>
      </c>
      <c r="AC1" s="259">
        <f t="shared" si="0"/>
        <v>46414</v>
      </c>
      <c r="AD1" s="259">
        <f t="shared" si="0"/>
        <v>46415</v>
      </c>
      <c r="AE1" s="259">
        <f t="shared" si="0"/>
        <v>46416</v>
      </c>
      <c r="AF1" s="259">
        <f t="shared" si="0"/>
        <v>46417</v>
      </c>
      <c r="AG1" s="259">
        <f t="shared" si="0"/>
        <v>46418</v>
      </c>
      <c r="AL1" s="32" t="s">
        <v>42</v>
      </c>
      <c r="AO1" s="32" t="s">
        <v>43</v>
      </c>
    </row>
    <row r="2" spans="1:44" ht="18" customHeight="1" outlineLevel="1" thickBot="1" x14ac:dyDescent="0.25">
      <c r="A2" s="32">
        <v>1</v>
      </c>
      <c r="B2" s="34" t="s">
        <v>44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8" t="s">
        <v>7</v>
      </c>
      <c r="AI2" s="28" t="s">
        <v>8</v>
      </c>
      <c r="AL2" s="32">
        <f t="array" ref="AL2">IFERROR(INDEX(A$1:A$2040,SMALL(IF(A$1:A$2040&lt;&gt;"",ROW(A$1:A$2040)-0),ROW(A1))),"")</f>
        <v>1</v>
      </c>
    </row>
    <row r="3" spans="1:44" ht="18" customHeight="1" outlineLevel="1" thickBot="1" x14ac:dyDescent="0.25">
      <c r="B3" s="29" t="s">
        <v>27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97" cm="1">
        <f t="array" ref="AH3">SUMPRODUCT((C3:AG3="CA")+(C3:AG3="RTT")*1)</f>
        <v>0</v>
      </c>
      <c r="AI3" s="102" cm="1">
        <f t="array" ref="AI3">SUMPRODUCT((C3:AG3="R-CA")*1)</f>
        <v>0</v>
      </c>
      <c r="AL3" s="32">
        <f t="array" ref="AL3">IFERROR(INDEX(A$1:A$2040,SMALL(IF(A$1:A$2040&lt;&gt;"",ROW(A$1:A$2040)-0),ROW(A2))),"")</f>
        <v>2</v>
      </c>
      <c r="AO3" s="32" t="b">
        <f>AF16=IFERROR(IF(AE16+1&gt;$AG$16,"",#REF!+1),"")</f>
        <v>1</v>
      </c>
      <c r="AP3" s="32" t="s">
        <v>45</v>
      </c>
    </row>
    <row r="4" spans="1:44" ht="18" customHeight="1" outlineLevel="1" thickBot="1" x14ac:dyDescent="0.25">
      <c r="B4" s="30" t="s">
        <v>30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97" cm="1">
        <f t="array" ref="AH4">SUMPRODUCT((C4:AG4="CA")+(C4:AG4="RTT")*1)</f>
        <v>0</v>
      </c>
      <c r="AI4" s="35" cm="1">
        <f t="array" ref="AI4">SUMPRODUCT((C4:AG4="R-CA")*1)</f>
        <v>0</v>
      </c>
      <c r="AL4" s="32">
        <f t="array" ref="AL4">IFERROR(INDEX(A$1:A$2040,SMALL(IF(A$1:A$2040&lt;&gt;"",ROW(A$1:A$2040)-0),ROW(A3))),"")</f>
        <v>3</v>
      </c>
    </row>
    <row r="5" spans="1:44" ht="18" customHeight="1" outlineLevel="1" thickBot="1" x14ac:dyDescent="0.25">
      <c r="B5" s="29" t="s">
        <v>32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97" cm="1">
        <f t="array" ref="AH5">SUMPRODUCT((C5:AG5="CA")+(C5:AG5="RTT")*1)</f>
        <v>0</v>
      </c>
      <c r="AI5" s="35" cm="1">
        <f t="array" ref="AI5">SUMPRODUCT((C5:AG5="R-CA")*1)</f>
        <v>0</v>
      </c>
      <c r="AL5" s="32">
        <f t="array" ref="AL5">IFERROR(INDEX(A$1:A$2040,SMALL(IF(A$1:A$2040&lt;&gt;"",ROW(A$1:A$2040)-0),ROW(A4))),"")</f>
        <v>4</v>
      </c>
    </row>
    <row r="6" spans="1:44" ht="18" customHeight="1" outlineLevel="1" thickBot="1" x14ac:dyDescent="0.25">
      <c r="B6" s="30" t="s">
        <v>33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97" cm="1">
        <f t="array" ref="AH6">SUMPRODUCT((C6:AG6="CA")+(C6:AG6="RTT")*1)</f>
        <v>0</v>
      </c>
      <c r="AI6" s="35" cm="1">
        <f t="array" ref="AI6">SUMPRODUCT((C6:AG6="R-CA")*1)</f>
        <v>0</v>
      </c>
      <c r="AL6" s="32">
        <f t="array" ref="AL6">IFERROR(INDEX(A$1:A$2040,SMALL(IF(A$1:A$2040&lt;&gt;"",ROW(A$1:A$2040)-0),ROW(A5))),"")</f>
        <v>5</v>
      </c>
    </row>
    <row r="7" spans="1:44" ht="18" customHeight="1" outlineLevel="1" thickBot="1" x14ac:dyDescent="0.25">
      <c r="B7" s="29" t="s">
        <v>34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97" cm="1">
        <f t="array" ref="AH7">SUMPRODUCT((C7:AG7="CA")+(C7:AG7="RTT")*1)</f>
        <v>0</v>
      </c>
      <c r="AI7" s="35" cm="1">
        <f t="array" ref="AI7">SUMPRODUCT((C7:AG7="R-CA")*1)</f>
        <v>0</v>
      </c>
      <c r="AL7" s="32" cm="1">
        <f t="array" ref="AL7">IFERROR(INDEX(A$1:A$2040,SMALL(IF(A$1:A$2040&lt;&gt;"",ROW(A$1:A$2040)-0),ROW(A6))),"")</f>
        <v>6</v>
      </c>
    </row>
    <row r="8" spans="1:44" ht="18" customHeight="1" outlineLevel="1" thickBot="1" x14ac:dyDescent="0.25">
      <c r="B8" s="30" t="s">
        <v>35</v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97" cm="1">
        <f t="array" ref="AH8">SUMPRODUCT((C8:AG8="CA")+(C8:AG8="RTT")*1)</f>
        <v>0</v>
      </c>
      <c r="AI8" s="35" cm="1">
        <f t="array" ref="AI8">SUMPRODUCT((C8:AG8="R-CA")*1)</f>
        <v>0</v>
      </c>
      <c r="AL8" s="32" cm="1">
        <f t="array" ref="AL8">IFERROR(INDEX(A$1:A$2040,SMALL(IF(A$1:A$2040&lt;&gt;"",ROW(A$1:A$2040)-0),ROW(A7))),"")</f>
        <v>7</v>
      </c>
    </row>
    <row r="9" spans="1:44" ht="18" customHeight="1" outlineLevel="1" thickBot="1" x14ac:dyDescent="0.25">
      <c r="B9" s="110"/>
      <c r="C9" s="103"/>
      <c r="D9" s="103"/>
      <c r="E9" s="103"/>
      <c r="F9" s="103"/>
      <c r="G9" s="103"/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11" cm="1">
        <f t="array" ref="AH9">SUMPRODUCT((C9:AG9="CA")+(C9:AG9="RTT")*1)</f>
        <v>0</v>
      </c>
      <c r="AI9" s="103" cm="1">
        <f t="array" ref="AI9">SUMPRODUCT((C9:AG9="R-CA")*1)</f>
        <v>0</v>
      </c>
      <c r="AL9" s="32" cm="1">
        <f t="array" ref="AL9">IFERROR(INDEX(A$1:A$2040,SMALL(IF(A$1:A$2040&lt;&gt;"",ROW(A$1:A$2040)-0),ROW(A8))),"")</f>
        <v>8</v>
      </c>
    </row>
    <row r="10" spans="1:44" ht="18" customHeight="1" outlineLevel="1" thickBot="1" x14ac:dyDescent="0.25">
      <c r="B10" s="115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2"/>
      <c r="AG10" s="112"/>
      <c r="AH10" s="111" cm="1">
        <f t="array" ref="AH10">SUMPRODUCT((C10:AG10="CA")+(C10:AG10="RTT")*1)</f>
        <v>0</v>
      </c>
      <c r="AI10" s="103" cm="1">
        <f t="array" ref="AI10">SUMPRODUCT((C10:AG10="R-CA")*1)</f>
        <v>0</v>
      </c>
      <c r="AL10" s="32" cm="1">
        <f t="array" ref="AL10">IFERROR(INDEX(A$1:A$2040,SMALL(IF(A$1:A$2040&lt;&gt;"",ROW(A$1:A$2040)-0),ROW(A9))),"")</f>
        <v>9</v>
      </c>
    </row>
    <row r="11" spans="1:44" ht="18" customHeight="1" outlineLevel="1" thickBot="1" x14ac:dyDescent="0.25">
      <c r="B11" s="116" t="s">
        <v>36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111" cm="1">
        <f t="array" ref="AH11">SUMPRODUCT((C11:AG11="CA")+(C11:AG11="RTT")*1)</f>
        <v>0</v>
      </c>
      <c r="AI11" s="103" cm="1">
        <f t="array" ref="AI11">SUMPRODUCT((C11:AG11="R-CA")*1)</f>
        <v>0</v>
      </c>
      <c r="AL11" s="32" cm="1">
        <f t="array" ref="AL11">IFERROR(INDEX(A$1:A$2040,SMALL(IF(A$1:A$2040&lt;&gt;"",ROW(A$1:A$2040)-0),ROW(A10))),"")</f>
        <v>10</v>
      </c>
    </row>
    <row r="12" spans="1:44" ht="18" customHeight="1" outlineLevel="1" thickBot="1" x14ac:dyDescent="0.25">
      <c r="B12" s="115" t="s">
        <v>39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1" cm="1">
        <f t="array" ref="AH12">SUMPRODUCT((C12:AG12="CA")+(C12:AG12="RTT")*1)</f>
        <v>0</v>
      </c>
      <c r="AI12" s="103" cm="1">
        <f t="array" ref="AI12">SUMPRODUCT((C12:AG12="R-CA")*1)</f>
        <v>0</v>
      </c>
      <c r="AL12" s="32" cm="1">
        <f t="array" ref="AL12">IFERROR(INDEX(A$1:A$2040,SMALL(IF(A$1:A$2040&lt;&gt;"",ROW(A$1:A$2040)-0),ROW(A11))),"")</f>
        <v>11</v>
      </c>
    </row>
    <row r="13" spans="1:44" ht="18" customHeight="1" outlineLevel="1" thickBot="1" x14ac:dyDescent="0.25">
      <c r="B13" s="116" t="s">
        <v>40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117"/>
      <c r="AH13" s="113" cm="1">
        <f t="array" ref="AH13">SUMPRODUCT((C13:AG13="CA")+(C13:AG13="RTT")*1)</f>
        <v>0</v>
      </c>
      <c r="AI13" s="112" cm="1">
        <f t="array" ref="AI13">SUMPRODUCT((C13:AG13="R-CA")*1)</f>
        <v>0</v>
      </c>
      <c r="AL13" s="32" cm="1">
        <f t="array" ref="AL13">IFERROR(INDEX(A$1:A$2040,SMALL(IF(A$1:A$2040&lt;&gt;"",ROW(A$1:A$2040)-0),ROW(A12))),"")</f>
        <v>12</v>
      </c>
    </row>
    <row r="14" spans="1:44" ht="18" customHeight="1" thickBot="1" x14ac:dyDescent="0.25">
      <c r="AL14" s="32" t="str">
        <f t="array" ref="AL14">IFERROR(INDEX(A$1:A$2040,SMALL(IF(A$1:A$2040&lt;&gt;"",ROW(A$1:A$2040)-0),ROW(A13))),"")</f>
        <v/>
      </c>
      <c r="AR14" s="28" t="s">
        <v>46</v>
      </c>
    </row>
    <row r="15" spans="1:44" ht="18" customHeight="1" thickBot="1" x14ac:dyDescent="0.25">
      <c r="B15" s="33">
        <v>46419</v>
      </c>
      <c r="C15" s="259">
        <f>DATE(P4_2027!B2,2,1)</f>
        <v>46419</v>
      </c>
      <c r="D15" s="259">
        <f>C15+1</f>
        <v>46420</v>
      </c>
      <c r="E15" s="259">
        <f t="shared" ref="E15:AD15" si="1">D15+1</f>
        <v>46421</v>
      </c>
      <c r="F15" s="259">
        <f t="shared" si="1"/>
        <v>46422</v>
      </c>
      <c r="G15" s="259">
        <f t="shared" si="1"/>
        <v>46423</v>
      </c>
      <c r="H15" s="259">
        <f t="shared" si="1"/>
        <v>46424</v>
      </c>
      <c r="I15" s="259">
        <f t="shared" si="1"/>
        <v>46425</v>
      </c>
      <c r="J15" s="259">
        <f t="shared" si="1"/>
        <v>46426</v>
      </c>
      <c r="K15" s="259">
        <f t="shared" si="1"/>
        <v>46427</v>
      </c>
      <c r="L15" s="259">
        <f t="shared" si="1"/>
        <v>46428</v>
      </c>
      <c r="M15" s="259">
        <f t="shared" si="1"/>
        <v>46429</v>
      </c>
      <c r="N15" s="259">
        <f t="shared" si="1"/>
        <v>46430</v>
      </c>
      <c r="O15" s="259">
        <f t="shared" si="1"/>
        <v>46431</v>
      </c>
      <c r="P15" s="259">
        <f t="shared" si="1"/>
        <v>46432</v>
      </c>
      <c r="Q15" s="259">
        <f t="shared" si="1"/>
        <v>46433</v>
      </c>
      <c r="R15" s="259">
        <f t="shared" si="1"/>
        <v>46434</v>
      </c>
      <c r="S15" s="259">
        <f t="shared" si="1"/>
        <v>46435</v>
      </c>
      <c r="T15" s="259">
        <f t="shared" si="1"/>
        <v>46436</v>
      </c>
      <c r="U15" s="259">
        <f t="shared" si="1"/>
        <v>46437</v>
      </c>
      <c r="V15" s="259">
        <f t="shared" si="1"/>
        <v>46438</v>
      </c>
      <c r="W15" s="259">
        <f t="shared" si="1"/>
        <v>46439</v>
      </c>
      <c r="X15" s="259">
        <f t="shared" si="1"/>
        <v>46440</v>
      </c>
      <c r="Y15" s="259">
        <f t="shared" si="1"/>
        <v>46441</v>
      </c>
      <c r="Z15" s="259">
        <f t="shared" si="1"/>
        <v>46442</v>
      </c>
      <c r="AA15" s="259">
        <f t="shared" si="1"/>
        <v>46443</v>
      </c>
      <c r="AB15" s="259">
        <f t="shared" si="1"/>
        <v>46444</v>
      </c>
      <c r="AC15" s="259">
        <f t="shared" si="1"/>
        <v>46445</v>
      </c>
      <c r="AD15" s="259">
        <f t="shared" si="1"/>
        <v>46446</v>
      </c>
      <c r="AL15" s="32" t="str">
        <f t="array" ref="AL15">IFERROR(INDEX(A$1:A$2040,SMALL(IF(A$1:A$2040&lt;&gt;"",ROW(A$1:A$2040)-0),ROW(A14))),"")</f>
        <v/>
      </c>
      <c r="AR15" s="99">
        <f>SUM(P4_2025!B3)</f>
        <v>43</v>
      </c>
    </row>
    <row r="16" spans="1:44" ht="18" customHeight="1" outlineLevel="2" thickBot="1" x14ac:dyDescent="0.25">
      <c r="A16" s="32">
        <v>2</v>
      </c>
      <c r="B16" s="34" t="s">
        <v>44</v>
      </c>
      <c r="C16" s="259"/>
      <c r="D16" s="259"/>
      <c r="E16" s="259"/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H16" s="28" t="s">
        <v>7</v>
      </c>
      <c r="AI16" s="28" t="s">
        <v>8</v>
      </c>
      <c r="AL16" s="32" t="str">
        <f t="array" ref="AL16">IFERROR(INDEX(A$1:A$2040,SMALL(IF(A$1:A$2040&lt;&gt;"",ROW(A$1:A$2040)-0),ROW(A15))),"")</f>
        <v/>
      </c>
      <c r="AO16" s="32" t="s">
        <v>47</v>
      </c>
      <c r="AR16" s="28" t="s">
        <v>48</v>
      </c>
    </row>
    <row r="17" spans="1:48" ht="18" customHeight="1" outlineLevel="2" thickBot="1" x14ac:dyDescent="0.25">
      <c r="B17" s="29" t="s">
        <v>27</v>
      </c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139"/>
      <c r="AF17" s="139"/>
      <c r="AG17" s="140"/>
      <c r="AH17" s="123" cm="1">
        <f t="array" ref="AH17">SUMPRODUCT((C17:AG17="CA")+(C17:AG17="RTT")*1)</f>
        <v>0</v>
      </c>
      <c r="AI17" s="102" cm="1">
        <f t="array" ref="AI17">SUMPRODUCT((C17:AG17="R-CA")*1)</f>
        <v>0</v>
      </c>
      <c r="AL17" s="32" t="str">
        <f t="array" ref="AL17">IFERROR(INDEX(A$1:A$2040,SMALL(IF(A$1:A$2040&lt;&gt;"",ROW(A$1:A$2040)-0),ROW(A16))),"")</f>
        <v/>
      </c>
      <c r="AO17" s="32" t="s">
        <v>49</v>
      </c>
      <c r="AP17" s="32" t="s">
        <v>50</v>
      </c>
      <c r="AR17" s="28">
        <f>SUM(P4_2025!B4)</f>
        <v>60</v>
      </c>
      <c r="AS17" s="101">
        <v>2027</v>
      </c>
      <c r="AT17" s="101" t="s">
        <v>51</v>
      </c>
      <c r="AU17" s="101" t="s">
        <v>52</v>
      </c>
      <c r="AV17" s="101" t="s">
        <v>53</v>
      </c>
    </row>
    <row r="18" spans="1:48" ht="18" customHeight="1" outlineLevel="2" thickBot="1" x14ac:dyDescent="0.25">
      <c r="B18" s="30" t="s">
        <v>30</v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141"/>
      <c r="AF18" s="141"/>
      <c r="AG18" s="142"/>
      <c r="AH18" s="123" cm="1">
        <f t="array" ref="AH18">SUMPRODUCT((C18:AG18="CA")+(C18:AG18="RTT")*1)</f>
        <v>0</v>
      </c>
      <c r="AI18" s="35" cm="1">
        <f t="array" ref="AI18">SUMPRODUCT((C18:AG18="R-CA")*1)</f>
        <v>0</v>
      </c>
      <c r="AO18" s="36">
        <v>0</v>
      </c>
      <c r="AP18" s="36">
        <v>1</v>
      </c>
      <c r="AR18" s="95" t="s">
        <v>27</v>
      </c>
      <c r="AS18" s="32">
        <f>SUM(AH3,AH17,AH31,AH45,AH59,AH73,AH87,AH101,AH115,AH129,AH143,AH157)</f>
        <v>0</v>
      </c>
      <c r="AT18" s="32">
        <f>SUM(AI3,AI17,AI31,AI45,AI59,AI73,AI87,AI101,AI115,AI129,AI143,AI157)</f>
        <v>0</v>
      </c>
      <c r="AU18" s="32">
        <f>AS18+P4_2027!AT18</f>
        <v>0</v>
      </c>
      <c r="AV18" s="32">
        <f>AR17-AU18</f>
        <v>60</v>
      </c>
    </row>
    <row r="19" spans="1:48" ht="18" customHeight="1" outlineLevel="2" thickBot="1" x14ac:dyDescent="0.25">
      <c r="B19" s="29" t="s">
        <v>32</v>
      </c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141"/>
      <c r="AF19" s="141"/>
      <c r="AG19" s="142"/>
      <c r="AH19" s="123" cm="1">
        <f t="array" ref="AH19">SUMPRODUCT((C19:AG19="CA")+(C19:AG19="RTT")*1)</f>
        <v>0</v>
      </c>
      <c r="AI19" s="35" cm="1">
        <f t="array" ref="AI19">SUMPRODUCT((C19:AG19="R-CA")*1)</f>
        <v>0</v>
      </c>
      <c r="AO19" s="36">
        <v>1</v>
      </c>
      <c r="AP19" s="36">
        <v>0</v>
      </c>
      <c r="AR19" s="96" t="s">
        <v>30</v>
      </c>
      <c r="AS19" s="32">
        <f t="shared" ref="AS19:AT28" si="2">SUM(AH4,AH18,AH32,AH46,AH60,AH74,AH88,AH102,AH116,AH130,AH144,AH158)</f>
        <v>0</v>
      </c>
      <c r="AT19" s="32">
        <f t="shared" si="2"/>
        <v>0</v>
      </c>
      <c r="AV19" s="32">
        <f>AR17-AU19</f>
        <v>60</v>
      </c>
    </row>
    <row r="20" spans="1:48" ht="18" customHeight="1" outlineLevel="2" thickBot="1" x14ac:dyDescent="0.25">
      <c r="B20" s="30" t="s">
        <v>33</v>
      </c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141"/>
      <c r="AF20" s="141"/>
      <c r="AG20" s="142"/>
      <c r="AH20" s="123" cm="1">
        <f t="array" ref="AH20">SUMPRODUCT((C20:AG20="CA")+(C20:AG20="RTT")*1)</f>
        <v>0</v>
      </c>
      <c r="AI20" s="35" cm="1">
        <f t="array" ref="AI20">SUMPRODUCT((C20:AG20="R-CA")*1)</f>
        <v>0</v>
      </c>
      <c r="AO20" s="36">
        <v>1</v>
      </c>
      <c r="AP20" s="36">
        <v>0</v>
      </c>
      <c r="AR20" s="95" t="s">
        <v>32</v>
      </c>
      <c r="AS20" s="32">
        <f t="shared" si="2"/>
        <v>0</v>
      </c>
      <c r="AT20" s="32">
        <f t="shared" si="2"/>
        <v>0</v>
      </c>
      <c r="AU20" s="32">
        <f>AS20+P4_2027!AT20</f>
        <v>0</v>
      </c>
      <c r="AV20" s="32">
        <f>AR17-AU20</f>
        <v>60</v>
      </c>
    </row>
    <row r="21" spans="1:48" ht="18" customHeight="1" outlineLevel="2" thickBot="1" x14ac:dyDescent="0.25">
      <c r="B21" s="29" t="s">
        <v>34</v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141"/>
      <c r="AF21" s="141"/>
      <c r="AG21" s="142"/>
      <c r="AH21" s="123" cm="1">
        <f t="array" ref="AH21">SUMPRODUCT((C21:AG21="CA")+(C21:AG21="RTT")*1)</f>
        <v>0</v>
      </c>
      <c r="AI21" s="35" cm="1">
        <f t="array" ref="AI21">SUMPRODUCT((C21:AG21="R-CA")*1)</f>
        <v>0</v>
      </c>
      <c r="AO21" s="36">
        <v>0</v>
      </c>
      <c r="AP21" s="36">
        <v>1</v>
      </c>
      <c r="AR21" s="96" t="s">
        <v>33</v>
      </c>
      <c r="AS21" s="32">
        <f t="shared" si="2"/>
        <v>0</v>
      </c>
      <c r="AT21" s="32">
        <f t="shared" si="2"/>
        <v>0</v>
      </c>
      <c r="AU21" s="32">
        <f>AS21+P4_2027!AT21</f>
        <v>0</v>
      </c>
      <c r="AV21" s="32">
        <f>AR17-AU21</f>
        <v>60</v>
      </c>
    </row>
    <row r="22" spans="1:48" ht="18" customHeight="1" outlineLevel="2" thickBot="1" x14ac:dyDescent="0.25">
      <c r="B22" s="30" t="s">
        <v>35</v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141"/>
      <c r="AF22" s="141"/>
      <c r="AG22" s="142"/>
      <c r="AH22" s="123" cm="1">
        <f t="array" ref="AH22">SUMPRODUCT((C22:AG22="CA")+(C22:AG22="RTT")*1)</f>
        <v>0</v>
      </c>
      <c r="AI22" s="35" cm="1">
        <f t="array" ref="AI22">SUMPRODUCT((C22:AG22="R-CA")*1)</f>
        <v>0</v>
      </c>
      <c r="AO22" s="36">
        <v>0</v>
      </c>
      <c r="AP22" s="36">
        <v>1</v>
      </c>
      <c r="AR22" s="95" t="s">
        <v>34</v>
      </c>
      <c r="AS22" s="32">
        <f t="shared" si="2"/>
        <v>0</v>
      </c>
      <c r="AT22" s="32">
        <f t="shared" si="2"/>
        <v>0</v>
      </c>
      <c r="AU22" s="32">
        <f>AS22+P4_2027!AT22</f>
        <v>0</v>
      </c>
      <c r="AV22" s="32">
        <f>AR17-AU22</f>
        <v>60</v>
      </c>
    </row>
    <row r="23" spans="1:48" ht="18" customHeight="1" outlineLevel="2" thickBot="1" x14ac:dyDescent="0.25">
      <c r="B23" s="110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43"/>
      <c r="AF23" s="143"/>
      <c r="AG23" s="144"/>
      <c r="AH23" s="125" cm="1">
        <f t="array" ref="AH23">SUMPRODUCT((C23:AG23="CA")+(C23:AG23="RTT")*1)</f>
        <v>0</v>
      </c>
      <c r="AI23" s="103" cm="1">
        <f t="array" ref="AI23">SUMPRODUCT((C23:AG23="R-CA")*1)</f>
        <v>0</v>
      </c>
      <c r="AO23" s="36">
        <v>1</v>
      </c>
      <c r="AP23" s="36">
        <v>0</v>
      </c>
      <c r="AR23" s="96" t="s">
        <v>41</v>
      </c>
      <c r="AS23" s="32">
        <f t="shared" si="2"/>
        <v>0</v>
      </c>
      <c r="AT23" s="32">
        <f t="shared" si="2"/>
        <v>0</v>
      </c>
      <c r="AU23" s="32">
        <f>AS23+P4_2027!AT23</f>
        <v>0</v>
      </c>
      <c r="AV23" s="32">
        <f>AR17-AU23</f>
        <v>60</v>
      </c>
    </row>
    <row r="24" spans="1:48" ht="18" customHeight="1" outlineLevel="2" thickBot="1" x14ac:dyDescent="0.25">
      <c r="B24" s="115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43"/>
      <c r="AF24" s="143"/>
      <c r="AG24" s="144"/>
      <c r="AH24" s="125" cm="1">
        <f t="array" ref="AH24">SUMPRODUCT((C24:AG24="CA")+(C24:AG24="RTT")*1)</f>
        <v>0</v>
      </c>
      <c r="AI24" s="103" cm="1">
        <f t="array" ref="AI24">SUMPRODUCT((C24:AG24="R-CA")*1)</f>
        <v>0</v>
      </c>
      <c r="AO24" s="36">
        <v>1</v>
      </c>
      <c r="AP24" s="36">
        <v>0</v>
      </c>
      <c r="AR24" s="118"/>
      <c r="AS24" s="32">
        <f t="shared" si="2"/>
        <v>0</v>
      </c>
      <c r="AT24" s="32">
        <f t="shared" si="2"/>
        <v>0</v>
      </c>
      <c r="AU24" s="32">
        <f>AS24+P4_2027!AT24</f>
        <v>0</v>
      </c>
      <c r="AV24" s="32">
        <f>AR17-AU24</f>
        <v>60</v>
      </c>
    </row>
    <row r="25" spans="1:48" ht="18" customHeight="1" outlineLevel="2" thickBot="1" x14ac:dyDescent="0.25">
      <c r="B25" s="116" t="s">
        <v>36</v>
      </c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143"/>
      <c r="AF25" s="143"/>
      <c r="AG25" s="144"/>
      <c r="AH25" s="125" cm="1">
        <f t="array" ref="AH25">SUMPRODUCT((C25:AG25="CA")+(C25:AG25="RTT")*1)</f>
        <v>0</v>
      </c>
      <c r="AI25" s="103" cm="1">
        <f t="array" ref="AI25">SUMPRODUCT((C25:AG25="R-CA")*1)</f>
        <v>0</v>
      </c>
      <c r="AO25" s="36">
        <v>1</v>
      </c>
      <c r="AP25" s="36">
        <v>0</v>
      </c>
      <c r="AR25" s="96"/>
      <c r="AS25" s="32">
        <f t="shared" si="2"/>
        <v>0</v>
      </c>
      <c r="AT25" s="32">
        <f t="shared" si="2"/>
        <v>0</v>
      </c>
      <c r="AU25" s="32">
        <f>AS25+P4_2027!AT25</f>
        <v>0</v>
      </c>
      <c r="AV25" s="32">
        <f>AR17-AU25</f>
        <v>60</v>
      </c>
    </row>
    <row r="26" spans="1:48" ht="18" customHeight="1" outlineLevel="2" thickBot="1" x14ac:dyDescent="0.25">
      <c r="B26" s="115" t="s">
        <v>39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43"/>
      <c r="AF26" s="143"/>
      <c r="AG26" s="144"/>
      <c r="AH26" s="125" cm="1">
        <f t="array" ref="AH26">SUMPRODUCT((C26:AG26="CA")+(C26:AG26="RTT")*1)</f>
        <v>0</v>
      </c>
      <c r="AI26" s="103" cm="1">
        <f t="array" ref="AI26">SUMPRODUCT((C26:AG26="R-CA")*1)</f>
        <v>0</v>
      </c>
      <c r="AO26" s="36">
        <v>0</v>
      </c>
      <c r="AP26" s="36">
        <v>1</v>
      </c>
      <c r="AR26" s="118" t="s">
        <v>36</v>
      </c>
      <c r="AS26" s="32">
        <f t="shared" si="2"/>
        <v>0</v>
      </c>
      <c r="AT26" s="32">
        <f t="shared" si="2"/>
        <v>0</v>
      </c>
      <c r="AU26" s="32">
        <f>AS26+P4_2027!AT26</f>
        <v>0</v>
      </c>
      <c r="AV26" s="32">
        <f>AR15-AU26</f>
        <v>43</v>
      </c>
    </row>
    <row r="27" spans="1:48" ht="18" customHeight="1" outlineLevel="2" thickBot="1" x14ac:dyDescent="0.25">
      <c r="B27" s="116" t="s">
        <v>40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145"/>
      <c r="AF27" s="145"/>
      <c r="AG27" s="146"/>
      <c r="AH27" s="129" cm="1">
        <f t="array" ref="AH27">SUMPRODUCT((C27:AG27="CA")+(C27:AG27="RTT")*1)</f>
        <v>0</v>
      </c>
      <c r="AI27" s="112" cm="1">
        <f t="array" ref="AI27">SUMPRODUCT((C27:AG27="R-CA")*1)</f>
        <v>0</v>
      </c>
      <c r="AO27" s="36">
        <v>0</v>
      </c>
      <c r="AP27" s="36">
        <v>1</v>
      </c>
      <c r="AR27" s="96" t="s">
        <v>39</v>
      </c>
      <c r="AS27" s="32">
        <f t="shared" si="2"/>
        <v>0</v>
      </c>
      <c r="AT27" s="32">
        <f t="shared" si="2"/>
        <v>0</v>
      </c>
      <c r="AU27" s="32">
        <f>AS27+P4_2027!AT27</f>
        <v>0</v>
      </c>
      <c r="AV27" s="32">
        <f>AR15-AU27</f>
        <v>43</v>
      </c>
    </row>
    <row r="28" spans="1:48" ht="18" customHeight="1" thickBot="1" x14ac:dyDescent="0.25">
      <c r="AO28" s="36">
        <v>1</v>
      </c>
      <c r="AP28" s="36">
        <v>0</v>
      </c>
      <c r="AR28" s="118" t="s">
        <v>40</v>
      </c>
      <c r="AS28" s="32">
        <f t="shared" si="2"/>
        <v>0</v>
      </c>
      <c r="AT28" s="32">
        <f t="shared" si="2"/>
        <v>0</v>
      </c>
      <c r="AU28" s="32">
        <f>AS28+P4_2027!AT28</f>
        <v>0</v>
      </c>
      <c r="AV28" s="32">
        <f>AR15-AU28</f>
        <v>43</v>
      </c>
    </row>
    <row r="29" spans="1:48" ht="18" customHeight="1" thickBot="1" x14ac:dyDescent="0.25">
      <c r="B29" s="33">
        <v>46447</v>
      </c>
      <c r="C29" s="260">
        <f>DATE(P4_2027!B2,3,1)</f>
        <v>46447</v>
      </c>
      <c r="D29" s="261">
        <f>C29+1</f>
        <v>46448</v>
      </c>
      <c r="E29" s="260">
        <f t="shared" ref="E29:AG29" si="3">D29+1</f>
        <v>46449</v>
      </c>
      <c r="F29" s="260">
        <f t="shared" si="3"/>
        <v>46450</v>
      </c>
      <c r="G29" s="260">
        <f t="shared" si="3"/>
        <v>46451</v>
      </c>
      <c r="H29" s="260">
        <f t="shared" si="3"/>
        <v>46452</v>
      </c>
      <c r="I29" s="260">
        <f t="shared" si="3"/>
        <v>46453</v>
      </c>
      <c r="J29" s="260">
        <f t="shared" si="3"/>
        <v>46454</v>
      </c>
      <c r="K29" s="260">
        <f t="shared" si="3"/>
        <v>46455</v>
      </c>
      <c r="L29" s="260">
        <f t="shared" si="3"/>
        <v>46456</v>
      </c>
      <c r="M29" s="260">
        <f t="shared" si="3"/>
        <v>46457</v>
      </c>
      <c r="N29" s="260">
        <f t="shared" si="3"/>
        <v>46458</v>
      </c>
      <c r="O29" s="260">
        <f t="shared" si="3"/>
        <v>46459</v>
      </c>
      <c r="P29" s="260">
        <f t="shared" si="3"/>
        <v>46460</v>
      </c>
      <c r="Q29" s="260">
        <f t="shared" si="3"/>
        <v>46461</v>
      </c>
      <c r="R29" s="260">
        <f t="shared" si="3"/>
        <v>46462</v>
      </c>
      <c r="S29" s="260">
        <f t="shared" si="3"/>
        <v>46463</v>
      </c>
      <c r="T29" s="260">
        <f t="shared" si="3"/>
        <v>46464</v>
      </c>
      <c r="U29" s="260">
        <f t="shared" si="3"/>
        <v>46465</v>
      </c>
      <c r="V29" s="260">
        <f t="shared" si="3"/>
        <v>46466</v>
      </c>
      <c r="W29" s="260">
        <f t="shared" si="3"/>
        <v>46467</v>
      </c>
      <c r="X29" s="260">
        <f t="shared" si="3"/>
        <v>46468</v>
      </c>
      <c r="Y29" s="260">
        <f t="shared" si="3"/>
        <v>46469</v>
      </c>
      <c r="Z29" s="260">
        <f t="shared" si="3"/>
        <v>46470</v>
      </c>
      <c r="AA29" s="260">
        <f t="shared" si="3"/>
        <v>46471</v>
      </c>
      <c r="AB29" s="260">
        <f t="shared" si="3"/>
        <v>46472</v>
      </c>
      <c r="AC29" s="260">
        <f t="shared" si="3"/>
        <v>46473</v>
      </c>
      <c r="AD29" s="260">
        <f t="shared" si="3"/>
        <v>46474</v>
      </c>
      <c r="AE29" s="260">
        <f t="shared" si="3"/>
        <v>46475</v>
      </c>
      <c r="AF29" s="260">
        <f t="shared" si="3"/>
        <v>46476</v>
      </c>
      <c r="AG29" s="260">
        <f t="shared" si="3"/>
        <v>46477</v>
      </c>
      <c r="AO29" s="36">
        <v>1</v>
      </c>
      <c r="AP29" s="36">
        <v>0</v>
      </c>
    </row>
    <row r="30" spans="1:48" ht="18" customHeight="1" outlineLevel="1" thickBot="1" x14ac:dyDescent="0.25">
      <c r="A30" s="32">
        <v>3</v>
      </c>
      <c r="B30" s="34" t="s">
        <v>44</v>
      </c>
      <c r="C30" s="260"/>
      <c r="D30" s="262"/>
      <c r="E30" s="260"/>
      <c r="F30" s="260"/>
      <c r="G30" s="260"/>
      <c r="H30" s="260"/>
      <c r="I30" s="260"/>
      <c r="J30" s="260"/>
      <c r="K30" s="260"/>
      <c r="L30" s="260"/>
      <c r="M30" s="260"/>
      <c r="N30" s="260"/>
      <c r="O30" s="260"/>
      <c r="P30" s="260"/>
      <c r="Q30" s="260"/>
      <c r="R30" s="260"/>
      <c r="S30" s="260"/>
      <c r="T30" s="260"/>
      <c r="U30" s="260"/>
      <c r="V30" s="260"/>
      <c r="W30" s="260"/>
      <c r="X30" s="260"/>
      <c r="Y30" s="260"/>
      <c r="Z30" s="260"/>
      <c r="AA30" s="260"/>
      <c r="AB30" s="260"/>
      <c r="AC30" s="260"/>
      <c r="AD30" s="260"/>
      <c r="AE30" s="260"/>
      <c r="AF30" s="260"/>
      <c r="AG30" s="260"/>
      <c r="AH30" s="28" t="s">
        <v>7</v>
      </c>
      <c r="AI30" s="28" t="s">
        <v>8</v>
      </c>
      <c r="AL30" s="32" t="str">
        <f t="array" ref="AL30">IFERROR(INDEX(A$1:A$2040,SMALL(IF(A$1:A$2040&lt;&gt;"",ROW(A$1:A$2040)-0),ROW(#REF!))),"")</f>
        <v/>
      </c>
      <c r="AO30" s="36">
        <v>0</v>
      </c>
      <c r="AP30" s="36">
        <v>1</v>
      </c>
    </row>
    <row r="31" spans="1:48" ht="18" customHeight="1" outlineLevel="1" thickBot="1" x14ac:dyDescent="0.25">
      <c r="B31" s="121" t="s">
        <v>27</v>
      </c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3" cm="1">
        <f t="array" ref="AH31">SUMPRODUCT((C31:AG31="CA")+(C31:AG31="RTT")*1)</f>
        <v>0</v>
      </c>
      <c r="AI31" s="102" cm="1">
        <f t="array" ref="AI31">SUMPRODUCT((C31:AG31="R-CA")*1)</f>
        <v>0</v>
      </c>
      <c r="AO31" s="36">
        <v>0</v>
      </c>
      <c r="AP31" s="36">
        <v>1</v>
      </c>
    </row>
    <row r="32" spans="1:48" ht="18" customHeight="1" outlineLevel="1" thickBot="1" x14ac:dyDescent="0.25">
      <c r="B32" s="122" t="s">
        <v>30</v>
      </c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3" cm="1">
        <f t="array" ref="AH32">SUMPRODUCT((C32:AG32="CA")+(C32:AG32="RTT")*1)</f>
        <v>0</v>
      </c>
      <c r="AI32" s="35" cm="1">
        <f t="array" ref="AI32">SUMPRODUCT((C32:AG32="R-CA")*1)</f>
        <v>0</v>
      </c>
      <c r="AO32" s="36"/>
      <c r="AP32" s="36"/>
    </row>
    <row r="33" spans="1:42" ht="18" customHeight="1" outlineLevel="1" thickBot="1" x14ac:dyDescent="0.25">
      <c r="B33" s="121" t="s">
        <v>32</v>
      </c>
      <c r="C33" s="112"/>
      <c r="D33" s="112"/>
      <c r="E33" s="112"/>
      <c r="F33" s="126"/>
      <c r="G33" s="126"/>
      <c r="H33" s="112"/>
      <c r="I33" s="112"/>
      <c r="J33" s="126"/>
      <c r="K33" s="126"/>
      <c r="L33" s="126"/>
      <c r="M33" s="112"/>
      <c r="N33" s="112"/>
      <c r="O33" s="126"/>
      <c r="P33" s="126"/>
      <c r="Q33" s="126"/>
      <c r="R33" s="126"/>
      <c r="S33" s="126"/>
      <c r="T33" s="126"/>
      <c r="U33" s="126"/>
      <c r="V33" s="126"/>
      <c r="W33" s="126"/>
      <c r="X33" s="126"/>
      <c r="Y33" s="126"/>
      <c r="Z33" s="126"/>
      <c r="AA33" s="126"/>
      <c r="AB33" s="126"/>
      <c r="AC33" s="126"/>
      <c r="AD33" s="126"/>
      <c r="AE33" s="126"/>
      <c r="AF33" s="126"/>
      <c r="AG33" s="126"/>
      <c r="AH33" s="123" cm="1">
        <f t="array" ref="AH33">SUMPRODUCT((C33:AG33="CA")+(C33:AG33="RTT")*1)</f>
        <v>0</v>
      </c>
      <c r="AI33" s="35" cm="1">
        <f t="array" ref="AI33">SUMPRODUCT((C33:AG33="R-CA")*1)</f>
        <v>0</v>
      </c>
      <c r="AO33" s="36"/>
      <c r="AP33" s="36"/>
    </row>
    <row r="34" spans="1:42" ht="18" customHeight="1" outlineLevel="1" thickBot="1" x14ac:dyDescent="0.25">
      <c r="B34" s="122" t="s">
        <v>33</v>
      </c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12"/>
      <c r="R34" s="112"/>
      <c r="S34" s="112"/>
      <c r="T34" s="126"/>
      <c r="U34" s="126"/>
      <c r="V34" s="112"/>
      <c r="W34" s="112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3" cm="1">
        <f t="array" ref="AH34">SUMPRODUCT((C34:AG34="CA")+(C34:AG34="RTT")*1)</f>
        <v>0</v>
      </c>
      <c r="AI34" s="35" cm="1">
        <f t="array" ref="AI34">SUMPRODUCT((C34:AG34="R-CA")*1)</f>
        <v>0</v>
      </c>
      <c r="AO34" s="36"/>
      <c r="AP34" s="36"/>
    </row>
    <row r="35" spans="1:42" ht="18" customHeight="1" outlineLevel="1" thickBot="1" x14ac:dyDescent="0.25">
      <c r="B35" s="121" t="s">
        <v>34</v>
      </c>
      <c r="C35" s="126"/>
      <c r="D35" s="126"/>
      <c r="E35" s="112"/>
      <c r="F35" s="126"/>
      <c r="G35" s="126"/>
      <c r="H35" s="112"/>
      <c r="I35" s="112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126"/>
      <c r="AG35" s="126"/>
      <c r="AH35" s="123" cm="1">
        <f t="array" ref="AH35">SUMPRODUCT((C35:AG35="CA")+(C35:AG35="RTT")*1)</f>
        <v>0</v>
      </c>
      <c r="AI35" s="35" cm="1">
        <f t="array" ref="AI35">SUMPRODUCT((C35:AG35="R-CA")*1)</f>
        <v>0</v>
      </c>
      <c r="AO35" s="36"/>
      <c r="AP35" s="36"/>
    </row>
    <row r="36" spans="1:42" ht="18" customHeight="1" outlineLevel="1" thickBot="1" x14ac:dyDescent="0.25">
      <c r="B36" s="122" t="s">
        <v>35</v>
      </c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64"/>
      <c r="N36" s="64"/>
      <c r="O36" s="127"/>
      <c r="P36" s="127"/>
      <c r="Q36" s="64"/>
      <c r="R36" s="64"/>
      <c r="S36" s="64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3" cm="1">
        <f t="array" ref="AH36">SUMPRODUCT((C36:AG36="CA")+(C36:AG36="RTT")*1)</f>
        <v>0</v>
      </c>
      <c r="AI36" s="35" cm="1">
        <f t="array" ref="AI36">SUMPRODUCT((C36:AG36="R-CA")*1)</f>
        <v>0</v>
      </c>
    </row>
    <row r="37" spans="1:42" ht="18" customHeight="1" outlineLevel="1" thickBot="1" x14ac:dyDescent="0.25">
      <c r="B37" s="124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25" cm="1">
        <f t="array" ref="AH37">SUMPRODUCT((C37:AG37="CA")+(C37:AG37="RTT")*1)</f>
        <v>0</v>
      </c>
      <c r="AI37" s="103" cm="1">
        <f t="array" ref="AI37">SUMPRODUCT((C37:AG37="R-CA")*1)</f>
        <v>0</v>
      </c>
    </row>
    <row r="38" spans="1:42" ht="18" customHeight="1" outlineLevel="1" thickBot="1" x14ac:dyDescent="0.25">
      <c r="B38" s="115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111" cm="1">
        <f t="array" ref="AH38">SUMPRODUCT((C38:AG38="CA")+(C38:AG38="RTT")*1)</f>
        <v>0</v>
      </c>
      <c r="AI38" s="103" cm="1">
        <f t="array" ref="AI38">SUMPRODUCT((C38:AG38="R-CA")*1)</f>
        <v>0</v>
      </c>
    </row>
    <row r="39" spans="1:42" ht="18" customHeight="1" outlineLevel="1" thickBot="1" x14ac:dyDescent="0.25">
      <c r="B39" s="116" t="s">
        <v>36</v>
      </c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111" cm="1">
        <f t="array" ref="AH39">SUMPRODUCT((C39:AG39="CA")+(C39:AG39="RTT")*1)</f>
        <v>0</v>
      </c>
      <c r="AI39" s="103" cm="1">
        <f t="array" ref="AI39">SUMPRODUCT((C39:AG39="R-CA")*1)</f>
        <v>0</v>
      </c>
    </row>
    <row r="40" spans="1:42" ht="18" customHeight="1" outlineLevel="1" thickBot="1" x14ac:dyDescent="0.25">
      <c r="B40" s="115" t="s">
        <v>39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2"/>
      <c r="AG40" s="112"/>
      <c r="AH40" s="111" cm="1">
        <f t="array" ref="AH40">SUMPRODUCT((C40:AG40="CA")+(C40:AG40="RTT")*1)</f>
        <v>0</v>
      </c>
      <c r="AI40" s="103" cm="1">
        <f t="array" ref="AI40">SUMPRODUCT((C40:AG40="R-CA")*1)</f>
        <v>0</v>
      </c>
    </row>
    <row r="41" spans="1:42" ht="18" customHeight="1" outlineLevel="1" thickBot="1" x14ac:dyDescent="0.25">
      <c r="B41" s="116" t="s">
        <v>40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117"/>
      <c r="AH41" s="113" cm="1">
        <f t="array" ref="AH41">SUMPRODUCT((C41:AG41="CA")+(C41:AG41="RTT")*1)</f>
        <v>0</v>
      </c>
      <c r="AI41" s="112" cm="1">
        <f t="array" ref="AI41">SUMPRODUCT((C41:AG41="R-CA")*1)</f>
        <v>0</v>
      </c>
    </row>
    <row r="42" spans="1:42" ht="18" customHeight="1" thickBot="1" x14ac:dyDescent="0.25"/>
    <row r="43" spans="1:42" ht="18" customHeight="1" thickBot="1" x14ac:dyDescent="0.25">
      <c r="B43" s="33">
        <v>46478</v>
      </c>
      <c r="C43" s="259">
        <f>DATE(P4_2027!B2,4,1)</f>
        <v>46478</v>
      </c>
      <c r="D43" s="259">
        <f>C43+1</f>
        <v>46479</v>
      </c>
      <c r="E43" s="259">
        <f t="shared" ref="E43:AF43" si="4">D43+1</f>
        <v>46480</v>
      </c>
      <c r="F43" s="259">
        <f t="shared" si="4"/>
        <v>46481</v>
      </c>
      <c r="G43" s="259">
        <f t="shared" si="4"/>
        <v>46482</v>
      </c>
      <c r="H43" s="259">
        <f t="shared" si="4"/>
        <v>46483</v>
      </c>
      <c r="I43" s="259">
        <f t="shared" si="4"/>
        <v>46484</v>
      </c>
      <c r="J43" s="259">
        <f t="shared" si="4"/>
        <v>46485</v>
      </c>
      <c r="K43" s="259">
        <f t="shared" si="4"/>
        <v>46486</v>
      </c>
      <c r="L43" s="259">
        <f t="shared" si="4"/>
        <v>46487</v>
      </c>
      <c r="M43" s="259">
        <f t="shared" si="4"/>
        <v>46488</v>
      </c>
      <c r="N43" s="259">
        <f t="shared" si="4"/>
        <v>46489</v>
      </c>
      <c r="O43" s="259">
        <f t="shared" si="4"/>
        <v>46490</v>
      </c>
      <c r="P43" s="259">
        <f t="shared" si="4"/>
        <v>46491</v>
      </c>
      <c r="Q43" s="259">
        <f t="shared" si="4"/>
        <v>46492</v>
      </c>
      <c r="R43" s="259">
        <f t="shared" si="4"/>
        <v>46493</v>
      </c>
      <c r="S43" s="259">
        <f t="shared" si="4"/>
        <v>46494</v>
      </c>
      <c r="T43" s="259">
        <f t="shared" si="4"/>
        <v>46495</v>
      </c>
      <c r="U43" s="259">
        <f t="shared" si="4"/>
        <v>46496</v>
      </c>
      <c r="V43" s="259">
        <f t="shared" si="4"/>
        <v>46497</v>
      </c>
      <c r="W43" s="259">
        <f t="shared" si="4"/>
        <v>46498</v>
      </c>
      <c r="X43" s="259">
        <f t="shared" si="4"/>
        <v>46499</v>
      </c>
      <c r="Y43" s="259">
        <f t="shared" si="4"/>
        <v>46500</v>
      </c>
      <c r="Z43" s="259">
        <f t="shared" si="4"/>
        <v>46501</v>
      </c>
      <c r="AA43" s="259">
        <f t="shared" si="4"/>
        <v>46502</v>
      </c>
      <c r="AB43" s="259">
        <f t="shared" si="4"/>
        <v>46503</v>
      </c>
      <c r="AC43" s="259">
        <f t="shared" si="4"/>
        <v>46504</v>
      </c>
      <c r="AD43" s="259">
        <f t="shared" si="4"/>
        <v>46505</v>
      </c>
      <c r="AE43" s="259">
        <f t="shared" si="4"/>
        <v>46506</v>
      </c>
      <c r="AF43" s="259">
        <f t="shared" si="4"/>
        <v>46507</v>
      </c>
      <c r="AG43" s="264"/>
    </row>
    <row r="44" spans="1:42" ht="18" customHeight="1" outlineLevel="1" thickBot="1" x14ac:dyDescent="0.25">
      <c r="A44" s="32">
        <v>4</v>
      </c>
      <c r="B44" s="34" t="s">
        <v>44</v>
      </c>
      <c r="C44" s="259"/>
      <c r="D44" s="259"/>
      <c r="E44" s="259"/>
      <c r="F44" s="259"/>
      <c r="G44" s="259"/>
      <c r="H44" s="259"/>
      <c r="I44" s="259"/>
      <c r="J44" s="259"/>
      <c r="K44" s="259"/>
      <c r="L44" s="259"/>
      <c r="M44" s="259"/>
      <c r="N44" s="259"/>
      <c r="O44" s="259"/>
      <c r="P44" s="259"/>
      <c r="Q44" s="259"/>
      <c r="R44" s="259"/>
      <c r="S44" s="259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64"/>
      <c r="AH44" s="28" t="s">
        <v>7</v>
      </c>
      <c r="AI44" s="28" t="s">
        <v>8</v>
      </c>
    </row>
    <row r="45" spans="1:42" ht="18" customHeight="1" outlineLevel="1" thickBot="1" x14ac:dyDescent="0.25">
      <c r="B45" s="29" t="s">
        <v>27</v>
      </c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5"/>
      <c r="AC45" s="35"/>
      <c r="AD45" s="35"/>
      <c r="AE45" s="38"/>
      <c r="AF45" s="59"/>
      <c r="AG45" s="135"/>
      <c r="AH45" s="123" cm="1">
        <f t="array" ref="AH45">SUMPRODUCT((C45:AG45="CA")+(C45:AG45="RTT")*1)</f>
        <v>0</v>
      </c>
      <c r="AI45" s="57" cm="1">
        <f t="array" ref="AI45">SUMPRODUCT((C45:AG45="R-CA")*1)</f>
        <v>0</v>
      </c>
      <c r="AL45" s="32" t="str">
        <f t="array" ref="AL45">IFERROR(INDEX(A$1:A$2040,SMALL(IF(A$1:A$2040&lt;&gt;"",ROW(A$1:A$2040)-0),ROW(#REF!))),"")</f>
        <v/>
      </c>
    </row>
    <row r="46" spans="1:42" ht="18" customHeight="1" outlineLevel="1" thickBot="1" x14ac:dyDescent="0.25">
      <c r="B46" s="30" t="s">
        <v>30</v>
      </c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59"/>
      <c r="AG46" s="136"/>
      <c r="AH46" s="123" cm="1">
        <f t="array" ref="AH46">SUMPRODUCT((C46:AG46="CA")+(C46:AG46="RTT")*1)</f>
        <v>0</v>
      </c>
      <c r="AI46" s="38" cm="1">
        <f t="array" ref="AI46">SUMPRODUCT((C46:AG46="R-CA")*1)</f>
        <v>0</v>
      </c>
    </row>
    <row r="47" spans="1:42" ht="18" customHeight="1" outlineLevel="1" thickBot="1" x14ac:dyDescent="0.25">
      <c r="B47" s="29" t="s">
        <v>32</v>
      </c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59"/>
      <c r="AG47" s="136"/>
      <c r="AH47" s="123" cm="1">
        <f t="array" ref="AH47">SUMPRODUCT((C47:AG47="CA")+(C47:AG47="RTT")*1)</f>
        <v>0</v>
      </c>
      <c r="AI47" s="38" cm="1">
        <f t="array" ref="AI47">SUMPRODUCT((C47:AG47="R-CA")*1)</f>
        <v>0</v>
      </c>
    </row>
    <row r="48" spans="1:42" ht="18" customHeight="1" outlineLevel="1" thickBot="1" x14ac:dyDescent="0.25">
      <c r="B48" s="30" t="s">
        <v>33</v>
      </c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59"/>
      <c r="AG48" s="136"/>
      <c r="AH48" s="123" cm="1">
        <f t="array" ref="AH48">SUMPRODUCT((C48:AG48="CA")+(C48:AG48="RTT")*1)</f>
        <v>0</v>
      </c>
      <c r="AI48" s="38" cm="1">
        <f t="array" ref="AI48">SUMPRODUCT((C48:AG48="R-CA")*1)</f>
        <v>0</v>
      </c>
    </row>
    <row r="49" spans="1:35" ht="18" customHeight="1" outlineLevel="1" thickBot="1" x14ac:dyDescent="0.25">
      <c r="B49" s="29" t="s">
        <v>34</v>
      </c>
      <c r="C49" s="38"/>
      <c r="D49" s="38"/>
      <c r="E49" s="38"/>
      <c r="F49" s="38"/>
      <c r="G49" s="38"/>
      <c r="H49" s="38"/>
      <c r="I49" s="38"/>
      <c r="J49" s="35"/>
      <c r="K49" s="35"/>
      <c r="L49" s="38"/>
      <c r="M49" s="38"/>
      <c r="N49" s="35"/>
      <c r="O49" s="35"/>
      <c r="P49" s="35"/>
      <c r="Q49" s="38"/>
      <c r="R49" s="38"/>
      <c r="S49" s="35"/>
      <c r="T49" s="35"/>
      <c r="U49" s="38"/>
      <c r="V49" s="38"/>
      <c r="W49" s="38"/>
      <c r="X49" s="39"/>
      <c r="Y49" s="38"/>
      <c r="Z49" s="38"/>
      <c r="AA49" s="38"/>
      <c r="AB49" s="38"/>
      <c r="AC49" s="38"/>
      <c r="AD49" s="38"/>
      <c r="AE49" s="38"/>
      <c r="AF49" s="59"/>
      <c r="AG49" s="136"/>
      <c r="AH49" s="123" cm="1">
        <f t="array" ref="AH49">SUMPRODUCT((C49:AG49="CA")+(C49:AG49="RTT")*1)</f>
        <v>0</v>
      </c>
      <c r="AI49" s="38" cm="1">
        <f t="array" ref="AI49">SUMPRODUCT((C49:AG49="R-CA")*1)</f>
        <v>0</v>
      </c>
    </row>
    <row r="50" spans="1:35" ht="18" customHeight="1" outlineLevel="1" thickBot="1" x14ac:dyDescent="0.25">
      <c r="B50" s="30" t="s">
        <v>35</v>
      </c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59"/>
      <c r="AG50" s="136"/>
      <c r="AH50" s="123" cm="1">
        <f t="array" ref="AH50">SUMPRODUCT((C50:AG50="CA")+(C50:AG50="RTT")*1)</f>
        <v>0</v>
      </c>
      <c r="AI50" s="38" cm="1">
        <f t="array" ref="AI50">SUMPRODUCT((C50:AG50="R-CA")*1)</f>
        <v>0</v>
      </c>
    </row>
    <row r="51" spans="1:35" ht="18" customHeight="1" outlineLevel="1" thickBot="1" x14ac:dyDescent="0.25">
      <c r="B51" s="124"/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B51" s="112"/>
      <c r="AC51" s="112"/>
      <c r="AD51" s="112"/>
      <c r="AE51" s="112"/>
      <c r="AF51" s="114"/>
      <c r="AG51" s="137"/>
      <c r="AH51" s="125" cm="1">
        <f t="array" ref="AH51">SUMPRODUCT((C51:AG51="CA")+(C51:AG51="RTT")*1)</f>
        <v>0</v>
      </c>
      <c r="AI51" s="103" cm="1">
        <f t="array" ref="AI51">SUMPRODUCT((C51:AG51="R-CA")*1)</f>
        <v>0</v>
      </c>
    </row>
    <row r="52" spans="1:35" ht="18" customHeight="1" outlineLevel="1" thickBot="1" x14ac:dyDescent="0.25">
      <c r="B52" s="115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128"/>
      <c r="AG52" s="137"/>
      <c r="AH52" s="125" cm="1">
        <f t="array" ref="AH52">SUMPRODUCT((C52:AG52="CA")+(C52:AG52="RTT")*1)</f>
        <v>0</v>
      </c>
      <c r="AI52" s="103" cm="1">
        <f t="array" ref="AI52">SUMPRODUCT((C52:AG52="R-CA")*1)</f>
        <v>0</v>
      </c>
    </row>
    <row r="53" spans="1:35" ht="18" customHeight="1" outlineLevel="1" thickBot="1" x14ac:dyDescent="0.25">
      <c r="B53" s="116" t="s">
        <v>36</v>
      </c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117"/>
      <c r="AG53" s="137"/>
      <c r="AH53" s="125" cm="1">
        <f t="array" ref="AH53">SUMPRODUCT((C53:AG53="CA")+(C53:AG53="RTT")*1)</f>
        <v>0</v>
      </c>
      <c r="AI53" s="103" cm="1">
        <f t="array" ref="AI53">SUMPRODUCT((C53:AG53="R-CA")*1)</f>
        <v>0</v>
      </c>
    </row>
    <row r="54" spans="1:35" ht="18" customHeight="1" outlineLevel="1" thickBot="1" x14ac:dyDescent="0.25">
      <c r="B54" s="115" t="s">
        <v>39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4"/>
      <c r="AG54" s="137"/>
      <c r="AH54" s="125" cm="1">
        <f t="array" ref="AH54">SUMPRODUCT((C54:AG54="CA")+(C54:AG54="RTT")*1)</f>
        <v>0</v>
      </c>
      <c r="AI54" s="103" cm="1">
        <f t="array" ref="AI54">SUMPRODUCT((C54:AG54="R-CA")*1)</f>
        <v>0</v>
      </c>
    </row>
    <row r="55" spans="1:35" ht="18" customHeight="1" outlineLevel="1" thickBot="1" x14ac:dyDescent="0.25">
      <c r="B55" s="116" t="s">
        <v>40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117"/>
      <c r="AG55" s="147"/>
      <c r="AH55" s="129" cm="1">
        <f t="array" ref="AH55">SUMPRODUCT((C55:AG55="CA")+(C55:AG55="RTT")*1)</f>
        <v>0</v>
      </c>
      <c r="AI55" s="112" cm="1">
        <f t="array" ref="AI55">SUMPRODUCT((C55:AG55="R-CA")*1)</f>
        <v>0</v>
      </c>
    </row>
    <row r="56" spans="1:35" ht="18" customHeight="1" thickBot="1" x14ac:dyDescent="0.25">
      <c r="C56" s="40"/>
    </row>
    <row r="57" spans="1:35" ht="18" customHeight="1" thickBot="1" x14ac:dyDescent="0.25">
      <c r="B57" s="33">
        <v>46508</v>
      </c>
      <c r="C57" s="263">
        <f>DATE(P4_2027!B2,5,1)</f>
        <v>46508</v>
      </c>
      <c r="D57" s="263">
        <f>C57+1</f>
        <v>46509</v>
      </c>
      <c r="E57" s="263">
        <f t="shared" ref="E57:AG57" si="5">D57+1</f>
        <v>46510</v>
      </c>
      <c r="F57" s="263">
        <f t="shared" si="5"/>
        <v>46511</v>
      </c>
      <c r="G57" s="263">
        <f t="shared" si="5"/>
        <v>46512</v>
      </c>
      <c r="H57" s="263">
        <f t="shared" si="5"/>
        <v>46513</v>
      </c>
      <c r="I57" s="263">
        <f t="shared" si="5"/>
        <v>46514</v>
      </c>
      <c r="J57" s="263">
        <f t="shared" si="5"/>
        <v>46515</v>
      </c>
      <c r="K57" s="263">
        <f t="shared" si="5"/>
        <v>46516</v>
      </c>
      <c r="L57" s="263">
        <f t="shared" si="5"/>
        <v>46517</v>
      </c>
      <c r="M57" s="263">
        <f t="shared" si="5"/>
        <v>46518</v>
      </c>
      <c r="N57" s="263">
        <f t="shared" si="5"/>
        <v>46519</v>
      </c>
      <c r="O57" s="263">
        <f t="shared" si="5"/>
        <v>46520</v>
      </c>
      <c r="P57" s="263">
        <f t="shared" si="5"/>
        <v>46521</v>
      </c>
      <c r="Q57" s="263">
        <f t="shared" si="5"/>
        <v>46522</v>
      </c>
      <c r="R57" s="263">
        <f t="shared" si="5"/>
        <v>46523</v>
      </c>
      <c r="S57" s="263">
        <f t="shared" si="5"/>
        <v>46524</v>
      </c>
      <c r="T57" s="263">
        <f t="shared" si="5"/>
        <v>46525</v>
      </c>
      <c r="U57" s="263">
        <f t="shared" si="5"/>
        <v>46526</v>
      </c>
      <c r="V57" s="263">
        <f t="shared" si="5"/>
        <v>46527</v>
      </c>
      <c r="W57" s="263">
        <f t="shared" si="5"/>
        <v>46528</v>
      </c>
      <c r="X57" s="263">
        <f t="shared" si="5"/>
        <v>46529</v>
      </c>
      <c r="Y57" s="263">
        <f t="shared" si="5"/>
        <v>46530</v>
      </c>
      <c r="Z57" s="263">
        <f t="shared" si="5"/>
        <v>46531</v>
      </c>
      <c r="AA57" s="263">
        <f t="shared" si="5"/>
        <v>46532</v>
      </c>
      <c r="AB57" s="263">
        <f t="shared" si="5"/>
        <v>46533</v>
      </c>
      <c r="AC57" s="263">
        <f t="shared" si="5"/>
        <v>46534</v>
      </c>
      <c r="AD57" s="263">
        <f t="shared" si="5"/>
        <v>46535</v>
      </c>
      <c r="AE57" s="263">
        <f t="shared" si="5"/>
        <v>46536</v>
      </c>
      <c r="AF57" s="263">
        <f t="shared" si="5"/>
        <v>46537</v>
      </c>
      <c r="AG57" s="263">
        <f t="shared" si="5"/>
        <v>46538</v>
      </c>
    </row>
    <row r="58" spans="1:35" ht="18" customHeight="1" outlineLevel="1" thickBot="1" x14ac:dyDescent="0.25">
      <c r="A58" s="32">
        <v>5</v>
      </c>
      <c r="B58" s="37" t="s">
        <v>44</v>
      </c>
      <c r="C58" s="263"/>
      <c r="D58" s="263"/>
      <c r="E58" s="263"/>
      <c r="F58" s="263"/>
      <c r="G58" s="263"/>
      <c r="H58" s="263"/>
      <c r="I58" s="263"/>
      <c r="J58" s="263"/>
      <c r="K58" s="263"/>
      <c r="L58" s="263"/>
      <c r="M58" s="263"/>
      <c r="N58" s="263"/>
      <c r="O58" s="263"/>
      <c r="P58" s="263"/>
      <c r="Q58" s="263"/>
      <c r="R58" s="263"/>
      <c r="S58" s="263"/>
      <c r="T58" s="263"/>
      <c r="U58" s="263"/>
      <c r="V58" s="263"/>
      <c r="W58" s="263"/>
      <c r="X58" s="263"/>
      <c r="Y58" s="263"/>
      <c r="Z58" s="263"/>
      <c r="AA58" s="263"/>
      <c r="AB58" s="263"/>
      <c r="AC58" s="263"/>
      <c r="AD58" s="263"/>
      <c r="AE58" s="263"/>
      <c r="AF58" s="263"/>
      <c r="AG58" s="263"/>
      <c r="AH58" s="28" t="s">
        <v>7</v>
      </c>
      <c r="AI58" s="28" t="s">
        <v>8</v>
      </c>
    </row>
    <row r="59" spans="1:35" ht="18" customHeight="1" outlineLevel="1" thickBot="1" x14ac:dyDescent="0.25">
      <c r="B59" s="29" t="s">
        <v>27</v>
      </c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7" cm="1">
        <f t="array" ref="AH59">SUMPRODUCT((C59:AG59="CA")+(C59:AG59="RTT")*1)</f>
        <v>0</v>
      </c>
      <c r="AI59" s="104" cm="1">
        <f t="array" ref="AI59">SUMPRODUCT((C59:AG59="R-CA")*1)</f>
        <v>0</v>
      </c>
    </row>
    <row r="60" spans="1:35" ht="18" customHeight="1" outlineLevel="1" thickBot="1" x14ac:dyDescent="0.25">
      <c r="B60" s="30" t="s">
        <v>30</v>
      </c>
      <c r="C60" s="93"/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7" cm="1">
        <f t="array" ref="AH60">SUMPRODUCT((C60:AG60="CA")+(C60:AG60="RTT")*1)</f>
        <v>0</v>
      </c>
      <c r="AI60" s="93" cm="1">
        <f t="array" ref="AI60">SUMPRODUCT((C60:AG60="R-CA")*1)</f>
        <v>0</v>
      </c>
    </row>
    <row r="61" spans="1:35" ht="18" customHeight="1" outlineLevel="1" thickBot="1" x14ac:dyDescent="0.25">
      <c r="B61" s="29" t="s">
        <v>32</v>
      </c>
      <c r="C61" s="93"/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7" cm="1">
        <f t="array" ref="AH61">SUMPRODUCT((C61:AG61="CA")+(C61:AG61="RTT")*1)</f>
        <v>0</v>
      </c>
      <c r="AI61" s="93" cm="1">
        <f t="array" ref="AI61">SUMPRODUCT((C61:AG61="R-CA")*1)</f>
        <v>0</v>
      </c>
    </row>
    <row r="62" spans="1:35" ht="18" customHeight="1" outlineLevel="1" thickBot="1" x14ac:dyDescent="0.25">
      <c r="B62" s="30" t="s">
        <v>33</v>
      </c>
      <c r="C62" s="93"/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7" cm="1">
        <f t="array" ref="AH62">SUMPRODUCT((C62:AG62="CA")+(C62:AG62="RTT")*1)</f>
        <v>0</v>
      </c>
      <c r="AI62" s="93" cm="1">
        <f t="array" ref="AI62">SUMPRODUCT((C62:AG62="R-CA")*1)</f>
        <v>0</v>
      </c>
    </row>
    <row r="63" spans="1:35" ht="18" customHeight="1" outlineLevel="1" thickBot="1" x14ac:dyDescent="0.25">
      <c r="B63" s="29" t="s">
        <v>34</v>
      </c>
      <c r="C63" s="93"/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7" cm="1">
        <f t="array" ref="AH63">SUMPRODUCT((C63:AG63="CA")+(C63:AG63="RTT")*1)</f>
        <v>0</v>
      </c>
      <c r="AI63" s="93" cm="1">
        <f t="array" ref="AI63">SUMPRODUCT((C63:AG63="R-CA")*1)</f>
        <v>0</v>
      </c>
    </row>
    <row r="64" spans="1:35" ht="18" customHeight="1" outlineLevel="1" thickBot="1" x14ac:dyDescent="0.25">
      <c r="B64" s="30" t="s">
        <v>35</v>
      </c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7" cm="1">
        <f t="array" ref="AH64">SUMPRODUCT((C64:AG64="CA")+(C64:AG64="RTT")*1)</f>
        <v>0</v>
      </c>
      <c r="AI64" s="93" cm="1">
        <f t="array" ref="AI64">SUMPRODUCT((C64:AG64="R-CA")*1)</f>
        <v>0</v>
      </c>
    </row>
    <row r="65" spans="1:35" ht="18" customHeight="1" outlineLevel="1" thickBot="1" x14ac:dyDescent="0.25">
      <c r="B65" s="29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3"/>
      <c r="AB65" s="93"/>
      <c r="AC65" s="93"/>
      <c r="AD65" s="94"/>
      <c r="AE65" s="94"/>
      <c r="AF65" s="94"/>
      <c r="AG65" s="94"/>
      <c r="AH65" s="97" cm="1">
        <f t="array" ref="AH65">SUMPRODUCT((C65:AG65="CA")+(C65:AG65="RTT")*1)</f>
        <v>0</v>
      </c>
      <c r="AI65" s="105" cm="1">
        <f t="array" ref="AI65">SUMPRODUCT((C65:AG65="R-CA")*1)</f>
        <v>0</v>
      </c>
    </row>
    <row r="66" spans="1:35" ht="18" customHeight="1" thickBot="1" x14ac:dyDescent="0.25">
      <c r="B66" s="115"/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111" cm="1">
        <f t="array" ref="AH66">SUMPRODUCT((C66:AG66="CA")+(C66:AG66="RTT")*1)</f>
        <v>0</v>
      </c>
      <c r="AI66" s="103" cm="1">
        <f t="array" ref="AI66">SUMPRODUCT((C66:AG66="R-CA")*1)</f>
        <v>0</v>
      </c>
    </row>
    <row r="67" spans="1:35" ht="18" customHeight="1" outlineLevel="1" thickBot="1" x14ac:dyDescent="0.25">
      <c r="B67" s="116" t="s">
        <v>36</v>
      </c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111" cm="1">
        <f t="array" ref="AH67">SUMPRODUCT((C67:AG67="CA")+(C67:AG67="RTT")*1)</f>
        <v>0</v>
      </c>
      <c r="AI67" s="103" cm="1">
        <f t="array" ref="AI67">SUMPRODUCT((C67:AG67="R-CA")*1)</f>
        <v>0</v>
      </c>
    </row>
    <row r="68" spans="1:35" ht="18" customHeight="1" outlineLevel="1" thickBot="1" x14ac:dyDescent="0.25">
      <c r="B68" s="115" t="s">
        <v>39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2"/>
      <c r="AG68" s="112"/>
      <c r="AH68" s="111" cm="1">
        <f t="array" ref="AH68">SUMPRODUCT((C68:AG68="CA")+(C68:AG68="RTT")*1)</f>
        <v>0</v>
      </c>
      <c r="AI68" s="103" cm="1">
        <f t="array" ref="AI68">SUMPRODUCT((C68:AG68="R-CA")*1)</f>
        <v>0</v>
      </c>
    </row>
    <row r="69" spans="1:35" ht="18" customHeight="1" outlineLevel="1" thickBot="1" x14ac:dyDescent="0.25">
      <c r="B69" s="116" t="s">
        <v>40</v>
      </c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117"/>
      <c r="AH69" s="113" cm="1">
        <f t="array" ref="AH69">SUMPRODUCT((C69:AG69="CA")+(C69:AG69="RTT")*1)</f>
        <v>0</v>
      </c>
      <c r="AI69" s="112" cm="1">
        <f t="array" ref="AI69">SUMPRODUCT((C69:AG69="R-CA")*1)</f>
        <v>0</v>
      </c>
    </row>
    <row r="70" spans="1:35" ht="18" customHeight="1" outlineLevel="1" thickBot="1" x14ac:dyDescent="0.25"/>
    <row r="71" spans="1:35" ht="18" customHeight="1" outlineLevel="1" thickTop="1" thickBot="1" x14ac:dyDescent="0.25">
      <c r="B71" s="33">
        <v>46539</v>
      </c>
      <c r="C71" s="265">
        <f>DATE(P4_2027!B2,6,1)</f>
        <v>46539</v>
      </c>
      <c r="D71" s="265">
        <f>C71+1</f>
        <v>46540</v>
      </c>
      <c r="E71" s="265">
        <f>D71+1</f>
        <v>46541</v>
      </c>
      <c r="F71" s="265">
        <f t="shared" ref="F71:AF71" si="6">E71+1</f>
        <v>46542</v>
      </c>
      <c r="G71" s="265">
        <f t="shared" si="6"/>
        <v>46543</v>
      </c>
      <c r="H71" s="265">
        <f t="shared" si="6"/>
        <v>46544</v>
      </c>
      <c r="I71" s="265">
        <f t="shared" si="6"/>
        <v>46545</v>
      </c>
      <c r="J71" s="265">
        <f t="shared" si="6"/>
        <v>46546</v>
      </c>
      <c r="K71" s="265">
        <f t="shared" si="6"/>
        <v>46547</v>
      </c>
      <c r="L71" s="265">
        <f t="shared" si="6"/>
        <v>46548</v>
      </c>
      <c r="M71" s="265">
        <f t="shared" si="6"/>
        <v>46549</v>
      </c>
      <c r="N71" s="265">
        <f t="shared" si="6"/>
        <v>46550</v>
      </c>
      <c r="O71" s="265">
        <f t="shared" si="6"/>
        <v>46551</v>
      </c>
      <c r="P71" s="265">
        <f t="shared" si="6"/>
        <v>46552</v>
      </c>
      <c r="Q71" s="265">
        <f t="shared" si="6"/>
        <v>46553</v>
      </c>
      <c r="R71" s="265">
        <f t="shared" si="6"/>
        <v>46554</v>
      </c>
      <c r="S71" s="265">
        <f t="shared" si="6"/>
        <v>46555</v>
      </c>
      <c r="T71" s="265">
        <f t="shared" si="6"/>
        <v>46556</v>
      </c>
      <c r="U71" s="265">
        <f t="shared" si="6"/>
        <v>46557</v>
      </c>
      <c r="V71" s="265">
        <f t="shared" si="6"/>
        <v>46558</v>
      </c>
      <c r="W71" s="265">
        <f t="shared" si="6"/>
        <v>46559</v>
      </c>
      <c r="X71" s="265">
        <f t="shared" si="6"/>
        <v>46560</v>
      </c>
      <c r="Y71" s="265">
        <f t="shared" si="6"/>
        <v>46561</v>
      </c>
      <c r="Z71" s="265">
        <f t="shared" si="6"/>
        <v>46562</v>
      </c>
      <c r="AA71" s="265">
        <f t="shared" si="6"/>
        <v>46563</v>
      </c>
      <c r="AB71" s="265">
        <f t="shared" si="6"/>
        <v>46564</v>
      </c>
      <c r="AC71" s="265">
        <f t="shared" si="6"/>
        <v>46565</v>
      </c>
      <c r="AD71" s="265">
        <f t="shared" si="6"/>
        <v>46566</v>
      </c>
      <c r="AE71" s="265">
        <f t="shared" si="6"/>
        <v>46567</v>
      </c>
      <c r="AF71" s="265">
        <f t="shared" si="6"/>
        <v>46568</v>
      </c>
    </row>
    <row r="72" spans="1:35" ht="18" customHeight="1" outlineLevel="1" thickBot="1" x14ac:dyDescent="0.25">
      <c r="A72" s="32">
        <v>6</v>
      </c>
      <c r="B72" s="34" t="s">
        <v>44</v>
      </c>
      <c r="C72" s="266"/>
      <c r="D72" s="266"/>
      <c r="E72" s="266"/>
      <c r="F72" s="266"/>
      <c r="G72" s="266"/>
      <c r="H72" s="266"/>
      <c r="I72" s="266"/>
      <c r="J72" s="266"/>
      <c r="K72" s="266"/>
      <c r="L72" s="266"/>
      <c r="M72" s="266"/>
      <c r="N72" s="266"/>
      <c r="O72" s="266"/>
      <c r="P72" s="266"/>
      <c r="Q72" s="266"/>
      <c r="R72" s="266"/>
      <c r="S72" s="266"/>
      <c r="T72" s="266"/>
      <c r="U72" s="266"/>
      <c r="V72" s="266"/>
      <c r="W72" s="266"/>
      <c r="X72" s="266"/>
      <c r="Y72" s="266"/>
      <c r="Z72" s="266"/>
      <c r="AA72" s="266"/>
      <c r="AB72" s="266"/>
      <c r="AC72" s="266"/>
      <c r="AD72" s="266"/>
      <c r="AE72" s="266"/>
      <c r="AF72" s="266"/>
      <c r="AH72" s="28" t="s">
        <v>7</v>
      </c>
      <c r="AI72" s="28" t="s">
        <v>8</v>
      </c>
    </row>
    <row r="73" spans="1:35" ht="18" customHeight="1" outlineLevel="1" thickTop="1" thickBot="1" x14ac:dyDescent="0.25">
      <c r="B73" s="29" t="s">
        <v>27</v>
      </c>
      <c r="C73" s="35"/>
      <c r="D73" s="35"/>
      <c r="E73" s="35"/>
      <c r="F73" s="42"/>
      <c r="G73" s="42"/>
      <c r="H73" s="35"/>
      <c r="I73" s="35"/>
      <c r="J73" s="42"/>
      <c r="K73" s="42"/>
      <c r="L73" s="42"/>
      <c r="M73" s="35"/>
      <c r="N73" s="35"/>
      <c r="O73" s="42"/>
      <c r="P73" s="42"/>
      <c r="Q73" s="35"/>
      <c r="R73" s="35"/>
      <c r="S73" s="35"/>
      <c r="T73" s="42"/>
      <c r="U73" s="42"/>
      <c r="V73" s="35"/>
      <c r="W73" s="35"/>
      <c r="X73" s="42"/>
      <c r="Y73" s="42"/>
      <c r="Z73" s="42"/>
      <c r="AA73" s="35"/>
      <c r="AB73" s="35"/>
      <c r="AC73" s="42"/>
      <c r="AD73" s="42"/>
      <c r="AE73" s="35"/>
      <c r="AF73" s="58"/>
      <c r="AG73" s="135"/>
      <c r="AH73" s="123" cm="1">
        <f t="array" ref="AH73">SUMPRODUCT((C73:AG73="CA")+(C73:AG73="RTT")*1)</f>
        <v>0</v>
      </c>
      <c r="AI73" s="102" cm="1">
        <f t="array" ref="AI73">SUMPRODUCT((C73:AG73="R-CA")*1)</f>
        <v>0</v>
      </c>
    </row>
    <row r="74" spans="1:35" ht="18" customHeight="1" outlineLevel="1" thickTop="1" thickBot="1" x14ac:dyDescent="0.25">
      <c r="B74" s="30" t="s">
        <v>30</v>
      </c>
      <c r="C74" s="35"/>
      <c r="D74" s="35"/>
      <c r="E74" s="35"/>
      <c r="F74" s="42"/>
      <c r="G74" s="42"/>
      <c r="H74" s="35"/>
      <c r="I74" s="35"/>
      <c r="J74" s="42"/>
      <c r="K74" s="42"/>
      <c r="L74" s="42"/>
      <c r="M74" s="35"/>
      <c r="N74" s="35"/>
      <c r="O74" s="42"/>
      <c r="P74" s="42"/>
      <c r="Q74" s="35"/>
      <c r="R74" s="35"/>
      <c r="S74" s="35"/>
      <c r="T74" s="42"/>
      <c r="U74" s="42"/>
      <c r="V74" s="35"/>
      <c r="W74" s="35"/>
      <c r="X74" s="42"/>
      <c r="Y74" s="42"/>
      <c r="Z74" s="42"/>
      <c r="AA74" s="35"/>
      <c r="AB74" s="35"/>
      <c r="AC74" s="42"/>
      <c r="AD74" s="42"/>
      <c r="AE74" s="35"/>
      <c r="AF74" s="58"/>
      <c r="AG74" s="136"/>
      <c r="AH74" s="123" cm="1">
        <f t="array" ref="AH74">SUMPRODUCT((C74:AG74="CA")+(C74:AG74="RTT")*1)</f>
        <v>0</v>
      </c>
      <c r="AI74" s="35" cm="1">
        <f t="array" ref="AI74">SUMPRODUCT((C74:AG74="R-CA")*1)</f>
        <v>0</v>
      </c>
    </row>
    <row r="75" spans="1:35" ht="18" customHeight="1" thickTop="1" thickBot="1" x14ac:dyDescent="0.25">
      <c r="B75" s="29" t="s">
        <v>32</v>
      </c>
      <c r="C75" s="35"/>
      <c r="D75" s="35"/>
      <c r="E75" s="35"/>
      <c r="F75" s="42"/>
      <c r="G75" s="42"/>
      <c r="H75" s="35"/>
      <c r="I75" s="35"/>
      <c r="J75" s="42"/>
      <c r="K75" s="42"/>
      <c r="L75" s="42"/>
      <c r="M75" s="35"/>
      <c r="N75" s="35"/>
      <c r="O75" s="42"/>
      <c r="P75" s="42"/>
      <c r="Q75" s="35"/>
      <c r="R75" s="35"/>
      <c r="S75" s="35"/>
      <c r="T75" s="42"/>
      <c r="U75" s="42"/>
      <c r="V75" s="35"/>
      <c r="W75" s="35"/>
      <c r="X75" s="42"/>
      <c r="Y75" s="42"/>
      <c r="Z75" s="42"/>
      <c r="AA75" s="35"/>
      <c r="AB75" s="35"/>
      <c r="AC75" s="42"/>
      <c r="AD75" s="42"/>
      <c r="AE75" s="35"/>
      <c r="AF75" s="58"/>
      <c r="AG75" s="136"/>
      <c r="AH75" s="123" cm="1">
        <f t="array" ref="AH75">SUMPRODUCT((C75:AG75="CA")+(C75:AG75="RTT")*1)</f>
        <v>0</v>
      </c>
      <c r="AI75" s="35" cm="1">
        <f t="array" ref="AI75">SUMPRODUCT((C75:AG75="R-CA")*1)</f>
        <v>0</v>
      </c>
    </row>
    <row r="76" spans="1:35" ht="18" customHeight="1" thickTop="1" thickBot="1" x14ac:dyDescent="0.25">
      <c r="B76" s="30" t="s">
        <v>33</v>
      </c>
      <c r="C76" s="35"/>
      <c r="D76" s="35"/>
      <c r="E76" s="35"/>
      <c r="F76" s="42"/>
      <c r="G76" s="42"/>
      <c r="H76" s="35"/>
      <c r="I76" s="35"/>
      <c r="J76" s="42"/>
      <c r="K76" s="42"/>
      <c r="L76" s="42"/>
      <c r="M76" s="35"/>
      <c r="N76" s="35"/>
      <c r="O76" s="41"/>
      <c r="P76" s="41"/>
      <c r="Q76" s="35"/>
      <c r="R76" s="35"/>
      <c r="S76" s="35"/>
      <c r="T76" s="41"/>
      <c r="U76" s="41"/>
      <c r="V76" s="35"/>
      <c r="W76" s="35"/>
      <c r="X76" s="42"/>
      <c r="Y76" s="42"/>
      <c r="Z76" s="42"/>
      <c r="AA76" s="35"/>
      <c r="AB76" s="35"/>
      <c r="AC76" s="42"/>
      <c r="AD76" s="42"/>
      <c r="AE76" s="35"/>
      <c r="AF76" s="58"/>
      <c r="AG76" s="136"/>
      <c r="AH76" s="123" cm="1">
        <f t="array" ref="AH76">SUMPRODUCT((C76:AG76="CA")+(C76:AG76="RTT")*1)</f>
        <v>0</v>
      </c>
      <c r="AI76" s="35" cm="1">
        <f t="array" ref="AI76">SUMPRODUCT((C76:AG76="R-CA")*1)</f>
        <v>0</v>
      </c>
    </row>
    <row r="77" spans="1:35" ht="18" customHeight="1" outlineLevel="1" thickTop="1" thickBot="1" x14ac:dyDescent="0.25">
      <c r="B77" s="29" t="s">
        <v>34</v>
      </c>
      <c r="C77" s="35"/>
      <c r="D77" s="35"/>
      <c r="E77" s="35"/>
      <c r="F77" s="42"/>
      <c r="G77" s="42"/>
      <c r="H77" s="35"/>
      <c r="I77" s="35"/>
      <c r="J77" s="42"/>
      <c r="K77" s="42"/>
      <c r="L77" s="42"/>
      <c r="M77" s="35"/>
      <c r="N77" s="35"/>
      <c r="O77" s="42"/>
      <c r="P77" s="42"/>
      <c r="Q77" s="35"/>
      <c r="R77" s="35"/>
      <c r="S77" s="35"/>
      <c r="T77" s="42"/>
      <c r="U77" s="42"/>
      <c r="V77" s="35"/>
      <c r="W77" s="35"/>
      <c r="X77" s="42"/>
      <c r="Y77" s="42"/>
      <c r="Z77" s="42"/>
      <c r="AA77" s="35"/>
      <c r="AB77" s="35"/>
      <c r="AC77" s="42"/>
      <c r="AD77" s="42"/>
      <c r="AE77" s="35"/>
      <c r="AF77" s="58"/>
      <c r="AG77" s="136"/>
      <c r="AH77" s="123" cm="1">
        <f t="array" ref="AH77">SUMPRODUCT((C77:AG77="CA")+(C77:AG77="RTT")*1)</f>
        <v>0</v>
      </c>
      <c r="AI77" s="35" cm="1">
        <f t="array" ref="AI77">SUMPRODUCT((C77:AG77="R-CA")*1)</f>
        <v>0</v>
      </c>
    </row>
    <row r="78" spans="1:35" ht="18" customHeight="1" outlineLevel="1" thickTop="1" thickBot="1" x14ac:dyDescent="0.25">
      <c r="B78" s="30" t="s">
        <v>35</v>
      </c>
      <c r="C78" s="35"/>
      <c r="D78" s="35"/>
      <c r="E78" s="35"/>
      <c r="F78" s="42"/>
      <c r="G78" s="42"/>
      <c r="H78" s="35"/>
      <c r="I78" s="35"/>
      <c r="J78" s="42"/>
      <c r="K78" s="42"/>
      <c r="L78" s="42"/>
      <c r="M78" s="35"/>
      <c r="N78" s="35"/>
      <c r="O78" s="42"/>
      <c r="P78" s="42"/>
      <c r="Q78" s="35"/>
      <c r="R78" s="35"/>
      <c r="S78" s="35"/>
      <c r="T78" s="42"/>
      <c r="U78" s="42"/>
      <c r="V78" s="35"/>
      <c r="W78" s="35"/>
      <c r="X78" s="41"/>
      <c r="Y78" s="41"/>
      <c r="Z78" s="41"/>
      <c r="AA78" s="35"/>
      <c r="AB78" s="35"/>
      <c r="AC78" s="42"/>
      <c r="AD78" s="42"/>
      <c r="AE78" s="35"/>
      <c r="AF78" s="58"/>
      <c r="AG78" s="136"/>
      <c r="AH78" s="123" cm="1">
        <f t="array" ref="AH78">SUMPRODUCT((C78:AG78="CA")+(C78:AG78="RTT")*1)</f>
        <v>0</v>
      </c>
      <c r="AI78" s="35" cm="1">
        <f t="array" ref="AI78">SUMPRODUCT((C78:AG78="R-CA")*1)</f>
        <v>0</v>
      </c>
    </row>
    <row r="79" spans="1:35" ht="18" customHeight="1" outlineLevel="1" thickBot="1" x14ac:dyDescent="0.25">
      <c r="B79" s="29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3"/>
      <c r="AB79" s="93"/>
      <c r="AC79" s="93"/>
      <c r="AD79" s="94"/>
      <c r="AE79" s="94"/>
      <c r="AF79" s="134"/>
      <c r="AG79" s="148"/>
      <c r="AH79" s="123" cm="1">
        <f t="array" ref="AH79">SUMPRODUCT((C79:AG79="CA")+(C79:AG79="RTT")*1)</f>
        <v>0</v>
      </c>
      <c r="AI79" s="105" cm="1">
        <f t="array" ref="AI79">SUMPRODUCT((C79:AG79="R-CA")*1)</f>
        <v>0</v>
      </c>
    </row>
    <row r="80" spans="1:35" ht="18" customHeight="1" outlineLevel="1" thickBot="1" x14ac:dyDescent="0.25">
      <c r="B80" s="115"/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128"/>
      <c r="AG80" s="137"/>
      <c r="AH80" s="125" cm="1">
        <f t="array" ref="AH80">SUMPRODUCT((C80:AG80="CA")+(C80:AG80="RTT")*1)</f>
        <v>0</v>
      </c>
      <c r="AI80" s="103" cm="1">
        <f t="array" ref="AI80">SUMPRODUCT((C80:AG80="R-CA")*1)</f>
        <v>0</v>
      </c>
    </row>
    <row r="81" spans="1:40" ht="18" customHeight="1" outlineLevel="1" thickBot="1" x14ac:dyDescent="0.25">
      <c r="B81" s="116" t="s">
        <v>36</v>
      </c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117"/>
      <c r="AG81" s="137"/>
      <c r="AH81" s="125" cm="1">
        <f t="array" ref="AH81">SUMPRODUCT((C81:AG81="CA")+(C81:AG81="RTT")*1)</f>
        <v>0</v>
      </c>
      <c r="AI81" s="103" cm="1">
        <f t="array" ref="AI81">SUMPRODUCT((C81:AG81="R-CA")*1)</f>
        <v>0</v>
      </c>
    </row>
    <row r="82" spans="1:40" ht="18" customHeight="1" outlineLevel="1" thickBot="1" x14ac:dyDescent="0.25">
      <c r="B82" s="115" t="s">
        <v>39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4"/>
      <c r="AG82" s="137"/>
      <c r="AH82" s="125" cm="1">
        <f t="array" ref="AH82">SUMPRODUCT((C82:AG82="CA")+(C82:AG82="RTT")*1)</f>
        <v>0</v>
      </c>
      <c r="AI82" s="103" cm="1">
        <f t="array" ref="AI82">SUMPRODUCT((C82:AG82="R-CA")*1)</f>
        <v>0</v>
      </c>
    </row>
    <row r="83" spans="1:40" ht="18" customHeight="1" outlineLevel="1" thickBot="1" x14ac:dyDescent="0.25">
      <c r="B83" s="116" t="s">
        <v>40</v>
      </c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117"/>
      <c r="AG83" s="147"/>
      <c r="AH83" s="129" cm="1">
        <f t="array" ref="AH83">SUMPRODUCT((C83:AG83="CA")+(C83:AG83="RTT")*1)</f>
        <v>0</v>
      </c>
      <c r="AI83" s="112" cm="1">
        <f t="array" ref="AI83">SUMPRODUCT((C83:AG83="R-CA")*1)</f>
        <v>0</v>
      </c>
    </row>
    <row r="84" spans="1:40" ht="18" customHeight="1" outlineLevel="1" thickBot="1" x14ac:dyDescent="0.25"/>
    <row r="85" spans="1:40" ht="18" customHeight="1" outlineLevel="1" thickBot="1" x14ac:dyDescent="0.25">
      <c r="B85" s="33">
        <v>46569</v>
      </c>
      <c r="C85" s="267">
        <f>DATE(P4_2027!B2,7,1)</f>
        <v>46569</v>
      </c>
      <c r="D85" s="267">
        <f>C85+1</f>
        <v>46570</v>
      </c>
      <c r="E85" s="267">
        <f t="shared" ref="E85:U85" si="7">D85+1</f>
        <v>46571</v>
      </c>
      <c r="F85" s="267">
        <f t="shared" si="7"/>
        <v>46572</v>
      </c>
      <c r="G85" s="267">
        <f t="shared" si="7"/>
        <v>46573</v>
      </c>
      <c r="H85" s="267">
        <f t="shared" si="7"/>
        <v>46574</v>
      </c>
      <c r="I85" s="267">
        <f t="shared" si="7"/>
        <v>46575</v>
      </c>
      <c r="J85" s="267">
        <f t="shared" si="7"/>
        <v>46576</v>
      </c>
      <c r="K85" s="267">
        <f t="shared" si="7"/>
        <v>46577</v>
      </c>
      <c r="L85" s="267">
        <f t="shared" si="7"/>
        <v>46578</v>
      </c>
      <c r="M85" s="267">
        <f t="shared" si="7"/>
        <v>46579</v>
      </c>
      <c r="N85" s="267">
        <f t="shared" si="7"/>
        <v>46580</v>
      </c>
      <c r="O85" s="267">
        <f t="shared" si="7"/>
        <v>46581</v>
      </c>
      <c r="P85" s="267">
        <f t="shared" si="7"/>
        <v>46582</v>
      </c>
      <c r="Q85" s="267">
        <f t="shared" si="7"/>
        <v>46583</v>
      </c>
      <c r="R85" s="267">
        <f t="shared" si="7"/>
        <v>46584</v>
      </c>
      <c r="S85" s="267">
        <f t="shared" si="7"/>
        <v>46585</v>
      </c>
      <c r="T85" s="267">
        <f t="shared" si="7"/>
        <v>46586</v>
      </c>
      <c r="U85" s="267">
        <f t="shared" si="7"/>
        <v>46587</v>
      </c>
      <c r="V85" s="267">
        <f>U85+1</f>
        <v>46588</v>
      </c>
      <c r="W85" s="267">
        <f t="shared" ref="W85:AG85" si="8">V85+1</f>
        <v>46589</v>
      </c>
      <c r="X85" s="267">
        <f t="shared" si="8"/>
        <v>46590</v>
      </c>
      <c r="Y85" s="267">
        <f t="shared" si="8"/>
        <v>46591</v>
      </c>
      <c r="Z85" s="267">
        <f t="shared" si="8"/>
        <v>46592</v>
      </c>
      <c r="AA85" s="267">
        <f t="shared" si="8"/>
        <v>46593</v>
      </c>
      <c r="AB85" s="267">
        <f t="shared" si="8"/>
        <v>46594</v>
      </c>
      <c r="AC85" s="267">
        <f t="shared" si="8"/>
        <v>46595</v>
      </c>
      <c r="AD85" s="267">
        <f t="shared" si="8"/>
        <v>46596</v>
      </c>
      <c r="AE85" s="267">
        <f t="shared" si="8"/>
        <v>46597</v>
      </c>
      <c r="AF85" s="267">
        <f t="shared" si="8"/>
        <v>46598</v>
      </c>
      <c r="AG85" s="267">
        <f t="shared" si="8"/>
        <v>46599</v>
      </c>
    </row>
    <row r="86" spans="1:40" ht="18" customHeight="1" outlineLevel="1" thickBot="1" x14ac:dyDescent="0.25">
      <c r="A86" s="32">
        <v>7</v>
      </c>
      <c r="B86" s="37" t="s">
        <v>44</v>
      </c>
      <c r="C86" s="268"/>
      <c r="D86" s="269"/>
      <c r="E86" s="269"/>
      <c r="F86" s="268"/>
      <c r="G86" s="268"/>
      <c r="H86" s="269"/>
      <c r="I86" s="269"/>
      <c r="J86" s="269"/>
      <c r="K86" s="268"/>
      <c r="L86" s="268"/>
      <c r="M86" s="269"/>
      <c r="N86" s="269"/>
      <c r="O86" s="268"/>
      <c r="P86" s="268"/>
      <c r="Q86" s="268"/>
      <c r="R86" s="269"/>
      <c r="S86" s="269"/>
      <c r="T86" s="268"/>
      <c r="U86" s="268"/>
      <c r="V86" s="269"/>
      <c r="W86" s="269"/>
      <c r="X86" s="269"/>
      <c r="Y86" s="268"/>
      <c r="Z86" s="268"/>
      <c r="AA86" s="269"/>
      <c r="AB86" s="269"/>
      <c r="AC86" s="268"/>
      <c r="AD86" s="268"/>
      <c r="AE86" s="268"/>
      <c r="AF86" s="269"/>
      <c r="AG86" s="269"/>
      <c r="AH86" s="28" t="s">
        <v>7</v>
      </c>
      <c r="AI86" s="28" t="s">
        <v>8</v>
      </c>
    </row>
    <row r="87" spans="1:40" ht="18" customHeight="1" outlineLevel="1" thickBot="1" x14ac:dyDescent="0.25">
      <c r="B87" s="29" t="s">
        <v>27</v>
      </c>
      <c r="C87" s="35"/>
      <c r="D87" s="31"/>
      <c r="E87" s="31"/>
      <c r="F87" s="35"/>
      <c r="G87" s="35"/>
      <c r="H87" s="31"/>
      <c r="I87" s="31"/>
      <c r="J87" s="31"/>
      <c r="K87" s="35"/>
      <c r="L87" s="35"/>
      <c r="M87" s="31"/>
      <c r="N87" s="31"/>
      <c r="O87" s="35"/>
      <c r="P87" s="35"/>
      <c r="Q87" s="35"/>
      <c r="R87" s="31"/>
      <c r="S87" s="31"/>
      <c r="T87" s="35"/>
      <c r="U87" s="35"/>
      <c r="V87" s="31"/>
      <c r="W87" s="31"/>
      <c r="X87" s="31"/>
      <c r="Y87" s="35"/>
      <c r="Z87" s="35"/>
      <c r="AA87" s="31"/>
      <c r="AB87" s="31"/>
      <c r="AC87" s="35"/>
      <c r="AD87" s="35"/>
      <c r="AE87" s="35"/>
      <c r="AF87" s="31"/>
      <c r="AG87" s="31"/>
      <c r="AH87" s="97" cm="1">
        <f t="array" ref="AH87">SUMPRODUCT((C87:AG87="CA")+(C87:AG87="RTT")*1)</f>
        <v>0</v>
      </c>
      <c r="AI87" s="102" cm="1">
        <f t="array" ref="AI87">SUMPRODUCT((C87:AG87="R-CA")*1)</f>
        <v>0</v>
      </c>
      <c r="AL87" s="32" t="str">
        <f t="array" ref="AL87">IFERROR(INDEX(A$1:A$2040,SMALL(IF(A$1:A$2040&lt;&gt;"",ROW(A$1:A$2040)-0),ROW(A91))),"")</f>
        <v/>
      </c>
    </row>
    <row r="88" spans="1:40" ht="18" customHeight="1" outlineLevel="1" thickBot="1" x14ac:dyDescent="0.25">
      <c r="B88" s="30" t="s">
        <v>30</v>
      </c>
      <c r="C88" s="35"/>
      <c r="D88" s="31"/>
      <c r="E88" s="31"/>
      <c r="F88" s="35"/>
      <c r="G88" s="35"/>
      <c r="H88" s="31"/>
      <c r="I88" s="31"/>
      <c r="J88" s="31"/>
      <c r="K88" s="35"/>
      <c r="L88" s="35"/>
      <c r="M88" s="31"/>
      <c r="N88" s="31"/>
      <c r="O88" s="35"/>
      <c r="P88" s="35"/>
      <c r="Q88" s="35"/>
      <c r="R88" s="31"/>
      <c r="S88" s="31"/>
      <c r="T88" s="35"/>
      <c r="U88" s="35"/>
      <c r="V88" s="31"/>
      <c r="W88" s="31"/>
      <c r="X88" s="31"/>
      <c r="Y88" s="35"/>
      <c r="Z88" s="35"/>
      <c r="AA88" s="31"/>
      <c r="AB88" s="31"/>
      <c r="AC88" s="35"/>
      <c r="AD88" s="35"/>
      <c r="AE88" s="35"/>
      <c r="AF88" s="31"/>
      <c r="AG88" s="31"/>
      <c r="AH88" s="97" cm="1">
        <f t="array" ref="AH88">SUMPRODUCT((C88:AG88="CA")+(C88:AG88="RTT")*1)</f>
        <v>0</v>
      </c>
      <c r="AI88" s="35" cm="1">
        <f t="array" ref="AI88">SUMPRODUCT((C88:AG88="R-CA")*1)</f>
        <v>0</v>
      </c>
      <c r="AN88" s="36"/>
    </row>
    <row r="89" spans="1:40" ht="18" customHeight="1" thickBot="1" x14ac:dyDescent="0.25">
      <c r="B89" s="29" t="s">
        <v>32</v>
      </c>
      <c r="C89" s="35"/>
      <c r="D89" s="31"/>
      <c r="E89" s="31"/>
      <c r="F89" s="35"/>
      <c r="G89" s="35"/>
      <c r="H89" s="31"/>
      <c r="I89" s="31"/>
      <c r="J89" s="31"/>
      <c r="K89" s="35"/>
      <c r="L89" s="35"/>
      <c r="M89" s="31"/>
      <c r="N89" s="31"/>
      <c r="O89" s="35"/>
      <c r="P89" s="35"/>
      <c r="Q89" s="35"/>
      <c r="R89" s="31"/>
      <c r="S89" s="31"/>
      <c r="T89" s="35"/>
      <c r="U89" s="35"/>
      <c r="V89" s="31"/>
      <c r="W89" s="31"/>
      <c r="X89" s="31"/>
      <c r="Y89" s="35"/>
      <c r="Z89" s="35"/>
      <c r="AA89" s="31"/>
      <c r="AB89" s="31"/>
      <c r="AC89" s="35"/>
      <c r="AD89" s="35"/>
      <c r="AE89" s="35"/>
      <c r="AF89" s="31"/>
      <c r="AG89" s="31"/>
      <c r="AH89" s="97" cm="1">
        <f t="array" ref="AH89">SUMPRODUCT((C89:AG89="CA")+(C89:AG89="RTT")*1)</f>
        <v>0</v>
      </c>
      <c r="AI89" s="35" cm="1">
        <f t="array" ref="AI89">SUMPRODUCT((C89:AG89="R-CA")*1)</f>
        <v>0</v>
      </c>
      <c r="AL89" s="32" t="str">
        <f t="array" ref="AL89">IFERROR(INDEX(A$1:A$2040,SMALL(IF(A$1:A$2040&lt;&gt;"",ROW(A$1:A$2040)-0),ROW(A93))),"")</f>
        <v/>
      </c>
    </row>
    <row r="90" spans="1:40" ht="18" customHeight="1" thickBot="1" x14ac:dyDescent="0.25">
      <c r="B90" s="30" t="s">
        <v>33</v>
      </c>
      <c r="C90" s="35"/>
      <c r="D90" s="31"/>
      <c r="E90" s="31"/>
      <c r="F90" s="35"/>
      <c r="G90" s="35"/>
      <c r="H90" s="31"/>
      <c r="I90" s="31"/>
      <c r="J90" s="31"/>
      <c r="K90" s="35"/>
      <c r="L90" s="35"/>
      <c r="M90" s="31"/>
      <c r="N90" s="31"/>
      <c r="O90" s="35"/>
      <c r="P90" s="35"/>
      <c r="Q90" s="35"/>
      <c r="R90" s="31"/>
      <c r="S90" s="31"/>
      <c r="T90" s="35"/>
      <c r="U90" s="35"/>
      <c r="V90" s="31"/>
      <c r="W90" s="31"/>
      <c r="X90" s="31"/>
      <c r="Y90" s="35"/>
      <c r="Z90" s="35"/>
      <c r="AA90" s="31"/>
      <c r="AB90" s="31"/>
      <c r="AC90" s="35"/>
      <c r="AD90" s="35"/>
      <c r="AE90" s="35"/>
      <c r="AF90" s="31"/>
      <c r="AG90" s="31"/>
      <c r="AH90" s="97" cm="1">
        <f t="array" ref="AH90">SUMPRODUCT((C90:AG90="CA")+(C90:AG90="RTT")*1)</f>
        <v>0</v>
      </c>
      <c r="AI90" s="35" cm="1">
        <f t="array" ref="AI90">SUMPRODUCT((C90:AG90="R-CA")*1)</f>
        <v>0</v>
      </c>
      <c r="AL90" s="32" t="str">
        <f t="array" ref="AL90">IFERROR(INDEX(A$1:A$2040,SMALL(IF(A$1:A$2040&lt;&gt;"",ROW(A$1:A$2040)-0),ROW(A98))),"")</f>
        <v/>
      </c>
    </row>
    <row r="91" spans="1:40" ht="18" customHeight="1" outlineLevel="1" thickBot="1" x14ac:dyDescent="0.25">
      <c r="B91" s="29" t="s">
        <v>34</v>
      </c>
      <c r="C91" s="35"/>
      <c r="D91" s="31"/>
      <c r="E91" s="31"/>
      <c r="F91" s="35"/>
      <c r="G91" s="35"/>
      <c r="H91" s="31"/>
      <c r="I91" s="31"/>
      <c r="J91" s="31"/>
      <c r="K91" s="35"/>
      <c r="L91" s="35"/>
      <c r="M91" s="31"/>
      <c r="N91" s="31"/>
      <c r="O91" s="35"/>
      <c r="P91" s="35"/>
      <c r="Q91" s="35"/>
      <c r="R91" s="31"/>
      <c r="S91" s="31"/>
      <c r="T91" s="35"/>
      <c r="U91" s="35"/>
      <c r="V91" s="31"/>
      <c r="W91" s="31"/>
      <c r="X91" s="31"/>
      <c r="Y91" s="35"/>
      <c r="Z91" s="35"/>
      <c r="AA91" s="31"/>
      <c r="AB91" s="31"/>
      <c r="AC91" s="35"/>
      <c r="AD91" s="35"/>
      <c r="AE91" s="35"/>
      <c r="AF91" s="31"/>
      <c r="AG91" s="31"/>
      <c r="AH91" s="97" cm="1">
        <f t="array" ref="AH91">SUMPRODUCT((C91:AG91="CA")+(C91:AG91="RTT")*1)</f>
        <v>0</v>
      </c>
      <c r="AI91" s="35" cm="1">
        <f t="array" ref="AI91">SUMPRODUCT((C91:AG91="R-CA")*1)</f>
        <v>0</v>
      </c>
      <c r="AL91" s="32" t="str">
        <f t="array" ref="AL91">IFERROR(INDEX(A$1:A$2040,SMALL(IF(A$1:A$2040&lt;&gt;"",ROW(A$1:A$2040)-0),ROW(A99))),"")</f>
        <v/>
      </c>
    </row>
    <row r="92" spans="1:40" ht="18" customHeight="1" outlineLevel="1" thickBot="1" x14ac:dyDescent="0.25">
      <c r="B92" s="30" t="s">
        <v>35</v>
      </c>
      <c r="C92" s="35"/>
      <c r="D92" s="31"/>
      <c r="E92" s="31"/>
      <c r="F92" s="35"/>
      <c r="G92" s="35"/>
      <c r="H92" s="31"/>
      <c r="I92" s="31"/>
      <c r="J92" s="31"/>
      <c r="K92" s="35"/>
      <c r="L92" s="35"/>
      <c r="M92" s="31"/>
      <c r="N92" s="31"/>
      <c r="O92" s="35"/>
      <c r="P92" s="35"/>
      <c r="Q92" s="35"/>
      <c r="R92" s="31"/>
      <c r="S92" s="31"/>
      <c r="T92" s="35"/>
      <c r="U92" s="35"/>
      <c r="V92" s="31"/>
      <c r="W92" s="31"/>
      <c r="X92" s="31"/>
      <c r="Y92" s="35"/>
      <c r="Z92" s="35"/>
      <c r="AA92" s="31"/>
      <c r="AB92" s="31"/>
      <c r="AC92" s="35"/>
      <c r="AD92" s="35"/>
      <c r="AE92" s="35"/>
      <c r="AF92" s="31"/>
      <c r="AG92" s="31"/>
      <c r="AH92" s="97" cm="1">
        <f t="array" ref="AH92">SUMPRODUCT((C92:AG92="CA")+(C92:AG92="RTT")*1)</f>
        <v>0</v>
      </c>
      <c r="AI92" s="35" cm="1">
        <f t="array" ref="AI92">SUMPRODUCT((C92:AG92="R-CA")*1)</f>
        <v>0</v>
      </c>
      <c r="AL92" s="32" t="str">
        <f t="array" ref="AL92">IFERROR(INDEX(A$1:A$2040,SMALL(IF(A$1:A$2040&lt;&gt;"",ROW(A$1:A$2040)-0),ROW(A100))),"")</f>
        <v/>
      </c>
    </row>
    <row r="93" spans="1:40" ht="18" customHeight="1" outlineLevel="1" thickBot="1" x14ac:dyDescent="0.25">
      <c r="B93" s="124"/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2"/>
      <c r="AG93" s="112"/>
      <c r="AH93" s="125" cm="1">
        <f t="array" ref="AH93">SUMPRODUCT((C93:AG93="CA")+(C93:AG93="RTT")*1)</f>
        <v>0</v>
      </c>
      <c r="AI93" s="103" cm="1">
        <f t="array" ref="AI93">SUMPRODUCT((C93:AG93="R-CA")*1)</f>
        <v>0</v>
      </c>
      <c r="AL93" s="32" t="str">
        <f t="array" ref="AL93">IFERROR(INDEX(A$1:A$2040,SMALL(IF(A$1:A$2040&lt;&gt;"",ROW(A$1:A$2040)-0),ROW(A101))),"")</f>
        <v/>
      </c>
    </row>
    <row r="94" spans="1:40" ht="18" customHeight="1" outlineLevel="1" thickBot="1" x14ac:dyDescent="0.25">
      <c r="B94" s="115"/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111" cm="1">
        <f t="array" ref="AH94">SUMPRODUCT((C94:AG94="CA")+(C94:AG94="RTT")*1)</f>
        <v>0</v>
      </c>
      <c r="AI94" s="103" cm="1">
        <f t="array" ref="AI94">SUMPRODUCT((C94:AG94="R-CA")*1)</f>
        <v>0</v>
      </c>
    </row>
    <row r="95" spans="1:40" ht="18" customHeight="1" outlineLevel="1" thickBot="1" x14ac:dyDescent="0.25">
      <c r="B95" s="116" t="s">
        <v>36</v>
      </c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111" cm="1">
        <f t="array" ref="AH95">SUMPRODUCT((C95:AG95="CA")+(C95:AG95="RTT")*1)</f>
        <v>0</v>
      </c>
      <c r="AI95" s="103" cm="1">
        <f t="array" ref="AI95">SUMPRODUCT((C95:AG95="R-CA")*1)</f>
        <v>0</v>
      </c>
    </row>
    <row r="96" spans="1:40" ht="18" customHeight="1" outlineLevel="1" thickBot="1" x14ac:dyDescent="0.25">
      <c r="B96" s="115" t="s">
        <v>39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1" cm="1">
        <f t="array" ref="AH96">SUMPRODUCT((C96:AG96="CA")+(C96:AG96="RTT")*1)</f>
        <v>0</v>
      </c>
      <c r="AI96" s="103" cm="1">
        <f t="array" ref="AI96">SUMPRODUCT((C96:AG96="R-CA")*1)</f>
        <v>0</v>
      </c>
    </row>
    <row r="97" spans="1:38" ht="18" customHeight="1" outlineLevel="1" thickBot="1" x14ac:dyDescent="0.25">
      <c r="B97" s="116" t="s">
        <v>40</v>
      </c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117"/>
      <c r="AH97" s="113" cm="1">
        <f t="array" ref="AH97">SUMPRODUCT((C97:AG97="CA")+(C97:AG97="RTT")*1)</f>
        <v>0</v>
      </c>
      <c r="AI97" s="112" cm="1">
        <f t="array" ref="AI97">SUMPRODUCT((C97:AG97="R-CA")*1)</f>
        <v>0</v>
      </c>
    </row>
    <row r="98" spans="1:38" ht="18" customHeight="1" outlineLevel="1" thickBot="1" x14ac:dyDescent="0.25">
      <c r="AL98" s="32" t="str">
        <f t="array" ref="AL98">IFERROR(INDEX(A$1:A$2040,SMALL(IF(A$1:A$2040&lt;&gt;"",ROW(A$1:A$2040)-0),ROW(A102))),"")</f>
        <v/>
      </c>
    </row>
    <row r="99" spans="1:38" ht="18" customHeight="1" outlineLevel="1" thickBot="1" x14ac:dyDescent="0.25">
      <c r="B99" s="33">
        <v>46600</v>
      </c>
      <c r="C99" s="263">
        <f>DATE(P4_2027!B2,8,1)</f>
        <v>46600</v>
      </c>
      <c r="D99" s="263">
        <f>C99+1</f>
        <v>46601</v>
      </c>
      <c r="E99" s="263">
        <f t="shared" ref="E99:AG99" si="9">D99+1</f>
        <v>46602</v>
      </c>
      <c r="F99" s="263">
        <f t="shared" si="9"/>
        <v>46603</v>
      </c>
      <c r="G99" s="263">
        <f t="shared" si="9"/>
        <v>46604</v>
      </c>
      <c r="H99" s="263">
        <f t="shared" si="9"/>
        <v>46605</v>
      </c>
      <c r="I99" s="263">
        <f t="shared" si="9"/>
        <v>46606</v>
      </c>
      <c r="J99" s="263">
        <f t="shared" si="9"/>
        <v>46607</v>
      </c>
      <c r="K99" s="263">
        <f t="shared" si="9"/>
        <v>46608</v>
      </c>
      <c r="L99" s="263">
        <f t="shared" si="9"/>
        <v>46609</v>
      </c>
      <c r="M99" s="263">
        <f t="shared" si="9"/>
        <v>46610</v>
      </c>
      <c r="N99" s="263">
        <f t="shared" si="9"/>
        <v>46611</v>
      </c>
      <c r="O99" s="263">
        <f t="shared" si="9"/>
        <v>46612</v>
      </c>
      <c r="P99" s="263">
        <f t="shared" si="9"/>
        <v>46613</v>
      </c>
      <c r="Q99" s="263">
        <f t="shared" si="9"/>
        <v>46614</v>
      </c>
      <c r="R99" s="263">
        <f t="shared" si="9"/>
        <v>46615</v>
      </c>
      <c r="S99" s="263">
        <f t="shared" si="9"/>
        <v>46616</v>
      </c>
      <c r="T99" s="263">
        <f t="shared" si="9"/>
        <v>46617</v>
      </c>
      <c r="U99" s="263">
        <f t="shared" si="9"/>
        <v>46618</v>
      </c>
      <c r="V99" s="263">
        <f t="shared" si="9"/>
        <v>46619</v>
      </c>
      <c r="W99" s="263">
        <f t="shared" si="9"/>
        <v>46620</v>
      </c>
      <c r="X99" s="263">
        <f t="shared" si="9"/>
        <v>46621</v>
      </c>
      <c r="Y99" s="263">
        <f t="shared" si="9"/>
        <v>46622</v>
      </c>
      <c r="Z99" s="263">
        <f t="shared" si="9"/>
        <v>46623</v>
      </c>
      <c r="AA99" s="263">
        <f t="shared" si="9"/>
        <v>46624</v>
      </c>
      <c r="AB99" s="263">
        <f t="shared" si="9"/>
        <v>46625</v>
      </c>
      <c r="AC99" s="263">
        <f t="shared" si="9"/>
        <v>46626</v>
      </c>
      <c r="AD99" s="263">
        <f t="shared" si="9"/>
        <v>46627</v>
      </c>
      <c r="AE99" s="263">
        <f t="shared" si="9"/>
        <v>46628</v>
      </c>
      <c r="AF99" s="263">
        <f t="shared" si="9"/>
        <v>46629</v>
      </c>
      <c r="AG99" s="263">
        <f t="shared" si="9"/>
        <v>46630</v>
      </c>
      <c r="AL99" s="32" t="str">
        <f t="array" ref="AL99">IFERROR(INDEX(A$1:A$2040,SMALL(IF(A$1:A$2040&lt;&gt;"",ROW(A$1:A$2040)-0),ROW(A103))),"")</f>
        <v/>
      </c>
    </row>
    <row r="100" spans="1:38" ht="18" customHeight="1" outlineLevel="1" thickBot="1" x14ac:dyDescent="0.25">
      <c r="A100" s="32">
        <v>8</v>
      </c>
      <c r="B100" s="37" t="s">
        <v>44</v>
      </c>
      <c r="C100" s="263"/>
      <c r="D100" s="263"/>
      <c r="E100" s="263"/>
      <c r="F100" s="263"/>
      <c r="G100" s="263"/>
      <c r="H100" s="263"/>
      <c r="I100" s="263"/>
      <c r="J100" s="263"/>
      <c r="K100" s="263"/>
      <c r="L100" s="263"/>
      <c r="M100" s="263"/>
      <c r="N100" s="263"/>
      <c r="O100" s="263"/>
      <c r="P100" s="263"/>
      <c r="Q100" s="263"/>
      <c r="R100" s="263"/>
      <c r="S100" s="263"/>
      <c r="T100" s="263"/>
      <c r="U100" s="263"/>
      <c r="V100" s="263"/>
      <c r="W100" s="263"/>
      <c r="X100" s="263"/>
      <c r="Y100" s="263"/>
      <c r="Z100" s="263"/>
      <c r="AA100" s="263"/>
      <c r="AB100" s="263"/>
      <c r="AC100" s="263"/>
      <c r="AD100" s="263"/>
      <c r="AE100" s="263"/>
      <c r="AF100" s="263"/>
      <c r="AG100" s="263"/>
      <c r="AH100" s="28" t="s">
        <v>7</v>
      </c>
      <c r="AI100" s="28" t="s">
        <v>8</v>
      </c>
      <c r="AL100" s="32" t="str">
        <f t="array" ref="AL100">IFERROR(INDEX(A$1:A$2040,SMALL(IF(A$1:A$2040&lt;&gt;"",ROW(A$1:A$2040)-0),ROW(#REF!))),"")</f>
        <v/>
      </c>
    </row>
    <row r="101" spans="1:38" ht="18" customHeight="1" outlineLevel="1" thickBot="1" x14ac:dyDescent="0.25">
      <c r="B101" s="29" t="s">
        <v>27</v>
      </c>
      <c r="C101" s="35"/>
      <c r="D101" s="35"/>
      <c r="E101" s="41"/>
      <c r="F101" s="41"/>
      <c r="G101" s="41"/>
      <c r="H101" s="35"/>
      <c r="I101" s="35"/>
      <c r="J101" s="41"/>
      <c r="K101" s="41"/>
      <c r="L101" s="35"/>
      <c r="M101" s="35"/>
      <c r="N101" s="35"/>
      <c r="O101" s="41"/>
      <c r="P101" s="41"/>
      <c r="Q101" s="35"/>
      <c r="R101" s="35"/>
      <c r="S101" s="41"/>
      <c r="T101" s="41"/>
      <c r="U101" s="41"/>
      <c r="V101" s="35"/>
      <c r="W101" s="35"/>
      <c r="X101" s="41"/>
      <c r="Y101" s="41"/>
      <c r="Z101" s="35"/>
      <c r="AA101" s="35"/>
      <c r="AB101" s="35"/>
      <c r="AC101" s="41"/>
      <c r="AD101" s="41"/>
      <c r="AE101" s="35"/>
      <c r="AF101" s="35"/>
      <c r="AG101" s="41"/>
      <c r="AH101" s="97" cm="1">
        <f t="array" ref="AH101">SUMPRODUCT((C101:AG101="CA")+(C101:AG101="RTT")*1)</f>
        <v>0</v>
      </c>
      <c r="AI101" s="102" cm="1">
        <f t="array" ref="AI101">SUMPRODUCT((C101:AG101="R-CA")*1)</f>
        <v>0</v>
      </c>
    </row>
    <row r="102" spans="1:38" ht="18" customHeight="1" outlineLevel="1" thickBot="1" x14ac:dyDescent="0.25">
      <c r="B102" s="30" t="s">
        <v>30</v>
      </c>
      <c r="C102" s="35"/>
      <c r="D102" s="35"/>
      <c r="E102" s="41"/>
      <c r="F102" s="41"/>
      <c r="G102" s="41"/>
      <c r="H102" s="35"/>
      <c r="I102" s="35"/>
      <c r="J102" s="41"/>
      <c r="K102" s="41"/>
      <c r="L102" s="35"/>
      <c r="M102" s="35"/>
      <c r="N102" s="35"/>
      <c r="O102" s="41"/>
      <c r="P102" s="41"/>
      <c r="Q102" s="35"/>
      <c r="R102" s="35"/>
      <c r="S102" s="41"/>
      <c r="T102" s="41"/>
      <c r="U102" s="41"/>
      <c r="V102" s="35"/>
      <c r="W102" s="35"/>
      <c r="X102" s="41"/>
      <c r="Y102" s="41"/>
      <c r="Z102" s="35"/>
      <c r="AA102" s="35"/>
      <c r="AB102" s="35"/>
      <c r="AC102" s="41"/>
      <c r="AD102" s="41"/>
      <c r="AE102" s="35"/>
      <c r="AF102" s="35"/>
      <c r="AG102" s="41"/>
      <c r="AH102" s="97" cm="1">
        <f t="array" ref="AH102">SUMPRODUCT((C102:AG102="CA")+(C102:AG102="RTT")*1)</f>
        <v>0</v>
      </c>
      <c r="AI102" s="35" cm="1">
        <f t="array" ref="AI102">SUMPRODUCT((C102:AG102="R-CA")*1)</f>
        <v>0</v>
      </c>
    </row>
    <row r="103" spans="1:38" ht="18" customHeight="1" thickBot="1" x14ac:dyDescent="0.25">
      <c r="B103" s="29" t="s">
        <v>32</v>
      </c>
      <c r="C103" s="41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97" cm="1">
        <f t="array" ref="AH103">SUMPRODUCT((C103:AG103="CA")+(C103:AG103="RTT")*1)</f>
        <v>0</v>
      </c>
      <c r="AI103" s="35" cm="1">
        <f t="array" ref="AI103">SUMPRODUCT((C103:AG103="R-CA")*1)</f>
        <v>0</v>
      </c>
    </row>
    <row r="104" spans="1:38" ht="18" customHeight="1" thickBot="1" x14ac:dyDescent="0.25">
      <c r="B104" s="30" t="s">
        <v>33</v>
      </c>
      <c r="C104" s="35"/>
      <c r="D104" s="35"/>
      <c r="E104" s="41"/>
      <c r="F104" s="41"/>
      <c r="G104" s="41"/>
      <c r="H104" s="35"/>
      <c r="I104" s="35"/>
      <c r="J104" s="41"/>
      <c r="K104" s="41"/>
      <c r="L104" s="35"/>
      <c r="M104" s="35"/>
      <c r="N104" s="35"/>
      <c r="O104" s="41"/>
      <c r="P104" s="41"/>
      <c r="Q104" s="35"/>
      <c r="R104" s="35"/>
      <c r="S104" s="41"/>
      <c r="T104" s="41"/>
      <c r="U104" s="41"/>
      <c r="V104" s="35"/>
      <c r="W104" s="35"/>
      <c r="X104" s="41"/>
      <c r="Y104" s="41"/>
      <c r="Z104" s="35"/>
      <c r="AA104" s="35"/>
      <c r="AB104" s="35"/>
      <c r="AC104" s="41"/>
      <c r="AD104" s="41"/>
      <c r="AE104" s="35"/>
      <c r="AF104" s="35"/>
      <c r="AG104" s="41"/>
      <c r="AH104" s="97" cm="1">
        <f t="array" ref="AH104">SUMPRODUCT((C104:AG104="CA")+(C104:AG104="RTT")*1)</f>
        <v>0</v>
      </c>
      <c r="AI104" s="35" cm="1">
        <f t="array" ref="AI104">SUMPRODUCT((C104:AG104="R-CA")*1)</f>
        <v>0</v>
      </c>
    </row>
    <row r="105" spans="1:38" ht="18" customHeight="1" outlineLevel="2" thickBot="1" x14ac:dyDescent="0.25">
      <c r="B105" s="29" t="s">
        <v>34</v>
      </c>
      <c r="C105" s="35"/>
      <c r="D105" s="35"/>
      <c r="E105" s="41"/>
      <c r="F105" s="41"/>
      <c r="G105" s="41"/>
      <c r="H105" s="35"/>
      <c r="I105" s="35"/>
      <c r="J105" s="41"/>
      <c r="K105" s="41"/>
      <c r="L105" s="35"/>
      <c r="M105" s="35"/>
      <c r="N105" s="35"/>
      <c r="O105" s="41"/>
      <c r="P105" s="41"/>
      <c r="Q105" s="35"/>
      <c r="R105" s="35"/>
      <c r="S105" s="41"/>
      <c r="T105" s="41"/>
      <c r="U105" s="41"/>
      <c r="V105" s="35"/>
      <c r="W105" s="35"/>
      <c r="X105" s="41"/>
      <c r="Y105" s="41"/>
      <c r="Z105" s="35"/>
      <c r="AA105" s="35"/>
      <c r="AB105" s="35"/>
      <c r="AC105" s="41"/>
      <c r="AD105" s="41"/>
      <c r="AE105" s="35"/>
      <c r="AF105" s="35"/>
      <c r="AG105" s="41"/>
      <c r="AH105" s="97" cm="1">
        <f t="array" ref="AH105">SUMPRODUCT((C105:AG105="CA")+(C105:AG105="RTT")*1)</f>
        <v>0</v>
      </c>
      <c r="AI105" s="35" cm="1">
        <f t="array" ref="AI105">SUMPRODUCT((C105:AG105="R-CA")*1)</f>
        <v>0</v>
      </c>
    </row>
    <row r="106" spans="1:38" ht="18" customHeight="1" outlineLevel="2" thickBot="1" x14ac:dyDescent="0.25">
      <c r="B106" s="30" t="s">
        <v>35</v>
      </c>
      <c r="C106" s="35"/>
      <c r="D106" s="35"/>
      <c r="E106" s="41"/>
      <c r="F106" s="41"/>
      <c r="G106" s="41"/>
      <c r="H106" s="35"/>
      <c r="I106" s="35"/>
      <c r="J106" s="41"/>
      <c r="K106" s="41"/>
      <c r="L106" s="35"/>
      <c r="M106" s="35"/>
      <c r="N106" s="35"/>
      <c r="O106" s="41"/>
      <c r="P106" s="41"/>
      <c r="Q106" s="35"/>
      <c r="R106" s="35"/>
      <c r="S106" s="41"/>
      <c r="T106" s="41"/>
      <c r="U106" s="41"/>
      <c r="V106" s="35"/>
      <c r="W106" s="35"/>
      <c r="X106" s="41"/>
      <c r="Y106" s="41"/>
      <c r="Z106" s="35"/>
      <c r="AA106" s="35"/>
      <c r="AB106" s="35"/>
      <c r="AC106" s="41"/>
      <c r="AD106" s="41"/>
      <c r="AE106" s="35"/>
      <c r="AF106" s="35"/>
      <c r="AG106" s="41"/>
      <c r="AH106" s="97" cm="1">
        <f t="array" ref="AH106">SUMPRODUCT((C106:AG106="CA")+(C106:AG106="RTT")*1)</f>
        <v>0</v>
      </c>
      <c r="AI106" s="35" cm="1">
        <f t="array" ref="AI106">SUMPRODUCT((C106:AG106="R-CA")*1)</f>
        <v>0</v>
      </c>
    </row>
    <row r="107" spans="1:38" ht="18" customHeight="1" outlineLevel="1" thickBot="1" x14ac:dyDescent="0.25">
      <c r="B107" s="124"/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2"/>
      <c r="AG107" s="112"/>
      <c r="AH107" s="125" cm="1">
        <f t="array" ref="AH107">SUMPRODUCT((C107:AG107="CA")+(C107:AG107="RTT")*1)</f>
        <v>0</v>
      </c>
      <c r="AI107" s="103" cm="1">
        <f t="array" ref="AI107">SUMPRODUCT((C107:AG107="R-CA")*1)</f>
        <v>0</v>
      </c>
      <c r="AL107" s="32" t="str">
        <f t="array" ref="AL107">IFERROR(INDEX(A$1:A$2040,SMALL(IF(A$1:A$2040&lt;&gt;"",ROW(A$1:A$2040)-0),ROW(A115))),"")</f>
        <v/>
      </c>
    </row>
    <row r="108" spans="1:38" ht="18" customHeight="1" outlineLevel="1" thickBot="1" x14ac:dyDescent="0.25">
      <c r="B108" s="115"/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111" cm="1">
        <f t="array" ref="AH108">SUMPRODUCT((C108:AG108="CA")+(C108:AG108="RTT")*1)</f>
        <v>0</v>
      </c>
      <c r="AI108" s="103" cm="1">
        <f t="array" ref="AI108">SUMPRODUCT((C108:AG108="R-CA")*1)</f>
        <v>0</v>
      </c>
    </row>
    <row r="109" spans="1:38" ht="18" customHeight="1" outlineLevel="1" thickBot="1" x14ac:dyDescent="0.25">
      <c r="B109" s="116" t="s">
        <v>36</v>
      </c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111" cm="1">
        <f t="array" ref="AH109">SUMPRODUCT((C109:AG109="CA")+(C109:AG109="RTT")*1)</f>
        <v>0</v>
      </c>
      <c r="AI109" s="103" cm="1">
        <f t="array" ref="AI109">SUMPRODUCT((C109:AG109="R-CA")*1)</f>
        <v>0</v>
      </c>
    </row>
    <row r="110" spans="1:38" ht="18" customHeight="1" outlineLevel="1" thickBot="1" x14ac:dyDescent="0.25">
      <c r="B110" s="115" t="s">
        <v>39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2"/>
      <c r="AG110" s="112"/>
      <c r="AH110" s="111" cm="1">
        <f t="array" ref="AH110">SUMPRODUCT((C110:AG110="CA")+(C110:AG110="RTT")*1)</f>
        <v>0</v>
      </c>
      <c r="AI110" s="103" cm="1">
        <f t="array" ref="AI110">SUMPRODUCT((C110:AG110="R-CA")*1)</f>
        <v>0</v>
      </c>
    </row>
    <row r="111" spans="1:38" ht="18" customHeight="1" outlineLevel="1" thickBot="1" x14ac:dyDescent="0.25">
      <c r="B111" s="116" t="s">
        <v>40</v>
      </c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117"/>
      <c r="AH111" s="113" cm="1">
        <f t="array" ref="AH111">SUMPRODUCT((C111:AG111="CA")+(C111:AG111="RTT")*1)</f>
        <v>0</v>
      </c>
      <c r="AI111" s="112" cm="1">
        <f t="array" ref="AI111">SUMPRODUCT((C111:AG111="R-CA")*1)</f>
        <v>0</v>
      </c>
    </row>
    <row r="112" spans="1:38" ht="18" customHeight="1" outlineLevel="2" thickBot="1" x14ac:dyDescent="0.25"/>
    <row r="113" spans="1:38" ht="18" customHeight="1" outlineLevel="2" thickBot="1" x14ac:dyDescent="0.25">
      <c r="B113" s="33">
        <v>46631</v>
      </c>
      <c r="C113" s="263">
        <f>DATE(P4_2027!B2,9,1)</f>
        <v>46631</v>
      </c>
      <c r="D113" s="263">
        <f>C113+1</f>
        <v>46632</v>
      </c>
      <c r="E113" s="263">
        <f t="shared" ref="E113:AF113" si="10">D113+1</f>
        <v>46633</v>
      </c>
      <c r="F113" s="263">
        <f t="shared" si="10"/>
        <v>46634</v>
      </c>
      <c r="G113" s="263">
        <f t="shared" si="10"/>
        <v>46635</v>
      </c>
      <c r="H113" s="263">
        <f t="shared" si="10"/>
        <v>46636</v>
      </c>
      <c r="I113" s="263">
        <f t="shared" si="10"/>
        <v>46637</v>
      </c>
      <c r="J113" s="263">
        <f t="shared" si="10"/>
        <v>46638</v>
      </c>
      <c r="K113" s="263">
        <f t="shared" si="10"/>
        <v>46639</v>
      </c>
      <c r="L113" s="263">
        <f t="shared" si="10"/>
        <v>46640</v>
      </c>
      <c r="M113" s="263">
        <f t="shared" si="10"/>
        <v>46641</v>
      </c>
      <c r="N113" s="263">
        <f t="shared" si="10"/>
        <v>46642</v>
      </c>
      <c r="O113" s="263">
        <f t="shared" si="10"/>
        <v>46643</v>
      </c>
      <c r="P113" s="263">
        <f t="shared" si="10"/>
        <v>46644</v>
      </c>
      <c r="Q113" s="263">
        <f t="shared" si="10"/>
        <v>46645</v>
      </c>
      <c r="R113" s="263">
        <f t="shared" si="10"/>
        <v>46646</v>
      </c>
      <c r="S113" s="263">
        <f t="shared" si="10"/>
        <v>46647</v>
      </c>
      <c r="T113" s="263">
        <f t="shared" si="10"/>
        <v>46648</v>
      </c>
      <c r="U113" s="263">
        <f t="shared" si="10"/>
        <v>46649</v>
      </c>
      <c r="V113" s="263">
        <f t="shared" si="10"/>
        <v>46650</v>
      </c>
      <c r="W113" s="263">
        <f t="shared" si="10"/>
        <v>46651</v>
      </c>
      <c r="X113" s="263">
        <f t="shared" si="10"/>
        <v>46652</v>
      </c>
      <c r="Y113" s="263">
        <f t="shared" si="10"/>
        <v>46653</v>
      </c>
      <c r="Z113" s="263">
        <f t="shared" si="10"/>
        <v>46654</v>
      </c>
      <c r="AA113" s="263">
        <f t="shared" si="10"/>
        <v>46655</v>
      </c>
      <c r="AB113" s="263">
        <f t="shared" si="10"/>
        <v>46656</v>
      </c>
      <c r="AC113" s="263">
        <f t="shared" si="10"/>
        <v>46657</v>
      </c>
      <c r="AD113" s="263">
        <f t="shared" si="10"/>
        <v>46658</v>
      </c>
      <c r="AE113" s="263">
        <f t="shared" si="10"/>
        <v>46659</v>
      </c>
      <c r="AF113" s="263">
        <f t="shared" si="10"/>
        <v>46660</v>
      </c>
    </row>
    <row r="114" spans="1:38" ht="18" customHeight="1" outlineLevel="2" thickBot="1" x14ac:dyDescent="0.25">
      <c r="A114" s="32">
        <v>9</v>
      </c>
      <c r="B114" s="37" t="s">
        <v>44</v>
      </c>
      <c r="C114" s="263"/>
      <c r="D114" s="263"/>
      <c r="E114" s="263"/>
      <c r="F114" s="263"/>
      <c r="G114" s="263"/>
      <c r="H114" s="263"/>
      <c r="I114" s="263"/>
      <c r="J114" s="263"/>
      <c r="K114" s="263"/>
      <c r="L114" s="263"/>
      <c r="M114" s="263"/>
      <c r="N114" s="263"/>
      <c r="O114" s="263"/>
      <c r="P114" s="263"/>
      <c r="Q114" s="263"/>
      <c r="R114" s="263"/>
      <c r="S114" s="263"/>
      <c r="T114" s="263"/>
      <c r="U114" s="263"/>
      <c r="V114" s="263"/>
      <c r="W114" s="263"/>
      <c r="X114" s="263"/>
      <c r="Y114" s="263"/>
      <c r="Z114" s="263"/>
      <c r="AA114" s="263"/>
      <c r="AB114" s="263"/>
      <c r="AC114" s="263"/>
      <c r="AD114" s="263"/>
      <c r="AE114" s="263"/>
      <c r="AF114" s="263"/>
      <c r="AH114" s="28" t="s">
        <v>7</v>
      </c>
      <c r="AI114" s="28" t="s">
        <v>8</v>
      </c>
    </row>
    <row r="115" spans="1:38" ht="18" customHeight="1" outlineLevel="2" thickBot="1" x14ac:dyDescent="0.25">
      <c r="B115" s="29" t="s">
        <v>27</v>
      </c>
      <c r="C115" s="41"/>
      <c r="D115" s="41"/>
      <c r="E115" s="35"/>
      <c r="F115" s="35"/>
      <c r="G115" s="41"/>
      <c r="H115" s="41"/>
      <c r="I115" s="35"/>
      <c r="J115" s="35"/>
      <c r="K115" s="35"/>
      <c r="L115" s="41"/>
      <c r="M115" s="41"/>
      <c r="N115" s="35"/>
      <c r="O115" s="35"/>
      <c r="P115" s="41"/>
      <c r="Q115" s="41"/>
      <c r="R115" s="41"/>
      <c r="S115" s="35"/>
      <c r="T115" s="35"/>
      <c r="U115" s="41"/>
      <c r="V115" s="41"/>
      <c r="W115" s="35"/>
      <c r="X115" s="35"/>
      <c r="Y115" s="35"/>
      <c r="Z115" s="41"/>
      <c r="AA115" s="41"/>
      <c r="AB115" s="35"/>
      <c r="AC115" s="35"/>
      <c r="AD115" s="41"/>
      <c r="AE115" s="41"/>
      <c r="AF115" s="45"/>
      <c r="AG115" s="135"/>
      <c r="AH115" s="123" cm="1">
        <f t="array" ref="AH115">SUMPRODUCT((C115:AG115="CA")+(C115:AG115="RTT")*1)</f>
        <v>0</v>
      </c>
      <c r="AI115" s="107" cm="1">
        <f t="array" ref="AI115">SUMPRODUCT((C115:AG115="R-CA")*1)</f>
        <v>0</v>
      </c>
      <c r="AL115" s="32" t="str">
        <f t="array" ref="AL115">IFERROR(INDEX(A$1:A$2040,SMALL(IF(A$1:A$2040&lt;&gt;"",ROW(A$1:A$2040)-0),ROW(#REF!))),"")</f>
        <v/>
      </c>
    </row>
    <row r="116" spans="1:38" ht="18" customHeight="1" outlineLevel="2" thickBot="1" x14ac:dyDescent="0.25">
      <c r="B116" s="30" t="s">
        <v>30</v>
      </c>
      <c r="C116" s="41"/>
      <c r="D116" s="41"/>
      <c r="E116" s="35"/>
      <c r="F116" s="35"/>
      <c r="G116" s="41"/>
      <c r="H116" s="41"/>
      <c r="I116" s="35"/>
      <c r="J116" s="35"/>
      <c r="K116" s="35"/>
      <c r="L116" s="41"/>
      <c r="M116" s="41"/>
      <c r="N116" s="35"/>
      <c r="O116" s="35"/>
      <c r="P116" s="41"/>
      <c r="Q116" s="41"/>
      <c r="R116" s="41"/>
      <c r="S116" s="35"/>
      <c r="T116" s="35"/>
      <c r="U116" s="41"/>
      <c r="V116" s="41"/>
      <c r="W116" s="35"/>
      <c r="X116" s="35"/>
      <c r="Y116" s="35"/>
      <c r="Z116" s="41"/>
      <c r="AA116" s="41"/>
      <c r="AB116" s="35"/>
      <c r="AC116" s="35"/>
      <c r="AD116" s="41"/>
      <c r="AE116" s="41"/>
      <c r="AF116" s="45"/>
      <c r="AG116" s="136"/>
      <c r="AH116" s="123" cm="1">
        <f t="array" ref="AH116">SUMPRODUCT((C116:AG116="CA")+(C116:AG116="RTT")*1)</f>
        <v>0</v>
      </c>
      <c r="AI116" s="106" cm="1">
        <f t="array" ref="AI116">SUMPRODUCT((C116:AG116="R-CA")*1)</f>
        <v>0</v>
      </c>
    </row>
    <row r="117" spans="1:38" ht="18" customHeight="1" thickBot="1" x14ac:dyDescent="0.25">
      <c r="B117" s="29" t="s">
        <v>32</v>
      </c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35"/>
      <c r="T117" s="35"/>
      <c r="U117" s="41"/>
      <c r="V117" s="41"/>
      <c r="W117" s="35"/>
      <c r="X117" s="35"/>
      <c r="Y117" s="35"/>
      <c r="Z117" s="41"/>
      <c r="AA117" s="41"/>
      <c r="AB117" s="35"/>
      <c r="AC117" s="35"/>
      <c r="AD117" s="41"/>
      <c r="AE117" s="41"/>
      <c r="AF117" s="45"/>
      <c r="AG117" s="136"/>
      <c r="AH117" s="123" cm="1">
        <f t="array" ref="AH117">SUMPRODUCT((C117:AG117="CA")+(C117:AG117="RTT")*1)</f>
        <v>0</v>
      </c>
      <c r="AI117" s="106" cm="1">
        <f t="array" ref="AI117">SUMPRODUCT((C117:AG117="R-CA")*1)</f>
        <v>0</v>
      </c>
    </row>
    <row r="118" spans="1:38" ht="18" customHeight="1" thickBot="1" x14ac:dyDescent="0.25">
      <c r="B118" s="30" t="s">
        <v>33</v>
      </c>
      <c r="C118" s="41"/>
      <c r="D118" s="41"/>
      <c r="E118" s="35"/>
      <c r="F118" s="35"/>
      <c r="G118" s="41"/>
      <c r="H118" s="41"/>
      <c r="I118" s="35"/>
      <c r="J118" s="35"/>
      <c r="K118" s="35"/>
      <c r="L118" s="41"/>
      <c r="M118" s="41"/>
      <c r="N118" s="35"/>
      <c r="O118" s="35"/>
      <c r="P118" s="41"/>
      <c r="Q118" s="41"/>
      <c r="R118" s="41"/>
      <c r="S118" s="35"/>
      <c r="T118" s="35"/>
      <c r="U118" s="41"/>
      <c r="V118" s="41"/>
      <c r="W118" s="35"/>
      <c r="X118" s="35"/>
      <c r="Y118" s="35"/>
      <c r="Z118" s="41"/>
      <c r="AA118" s="41"/>
      <c r="AB118" s="35"/>
      <c r="AC118" s="35"/>
      <c r="AD118" s="41"/>
      <c r="AE118" s="41"/>
      <c r="AF118" s="45"/>
      <c r="AG118" s="136"/>
      <c r="AH118" s="123" cm="1">
        <f t="array" ref="AH118">SUMPRODUCT((C118:AG118="CA")+(C118:AG118="RTT")*1)</f>
        <v>0</v>
      </c>
      <c r="AI118" s="106" cm="1">
        <f t="array" ref="AI118">SUMPRODUCT((C118:AG118="R-CA")*1)</f>
        <v>0</v>
      </c>
    </row>
    <row r="119" spans="1:38" ht="18" customHeight="1" outlineLevel="2" thickBot="1" x14ac:dyDescent="0.25">
      <c r="B119" s="29" t="s">
        <v>34</v>
      </c>
      <c r="C119" s="41"/>
      <c r="D119" s="41"/>
      <c r="E119" s="35"/>
      <c r="F119" s="35"/>
      <c r="G119" s="41"/>
      <c r="H119" s="41"/>
      <c r="I119" s="35"/>
      <c r="J119" s="35"/>
      <c r="K119" s="35"/>
      <c r="L119" s="41"/>
      <c r="M119" s="41"/>
      <c r="N119" s="35"/>
      <c r="O119" s="35"/>
      <c r="P119" s="41"/>
      <c r="Q119" s="41"/>
      <c r="R119" s="41"/>
      <c r="S119" s="35"/>
      <c r="T119" s="35"/>
      <c r="U119" s="41"/>
      <c r="V119" s="41"/>
      <c r="W119" s="35"/>
      <c r="X119" s="35"/>
      <c r="Y119" s="35"/>
      <c r="Z119" s="41"/>
      <c r="AA119" s="41"/>
      <c r="AB119" s="35"/>
      <c r="AC119" s="35"/>
      <c r="AD119" s="41"/>
      <c r="AE119" s="41"/>
      <c r="AF119" s="45"/>
      <c r="AG119" s="136"/>
      <c r="AH119" s="123" cm="1">
        <f t="array" ref="AH119">SUMPRODUCT((C119:AG119="CA")+(C119:AG119="RTT")*1)</f>
        <v>0</v>
      </c>
      <c r="AI119" s="106" cm="1">
        <f t="array" ref="AI119">SUMPRODUCT((C119:AG119="R-CA")*1)</f>
        <v>0</v>
      </c>
    </row>
    <row r="120" spans="1:38" ht="18" customHeight="1" outlineLevel="2" thickBot="1" x14ac:dyDescent="0.25">
      <c r="B120" s="30" t="s">
        <v>35</v>
      </c>
      <c r="C120" s="41"/>
      <c r="D120" s="41"/>
      <c r="E120" s="35"/>
      <c r="F120" s="35"/>
      <c r="G120" s="41"/>
      <c r="H120" s="41"/>
      <c r="I120" s="35"/>
      <c r="J120" s="35"/>
      <c r="K120" s="35"/>
      <c r="L120" s="41"/>
      <c r="M120" s="41"/>
      <c r="N120" s="35"/>
      <c r="O120" s="35"/>
      <c r="P120" s="41"/>
      <c r="Q120" s="41"/>
      <c r="R120" s="41"/>
      <c r="S120" s="35"/>
      <c r="T120" s="35"/>
      <c r="U120" s="41"/>
      <c r="V120" s="41"/>
      <c r="W120" s="35"/>
      <c r="X120" s="35"/>
      <c r="Y120" s="35"/>
      <c r="Z120" s="41"/>
      <c r="AA120" s="41"/>
      <c r="AB120" s="35"/>
      <c r="AC120" s="35"/>
      <c r="AD120" s="41"/>
      <c r="AE120" s="41"/>
      <c r="AF120" s="45"/>
      <c r="AG120" s="136"/>
      <c r="AH120" s="123" cm="1">
        <f t="array" ref="AH120">SUMPRODUCT((C120:AG120="CA")+(C120:AG120="RTT")*1)</f>
        <v>0</v>
      </c>
      <c r="AI120" s="106" cm="1">
        <f t="array" ref="AI120">SUMPRODUCT((C120:AG120="R-CA")*1)</f>
        <v>0</v>
      </c>
    </row>
    <row r="121" spans="1:38" ht="18" customHeight="1" outlineLevel="1" thickBot="1" x14ac:dyDescent="0.25">
      <c r="B121" s="124"/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4"/>
      <c r="AG121" s="137"/>
      <c r="AH121" s="125" cm="1">
        <f t="array" ref="AH121">SUMPRODUCT((C121:AG121="CA")+(C121:AG121="RTT")*1)</f>
        <v>0</v>
      </c>
      <c r="AI121" s="103" cm="1">
        <f t="array" ref="AI121">SUMPRODUCT((C121:AG121="R-CA")*1)</f>
        <v>0</v>
      </c>
      <c r="AL121" s="32" t="str">
        <f t="array" ref="AL121">IFERROR(INDEX(A$1:A$2040,SMALL(IF(A$1:A$2040&lt;&gt;"",ROW(A$1:A$2040)-0),ROW(A129))),"")</f>
        <v/>
      </c>
    </row>
    <row r="122" spans="1:38" ht="18" customHeight="1" outlineLevel="1" thickBot="1" x14ac:dyDescent="0.25">
      <c r="B122" s="115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128"/>
      <c r="AG122" s="137"/>
      <c r="AH122" s="125" cm="1">
        <f t="array" ref="AH122">SUMPRODUCT((C122:AG122="CA")+(C122:AG122="RTT")*1)</f>
        <v>0</v>
      </c>
      <c r="AI122" s="103" cm="1">
        <f t="array" ref="AI122">SUMPRODUCT((C122:AG122="R-CA")*1)</f>
        <v>0</v>
      </c>
    </row>
    <row r="123" spans="1:38" ht="18" customHeight="1" outlineLevel="1" thickBot="1" x14ac:dyDescent="0.25">
      <c r="B123" s="116" t="s">
        <v>36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117"/>
      <c r="AG123" s="137"/>
      <c r="AH123" s="125" cm="1">
        <f t="array" ref="AH123">SUMPRODUCT((C123:AG123="CA")+(C123:AG123="RTT")*1)</f>
        <v>0</v>
      </c>
      <c r="AI123" s="103" cm="1">
        <f t="array" ref="AI123">SUMPRODUCT((C123:AG123="R-CA")*1)</f>
        <v>0</v>
      </c>
    </row>
    <row r="124" spans="1:38" ht="18" customHeight="1" outlineLevel="1" thickBot="1" x14ac:dyDescent="0.25">
      <c r="B124" s="115" t="s">
        <v>39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4"/>
      <c r="AG124" s="137"/>
      <c r="AH124" s="125" cm="1">
        <f t="array" ref="AH124">SUMPRODUCT((C124:AG124="CA")+(C124:AG124="RTT")*1)</f>
        <v>0</v>
      </c>
      <c r="AI124" s="103" cm="1">
        <f t="array" ref="AI124">SUMPRODUCT((C124:AG124="R-CA")*1)</f>
        <v>0</v>
      </c>
    </row>
    <row r="125" spans="1:38" ht="18" customHeight="1" outlineLevel="1" thickBot="1" x14ac:dyDescent="0.25">
      <c r="B125" s="116" t="s">
        <v>40</v>
      </c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117"/>
      <c r="AG125" s="138"/>
      <c r="AH125" s="129" cm="1">
        <f t="array" ref="AH125">SUMPRODUCT((C125:AG125="CA")+(C125:AG125="RTT")*1)</f>
        <v>0</v>
      </c>
      <c r="AI125" s="112" cm="1">
        <f t="array" ref="AI125">SUMPRODUCT((C125:AG125="R-CA")*1)</f>
        <v>0</v>
      </c>
    </row>
    <row r="126" spans="1:38" ht="18" customHeight="1" outlineLevel="2" thickBot="1" x14ac:dyDescent="0.25"/>
    <row r="127" spans="1:38" ht="18" customHeight="1" outlineLevel="2" thickBot="1" x14ac:dyDescent="0.25">
      <c r="B127" s="33">
        <v>46661</v>
      </c>
      <c r="C127" s="263">
        <f>DATE(P4_2027!B2,10,1)</f>
        <v>46661</v>
      </c>
      <c r="D127" s="263">
        <f>C127+1</f>
        <v>46662</v>
      </c>
      <c r="E127" s="263">
        <f t="shared" ref="E127:AG127" si="11">D127+1</f>
        <v>46663</v>
      </c>
      <c r="F127" s="263">
        <f t="shared" si="11"/>
        <v>46664</v>
      </c>
      <c r="G127" s="263">
        <f t="shared" si="11"/>
        <v>46665</v>
      </c>
      <c r="H127" s="263">
        <f t="shared" si="11"/>
        <v>46666</v>
      </c>
      <c r="I127" s="263">
        <f t="shared" si="11"/>
        <v>46667</v>
      </c>
      <c r="J127" s="263">
        <f t="shared" si="11"/>
        <v>46668</v>
      </c>
      <c r="K127" s="263">
        <f t="shared" si="11"/>
        <v>46669</v>
      </c>
      <c r="L127" s="263">
        <f t="shared" si="11"/>
        <v>46670</v>
      </c>
      <c r="M127" s="263">
        <f t="shared" si="11"/>
        <v>46671</v>
      </c>
      <c r="N127" s="263">
        <f t="shared" si="11"/>
        <v>46672</v>
      </c>
      <c r="O127" s="263">
        <f t="shared" si="11"/>
        <v>46673</v>
      </c>
      <c r="P127" s="263">
        <f t="shared" si="11"/>
        <v>46674</v>
      </c>
      <c r="Q127" s="263">
        <f t="shared" si="11"/>
        <v>46675</v>
      </c>
      <c r="R127" s="263">
        <f t="shared" si="11"/>
        <v>46676</v>
      </c>
      <c r="S127" s="263">
        <f t="shared" si="11"/>
        <v>46677</v>
      </c>
      <c r="T127" s="263">
        <f t="shared" si="11"/>
        <v>46678</v>
      </c>
      <c r="U127" s="263">
        <f t="shared" si="11"/>
        <v>46679</v>
      </c>
      <c r="V127" s="263">
        <f t="shared" si="11"/>
        <v>46680</v>
      </c>
      <c r="W127" s="263">
        <f t="shared" si="11"/>
        <v>46681</v>
      </c>
      <c r="X127" s="263">
        <f t="shared" si="11"/>
        <v>46682</v>
      </c>
      <c r="Y127" s="263">
        <f t="shared" si="11"/>
        <v>46683</v>
      </c>
      <c r="Z127" s="263">
        <f t="shared" si="11"/>
        <v>46684</v>
      </c>
      <c r="AA127" s="263">
        <f t="shared" si="11"/>
        <v>46685</v>
      </c>
      <c r="AB127" s="263">
        <f t="shared" si="11"/>
        <v>46686</v>
      </c>
      <c r="AC127" s="263">
        <f t="shared" si="11"/>
        <v>46687</v>
      </c>
      <c r="AD127" s="263">
        <f t="shared" si="11"/>
        <v>46688</v>
      </c>
      <c r="AE127" s="263">
        <f t="shared" si="11"/>
        <v>46689</v>
      </c>
      <c r="AF127" s="263">
        <f t="shared" si="11"/>
        <v>46690</v>
      </c>
      <c r="AG127" s="263">
        <f t="shared" si="11"/>
        <v>46691</v>
      </c>
    </row>
    <row r="128" spans="1:38" ht="18" customHeight="1" outlineLevel="2" thickBot="1" x14ac:dyDescent="0.25">
      <c r="A128" s="32">
        <v>10</v>
      </c>
      <c r="B128" s="37" t="s">
        <v>44</v>
      </c>
      <c r="C128" s="263"/>
      <c r="D128" s="263"/>
      <c r="E128" s="263"/>
      <c r="F128" s="263"/>
      <c r="G128" s="263"/>
      <c r="H128" s="263"/>
      <c r="I128" s="263"/>
      <c r="J128" s="263"/>
      <c r="K128" s="263"/>
      <c r="L128" s="263"/>
      <c r="M128" s="263"/>
      <c r="N128" s="263"/>
      <c r="O128" s="263"/>
      <c r="P128" s="263"/>
      <c r="Q128" s="263"/>
      <c r="R128" s="263"/>
      <c r="S128" s="263"/>
      <c r="T128" s="263"/>
      <c r="U128" s="263"/>
      <c r="V128" s="263"/>
      <c r="W128" s="263"/>
      <c r="X128" s="263"/>
      <c r="Y128" s="263"/>
      <c r="Z128" s="263"/>
      <c r="AA128" s="263"/>
      <c r="AB128" s="263"/>
      <c r="AC128" s="263"/>
      <c r="AD128" s="263"/>
      <c r="AE128" s="263"/>
      <c r="AF128" s="263"/>
      <c r="AG128" s="263"/>
      <c r="AH128" s="28" t="s">
        <v>7</v>
      </c>
      <c r="AI128" s="28" t="s">
        <v>8</v>
      </c>
    </row>
    <row r="129" spans="1:38" ht="18" customHeight="1" outlineLevel="2" thickBot="1" x14ac:dyDescent="0.25">
      <c r="B129" s="29" t="s">
        <v>27</v>
      </c>
      <c r="C129" s="35"/>
      <c r="D129" s="35"/>
      <c r="E129" s="41"/>
      <c r="F129" s="41"/>
      <c r="G129" s="35"/>
      <c r="H129" s="35"/>
      <c r="I129" s="41"/>
      <c r="J129" s="41"/>
      <c r="K129" s="41"/>
      <c r="L129" s="35"/>
      <c r="M129" s="35"/>
      <c r="N129" s="41"/>
      <c r="O129" s="41"/>
      <c r="P129" s="35"/>
      <c r="Q129" s="35"/>
      <c r="R129" s="35"/>
      <c r="S129" s="41"/>
      <c r="T129" s="41"/>
      <c r="U129" s="35"/>
      <c r="V129" s="35"/>
      <c r="W129" s="41"/>
      <c r="X129" s="41"/>
      <c r="Y129" s="41"/>
      <c r="Z129" s="35"/>
      <c r="AA129" s="35"/>
      <c r="AB129" s="41"/>
      <c r="AC129" s="41"/>
      <c r="AD129" s="35"/>
      <c r="AE129" s="35"/>
      <c r="AF129" s="35"/>
      <c r="AG129" s="41"/>
      <c r="AH129" s="97" cm="1">
        <f t="array" ref="AH129">SUMPRODUCT((C129:AG129="CA")+(C129:AG129="RTT")*1)</f>
        <v>0</v>
      </c>
      <c r="AI129" s="57" cm="1">
        <f t="array" ref="AI129">SUMPRODUCT((C129:AG129="R-CA")*1)</f>
        <v>0</v>
      </c>
    </row>
    <row r="130" spans="1:38" ht="18" customHeight="1" outlineLevel="2" thickBot="1" x14ac:dyDescent="0.25">
      <c r="B130" s="30" t="s">
        <v>30</v>
      </c>
      <c r="C130" s="35"/>
      <c r="D130" s="35"/>
      <c r="E130" s="41"/>
      <c r="F130" s="41"/>
      <c r="G130" s="35"/>
      <c r="H130" s="35"/>
      <c r="I130" s="41"/>
      <c r="J130" s="41"/>
      <c r="K130" s="41"/>
      <c r="L130" s="35"/>
      <c r="M130" s="35"/>
      <c r="N130" s="41"/>
      <c r="O130" s="41"/>
      <c r="P130" s="35"/>
      <c r="Q130" s="35"/>
      <c r="R130" s="35"/>
      <c r="S130" s="41"/>
      <c r="T130" s="41"/>
      <c r="U130" s="35"/>
      <c r="V130" s="35"/>
      <c r="W130" s="41"/>
      <c r="X130" s="41"/>
      <c r="Y130" s="41"/>
      <c r="Z130" s="35"/>
      <c r="AA130" s="35"/>
      <c r="AB130" s="41"/>
      <c r="AC130" s="41"/>
      <c r="AD130" s="41"/>
      <c r="AE130" s="35"/>
      <c r="AF130" s="35"/>
      <c r="AG130" s="41"/>
      <c r="AH130" s="97" cm="1">
        <f t="array" ref="AH130">SUMPRODUCT((C130:AG130="CA")+(C130:AG130="RTT")*1)</f>
        <v>0</v>
      </c>
      <c r="AI130" s="38" cm="1">
        <f t="array" ref="AI130">SUMPRODUCT((C130:AG130="R-CA")*1)</f>
        <v>0</v>
      </c>
      <c r="AL130" s="32" t="str">
        <f t="array" ref="AL130">IFERROR(INDEX(A$1:A$2040,SMALL(IF(A$1:A$2040&lt;&gt;"",ROW(A$1:A$2040)-0),ROW(#REF!))),"")</f>
        <v/>
      </c>
    </row>
    <row r="131" spans="1:38" ht="18" customHeight="1" thickBot="1" x14ac:dyDescent="0.25">
      <c r="B131" s="29" t="s">
        <v>32</v>
      </c>
      <c r="C131" s="35"/>
      <c r="D131" s="35"/>
      <c r="E131" s="41"/>
      <c r="F131" s="41"/>
      <c r="G131" s="35"/>
      <c r="H131" s="35"/>
      <c r="I131" s="41"/>
      <c r="J131" s="41"/>
      <c r="K131" s="41"/>
      <c r="L131" s="35"/>
      <c r="M131" s="35"/>
      <c r="N131" s="41"/>
      <c r="O131" s="41"/>
      <c r="P131" s="35"/>
      <c r="Q131" s="35"/>
      <c r="R131" s="35"/>
      <c r="S131" s="41"/>
      <c r="T131" s="41"/>
      <c r="U131" s="35"/>
      <c r="V131" s="35"/>
      <c r="W131" s="41"/>
      <c r="X131" s="41"/>
      <c r="Y131" s="41"/>
      <c r="Z131" s="35"/>
      <c r="AA131" s="35"/>
      <c r="AB131" s="41"/>
      <c r="AC131" s="41"/>
      <c r="AD131" s="35"/>
      <c r="AE131" s="35"/>
      <c r="AF131" s="35"/>
      <c r="AG131" s="41"/>
      <c r="AH131" s="97" cm="1">
        <f t="array" ref="AH131">SUMPRODUCT((C131:AG131="CA")+(C131:AG131="RTT")*1)</f>
        <v>0</v>
      </c>
      <c r="AI131" s="38" cm="1">
        <f t="array" ref="AI131">SUMPRODUCT((C131:AG131="R-CA")*1)</f>
        <v>0</v>
      </c>
    </row>
    <row r="132" spans="1:38" ht="18" customHeight="1" thickBot="1" x14ac:dyDescent="0.25">
      <c r="B132" s="30" t="s">
        <v>33</v>
      </c>
      <c r="C132" s="35"/>
      <c r="D132" s="35"/>
      <c r="E132" s="41"/>
      <c r="F132" s="41"/>
      <c r="G132" s="35"/>
      <c r="H132" s="35"/>
      <c r="I132" s="41"/>
      <c r="J132" s="41"/>
      <c r="K132" s="41"/>
      <c r="L132" s="35"/>
      <c r="M132" s="35"/>
      <c r="N132" s="41"/>
      <c r="O132" s="41"/>
      <c r="P132" s="35"/>
      <c r="Q132" s="35"/>
      <c r="R132" s="35"/>
      <c r="S132" s="41"/>
      <c r="T132" s="41"/>
      <c r="U132" s="35"/>
      <c r="V132" s="35"/>
      <c r="W132" s="41"/>
      <c r="X132" s="41"/>
      <c r="Y132" s="41"/>
      <c r="Z132" s="35"/>
      <c r="AA132" s="35"/>
      <c r="AB132" s="41"/>
      <c r="AC132" s="41"/>
      <c r="AD132" s="35"/>
      <c r="AE132" s="35"/>
      <c r="AF132" s="35"/>
      <c r="AG132" s="41"/>
      <c r="AH132" s="97" cm="1">
        <f t="array" ref="AH132">SUMPRODUCT((C132:AG132="CA")+(C132:AG132="RTT")*1)</f>
        <v>0</v>
      </c>
      <c r="AI132" s="38" cm="1">
        <f t="array" ref="AI132">SUMPRODUCT((C132:AG132="R-CA")*1)</f>
        <v>0</v>
      </c>
    </row>
    <row r="133" spans="1:38" ht="18" customHeight="1" outlineLevel="1" thickBot="1" x14ac:dyDescent="0.25">
      <c r="B133" s="29" t="s">
        <v>34</v>
      </c>
      <c r="C133" s="35"/>
      <c r="D133" s="35"/>
      <c r="E133" s="41"/>
      <c r="F133" s="41"/>
      <c r="G133" s="35"/>
      <c r="H133" s="35"/>
      <c r="I133" s="41"/>
      <c r="J133" s="41"/>
      <c r="K133" s="41"/>
      <c r="L133" s="35"/>
      <c r="M133" s="35"/>
      <c r="N133" s="41"/>
      <c r="O133" s="41"/>
      <c r="P133" s="35"/>
      <c r="Q133" s="35"/>
      <c r="R133" s="35"/>
      <c r="S133" s="41"/>
      <c r="T133" s="41"/>
      <c r="U133" s="35"/>
      <c r="V133" s="35"/>
      <c r="W133" s="41"/>
      <c r="X133" s="41"/>
      <c r="Y133" s="41"/>
      <c r="Z133" s="35"/>
      <c r="AA133" s="35"/>
      <c r="AB133" s="41"/>
      <c r="AC133" s="41"/>
      <c r="AD133" s="41"/>
      <c r="AE133" s="35"/>
      <c r="AF133" s="35"/>
      <c r="AG133" s="41"/>
      <c r="AH133" s="97" cm="1">
        <f t="array" ref="AH133">SUMPRODUCT((C133:AG133="CA")+(C133:AG133="RTT")*1)</f>
        <v>0</v>
      </c>
      <c r="AI133" s="38" cm="1">
        <f t="array" ref="AI133">SUMPRODUCT((C133:AG133="R-CA")*1)</f>
        <v>0</v>
      </c>
    </row>
    <row r="134" spans="1:38" ht="18" customHeight="1" outlineLevel="1" thickBot="1" x14ac:dyDescent="0.25">
      <c r="B134" s="30" t="s">
        <v>35</v>
      </c>
      <c r="C134" s="35"/>
      <c r="D134" s="35"/>
      <c r="E134" s="41"/>
      <c r="F134" s="41"/>
      <c r="G134" s="35"/>
      <c r="H134" s="35"/>
      <c r="I134" s="41"/>
      <c r="J134" s="41"/>
      <c r="K134" s="41"/>
      <c r="L134" s="35"/>
      <c r="M134" s="35"/>
      <c r="N134" s="41"/>
      <c r="O134" s="41"/>
      <c r="P134" s="35"/>
      <c r="Q134" s="35"/>
      <c r="R134" s="35"/>
      <c r="S134" s="41"/>
      <c r="T134" s="41"/>
      <c r="U134" s="35"/>
      <c r="V134" s="35"/>
      <c r="W134" s="41"/>
      <c r="X134" s="41"/>
      <c r="Y134" s="41"/>
      <c r="Z134" s="35"/>
      <c r="AA134" s="35"/>
      <c r="AB134" s="41"/>
      <c r="AC134" s="41"/>
      <c r="AD134" s="35"/>
      <c r="AE134" s="35"/>
      <c r="AF134" s="35"/>
      <c r="AG134" s="41"/>
      <c r="AH134" s="97" cm="1">
        <f t="array" ref="AH134">SUMPRODUCT((C134:AG134="CA")+(C134:AG134="RTT")*1)</f>
        <v>0</v>
      </c>
      <c r="AI134" s="38" cm="1">
        <f t="array" ref="AI134">SUMPRODUCT((C134:AG134="R-CA")*1)</f>
        <v>0</v>
      </c>
    </row>
    <row r="135" spans="1:38" ht="18" customHeight="1" outlineLevel="1" thickBot="1" x14ac:dyDescent="0.25">
      <c r="B135" s="124"/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2"/>
      <c r="AG135" s="112"/>
      <c r="AH135" s="125" cm="1">
        <f t="array" ref="AH135">SUMPRODUCT((C135:AG135="CA")+(C135:AG135="RTT")*1)</f>
        <v>0</v>
      </c>
      <c r="AI135" s="103" cm="1">
        <f t="array" ref="AI135">SUMPRODUCT((C135:AG135="R-CA")*1)</f>
        <v>0</v>
      </c>
      <c r="AL135" s="32" t="str">
        <f t="array" ref="AL135">IFERROR(INDEX(A$1:A$2040,SMALL(IF(A$1:A$2040&lt;&gt;"",ROW(A$1:A$2040)-0),ROW(A143))),"")</f>
        <v/>
      </c>
    </row>
    <row r="136" spans="1:38" ht="18" customHeight="1" outlineLevel="1" thickBot="1" x14ac:dyDescent="0.25">
      <c r="B136" s="115"/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111" cm="1">
        <f t="array" ref="AH136">SUMPRODUCT((C136:AG136="CA")+(C136:AG136="RTT")*1)</f>
        <v>0</v>
      </c>
      <c r="AI136" s="103" cm="1">
        <f t="array" ref="AI136">SUMPRODUCT((C136:AG136="R-CA")*1)</f>
        <v>0</v>
      </c>
    </row>
    <row r="137" spans="1:38" ht="18" customHeight="1" outlineLevel="1" thickBot="1" x14ac:dyDescent="0.25">
      <c r="B137" s="116" t="s">
        <v>36</v>
      </c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111" cm="1">
        <f t="array" ref="AH137">SUMPRODUCT((C137:AG137="CA")+(C137:AG137="RTT")*1)</f>
        <v>0</v>
      </c>
      <c r="AI137" s="103" cm="1">
        <f t="array" ref="AI137">SUMPRODUCT((C137:AG137="R-CA")*1)</f>
        <v>0</v>
      </c>
    </row>
    <row r="138" spans="1:38" ht="18" customHeight="1" outlineLevel="1" thickBot="1" x14ac:dyDescent="0.25">
      <c r="B138" s="115" t="s">
        <v>39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2"/>
      <c r="AG138" s="112"/>
      <c r="AH138" s="111" cm="1">
        <f t="array" ref="AH138">SUMPRODUCT((C138:AG138="CA")+(C138:AG138="RTT")*1)</f>
        <v>0</v>
      </c>
      <c r="AI138" s="103" cm="1">
        <f t="array" ref="AI138">SUMPRODUCT((C138:AG138="R-CA")*1)</f>
        <v>0</v>
      </c>
    </row>
    <row r="139" spans="1:38" ht="18" customHeight="1" outlineLevel="1" thickBot="1" x14ac:dyDescent="0.25">
      <c r="B139" s="116" t="s">
        <v>40</v>
      </c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117"/>
      <c r="AH139" s="113" cm="1">
        <f t="array" ref="AH139">SUMPRODUCT((C139:AG139="CA")+(C139:AG139="RTT")*1)</f>
        <v>0</v>
      </c>
      <c r="AI139" s="112" cm="1">
        <f t="array" ref="AI139">SUMPRODUCT((C139:AG139="R-CA")*1)</f>
        <v>0</v>
      </c>
    </row>
    <row r="140" spans="1:38" ht="18" customHeight="1" outlineLevel="1" thickBot="1" x14ac:dyDescent="0.25"/>
    <row r="141" spans="1:38" ht="18" customHeight="1" outlineLevel="1" thickBot="1" x14ac:dyDescent="0.25">
      <c r="B141" s="33">
        <v>46692</v>
      </c>
      <c r="C141" s="263">
        <f>DATE(P4_2027!B2,11,1)</f>
        <v>46692</v>
      </c>
      <c r="D141" s="263">
        <f>C141+1</f>
        <v>46693</v>
      </c>
      <c r="E141" s="263">
        <f t="shared" ref="E141:AF141" si="12">D141+1</f>
        <v>46694</v>
      </c>
      <c r="F141" s="263">
        <f t="shared" si="12"/>
        <v>46695</v>
      </c>
      <c r="G141" s="263">
        <f t="shared" si="12"/>
        <v>46696</v>
      </c>
      <c r="H141" s="263">
        <f t="shared" si="12"/>
        <v>46697</v>
      </c>
      <c r="I141" s="263">
        <f t="shared" si="12"/>
        <v>46698</v>
      </c>
      <c r="J141" s="263">
        <f t="shared" si="12"/>
        <v>46699</v>
      </c>
      <c r="K141" s="263">
        <f t="shared" si="12"/>
        <v>46700</v>
      </c>
      <c r="L141" s="263">
        <f t="shared" si="12"/>
        <v>46701</v>
      </c>
      <c r="M141" s="263">
        <f t="shared" si="12"/>
        <v>46702</v>
      </c>
      <c r="N141" s="263">
        <f t="shared" si="12"/>
        <v>46703</v>
      </c>
      <c r="O141" s="263">
        <f t="shared" si="12"/>
        <v>46704</v>
      </c>
      <c r="P141" s="263">
        <f t="shared" si="12"/>
        <v>46705</v>
      </c>
      <c r="Q141" s="263">
        <f t="shared" si="12"/>
        <v>46706</v>
      </c>
      <c r="R141" s="263">
        <f t="shared" si="12"/>
        <v>46707</v>
      </c>
      <c r="S141" s="263">
        <f t="shared" si="12"/>
        <v>46708</v>
      </c>
      <c r="T141" s="263">
        <f t="shared" si="12"/>
        <v>46709</v>
      </c>
      <c r="U141" s="263">
        <f t="shared" si="12"/>
        <v>46710</v>
      </c>
      <c r="V141" s="263">
        <f t="shared" si="12"/>
        <v>46711</v>
      </c>
      <c r="W141" s="263">
        <f t="shared" si="12"/>
        <v>46712</v>
      </c>
      <c r="X141" s="263">
        <f t="shared" si="12"/>
        <v>46713</v>
      </c>
      <c r="Y141" s="263">
        <f t="shared" si="12"/>
        <v>46714</v>
      </c>
      <c r="Z141" s="263">
        <f t="shared" si="12"/>
        <v>46715</v>
      </c>
      <c r="AA141" s="263">
        <f t="shared" si="12"/>
        <v>46716</v>
      </c>
      <c r="AB141" s="263">
        <f t="shared" si="12"/>
        <v>46717</v>
      </c>
      <c r="AC141" s="263">
        <f t="shared" si="12"/>
        <v>46718</v>
      </c>
      <c r="AD141" s="263">
        <f t="shared" si="12"/>
        <v>46719</v>
      </c>
      <c r="AE141" s="263">
        <f t="shared" si="12"/>
        <v>46720</v>
      </c>
      <c r="AF141" s="263">
        <f t="shared" si="12"/>
        <v>46721</v>
      </c>
    </row>
    <row r="142" spans="1:38" ht="18" customHeight="1" outlineLevel="1" thickBot="1" x14ac:dyDescent="0.25">
      <c r="A142" s="32">
        <v>11</v>
      </c>
      <c r="B142" s="37" t="s">
        <v>44</v>
      </c>
      <c r="C142" s="263"/>
      <c r="D142" s="263"/>
      <c r="E142" s="263"/>
      <c r="F142" s="263"/>
      <c r="G142" s="263"/>
      <c r="H142" s="263"/>
      <c r="I142" s="263"/>
      <c r="J142" s="263"/>
      <c r="K142" s="263"/>
      <c r="L142" s="263"/>
      <c r="M142" s="263"/>
      <c r="N142" s="263"/>
      <c r="O142" s="263"/>
      <c r="P142" s="263"/>
      <c r="Q142" s="263"/>
      <c r="R142" s="263"/>
      <c r="S142" s="263"/>
      <c r="T142" s="263"/>
      <c r="U142" s="263"/>
      <c r="V142" s="263"/>
      <c r="W142" s="263"/>
      <c r="X142" s="263"/>
      <c r="Y142" s="267"/>
      <c r="Z142" s="267"/>
      <c r="AA142" s="263"/>
      <c r="AB142" s="263"/>
      <c r="AC142" s="263"/>
      <c r="AD142" s="267"/>
      <c r="AE142" s="263"/>
      <c r="AF142" s="263"/>
      <c r="AH142" s="28" t="s">
        <v>7</v>
      </c>
      <c r="AI142" s="28" t="s">
        <v>8</v>
      </c>
    </row>
    <row r="143" spans="1:38" ht="18" customHeight="1" outlineLevel="1" thickBot="1" x14ac:dyDescent="0.25">
      <c r="B143" s="29" t="s">
        <v>27</v>
      </c>
      <c r="C143" s="38"/>
      <c r="D143" s="38"/>
      <c r="E143" s="41"/>
      <c r="F143" s="41"/>
      <c r="G143" s="38"/>
      <c r="H143" s="38"/>
      <c r="I143" s="38"/>
      <c r="J143" s="41"/>
      <c r="K143" s="41"/>
      <c r="L143" s="38"/>
      <c r="M143" s="38"/>
      <c r="N143" s="41"/>
      <c r="O143" s="41"/>
      <c r="P143" s="44"/>
      <c r="Q143" s="38"/>
      <c r="R143" s="38"/>
      <c r="S143" s="41"/>
      <c r="T143" s="41"/>
      <c r="U143" s="38"/>
      <c r="V143" s="38"/>
      <c r="W143" s="38"/>
      <c r="X143" s="45"/>
      <c r="Y143" s="46"/>
      <c r="Z143" s="47"/>
      <c r="AA143" s="38"/>
      <c r="AB143" s="41"/>
      <c r="AC143" s="45"/>
      <c r="AD143" s="47"/>
      <c r="AE143" s="38"/>
      <c r="AF143" s="59"/>
      <c r="AG143" s="130"/>
      <c r="AH143" s="123" cm="1">
        <f t="array" ref="AH143">SUMPRODUCT((C143:AG143="CA")+(C143:AG143="RTT")*1)</f>
        <v>0</v>
      </c>
      <c r="AI143" s="102" cm="1">
        <f t="array" ref="AI143">SUMPRODUCT((C143:AG143="R-CA")*1)</f>
        <v>0</v>
      </c>
    </row>
    <row r="144" spans="1:38" ht="18" customHeight="1" outlineLevel="1" thickBot="1" x14ac:dyDescent="0.25">
      <c r="B144" s="30" t="s">
        <v>30</v>
      </c>
      <c r="C144" s="38"/>
      <c r="D144" s="38"/>
      <c r="E144" s="41"/>
      <c r="F144" s="41"/>
      <c r="G144" s="38"/>
      <c r="H144" s="38"/>
      <c r="I144" s="38"/>
      <c r="J144" s="41"/>
      <c r="K144" s="41"/>
      <c r="L144" s="38"/>
      <c r="M144" s="38"/>
      <c r="N144" s="41"/>
      <c r="O144" s="45"/>
      <c r="P144" s="48"/>
      <c r="Q144" s="49"/>
      <c r="R144" s="38"/>
      <c r="S144" s="41"/>
      <c r="T144" s="41"/>
      <c r="U144" s="38"/>
      <c r="V144" s="38"/>
      <c r="W144" s="38"/>
      <c r="X144" s="45"/>
      <c r="Y144" s="50"/>
      <c r="Z144" s="51"/>
      <c r="AA144" s="49"/>
      <c r="AB144" s="41"/>
      <c r="AC144" s="45"/>
      <c r="AD144" s="52"/>
      <c r="AE144" s="49"/>
      <c r="AF144" s="59"/>
      <c r="AG144" s="131"/>
      <c r="AH144" s="123" cm="1">
        <f t="array" ref="AH144">SUMPRODUCT((C144:AG144="CA")+(C144:AG144="RTT")*1)</f>
        <v>0</v>
      </c>
      <c r="AI144" s="35" cm="1">
        <f t="array" ref="AI144">SUMPRODUCT((C144:AG144="R-CA")*1)</f>
        <v>0</v>
      </c>
    </row>
    <row r="145" spans="1:38" ht="18" customHeight="1" thickBot="1" x14ac:dyDescent="0.25">
      <c r="B145" s="29" t="s">
        <v>32</v>
      </c>
      <c r="C145" s="38"/>
      <c r="D145" s="38"/>
      <c r="E145" s="41"/>
      <c r="F145" s="41"/>
      <c r="G145" s="38"/>
      <c r="H145" s="38"/>
      <c r="I145" s="38"/>
      <c r="J145" s="41"/>
      <c r="K145" s="41"/>
      <c r="L145" s="38"/>
      <c r="M145" s="38"/>
      <c r="N145" s="41"/>
      <c r="O145" s="41"/>
      <c r="P145" s="53"/>
      <c r="Q145" s="38"/>
      <c r="R145" s="38"/>
      <c r="S145" s="41"/>
      <c r="T145" s="41"/>
      <c r="U145" s="38"/>
      <c r="V145" s="38"/>
      <c r="W145" s="38"/>
      <c r="X145" s="45"/>
      <c r="Y145" s="54"/>
      <c r="Z145" s="55"/>
      <c r="AA145" s="38"/>
      <c r="AB145" s="41"/>
      <c r="AC145" s="45"/>
      <c r="AD145" s="55"/>
      <c r="AE145" s="38"/>
      <c r="AF145" s="59"/>
      <c r="AG145" s="131"/>
      <c r="AH145" s="123" cm="1">
        <f t="array" ref="AH145">SUMPRODUCT((C145:AG145="CA")+(C145:AG145="RTT")*1)</f>
        <v>0</v>
      </c>
      <c r="AI145" s="35" cm="1">
        <f t="array" ref="AI145">SUMPRODUCT((C145:AG145="R-CA")*1)</f>
        <v>0</v>
      </c>
    </row>
    <row r="146" spans="1:38" ht="18" customHeight="1" thickBot="1" x14ac:dyDescent="0.25">
      <c r="B146" s="30" t="s">
        <v>33</v>
      </c>
      <c r="C146" s="38"/>
      <c r="D146" s="38"/>
      <c r="E146" s="41"/>
      <c r="F146" s="41"/>
      <c r="G146" s="38"/>
      <c r="H146" s="38"/>
      <c r="I146" s="38"/>
      <c r="J146" s="41"/>
      <c r="K146" s="41"/>
      <c r="L146" s="38"/>
      <c r="M146" s="38"/>
      <c r="N146" s="41"/>
      <c r="O146" s="41"/>
      <c r="P146" s="41"/>
      <c r="Q146" s="38"/>
      <c r="R146" s="38"/>
      <c r="S146" s="41"/>
      <c r="T146" s="41"/>
      <c r="U146" s="38"/>
      <c r="V146" s="38"/>
      <c r="W146" s="38"/>
      <c r="X146" s="41"/>
      <c r="Y146" s="56"/>
      <c r="Z146" s="57"/>
      <c r="AA146" s="38"/>
      <c r="AB146" s="41"/>
      <c r="AC146" s="41"/>
      <c r="AD146" s="56"/>
      <c r="AE146" s="38"/>
      <c r="AF146" s="59"/>
      <c r="AG146" s="131"/>
      <c r="AH146" s="123" cm="1">
        <f t="array" ref="AH146">SUMPRODUCT((C146:AG146="CA")+(C146:AG146="RTT")*1)</f>
        <v>0</v>
      </c>
      <c r="AI146" s="35" cm="1">
        <f t="array" ref="AI146">SUMPRODUCT((C146:AG146="R-CA")*1)</f>
        <v>0</v>
      </c>
    </row>
    <row r="147" spans="1:38" ht="18" customHeight="1" outlineLevel="1" thickBot="1" x14ac:dyDescent="0.25">
      <c r="B147" s="29" t="s">
        <v>34</v>
      </c>
      <c r="C147" s="38"/>
      <c r="D147" s="38"/>
      <c r="E147" s="41"/>
      <c r="F147" s="41"/>
      <c r="G147" s="38"/>
      <c r="H147" s="38"/>
      <c r="I147" s="38"/>
      <c r="J147" s="41"/>
      <c r="K147" s="41"/>
      <c r="L147" s="38"/>
      <c r="M147" s="38"/>
      <c r="N147" s="41"/>
      <c r="O147" s="41"/>
      <c r="P147" s="41"/>
      <c r="Q147" s="38"/>
      <c r="R147" s="38"/>
      <c r="S147" s="41"/>
      <c r="T147" s="41"/>
      <c r="U147" s="38"/>
      <c r="V147" s="38"/>
      <c r="W147" s="38"/>
      <c r="X147" s="41"/>
      <c r="Y147" s="41"/>
      <c r="Z147" s="38"/>
      <c r="AA147" s="38"/>
      <c r="AB147" s="41"/>
      <c r="AC147" s="41"/>
      <c r="AD147" s="41"/>
      <c r="AE147" s="38"/>
      <c r="AF147" s="59"/>
      <c r="AG147" s="131"/>
      <c r="AH147" s="123" cm="1">
        <f t="array" ref="AH147">SUMPRODUCT((C147:AG147="CA")+(C147:AG147="RTT")*1)</f>
        <v>0</v>
      </c>
      <c r="AI147" s="35" cm="1">
        <f t="array" ref="AI147">SUMPRODUCT((C147:AG147="R-CA")*1)</f>
        <v>0</v>
      </c>
    </row>
    <row r="148" spans="1:38" ht="18" customHeight="1" outlineLevel="1" thickBot="1" x14ac:dyDescent="0.25">
      <c r="B148" s="30" t="s">
        <v>35</v>
      </c>
      <c r="C148" s="38"/>
      <c r="D148" s="38"/>
      <c r="E148" s="41"/>
      <c r="F148" s="41"/>
      <c r="G148" s="38"/>
      <c r="H148" s="38"/>
      <c r="I148" s="38"/>
      <c r="J148" s="41"/>
      <c r="K148" s="41"/>
      <c r="L148" s="38"/>
      <c r="M148" s="38"/>
      <c r="N148" s="41"/>
      <c r="O148" s="41"/>
      <c r="P148" s="41"/>
      <c r="Q148" s="38"/>
      <c r="R148" s="38"/>
      <c r="S148" s="41"/>
      <c r="T148" s="41"/>
      <c r="U148" s="38"/>
      <c r="V148" s="38"/>
      <c r="W148" s="38"/>
      <c r="X148" s="41"/>
      <c r="Y148" s="41"/>
      <c r="Z148" s="38"/>
      <c r="AA148" s="38"/>
      <c r="AB148" s="41"/>
      <c r="AC148" s="41"/>
      <c r="AD148" s="41"/>
      <c r="AE148" s="38"/>
      <c r="AF148" s="59"/>
      <c r="AG148" s="131"/>
      <c r="AH148" s="123" cm="1">
        <f t="array" ref="AH148">SUMPRODUCT((C148:AG148="CA")+(C148:AG148="RTT")*1)</f>
        <v>0</v>
      </c>
      <c r="AI148" s="35" cm="1">
        <f t="array" ref="AI148">SUMPRODUCT((C148:AG148="R-CA")*1)</f>
        <v>0</v>
      </c>
    </row>
    <row r="149" spans="1:38" ht="18" customHeight="1" outlineLevel="1" thickBot="1" x14ac:dyDescent="0.25">
      <c r="B149" s="124"/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4"/>
      <c r="AG149" s="132"/>
      <c r="AH149" s="125" cm="1">
        <f t="array" ref="AH149">SUMPRODUCT((C149:AG149="CA")+(C149:AG149="RTT")*1)</f>
        <v>0</v>
      </c>
      <c r="AI149" s="103" cm="1">
        <f t="array" ref="AI149">SUMPRODUCT((C149:AG149="R-CA")*1)</f>
        <v>0</v>
      </c>
      <c r="AL149" s="32" t="str">
        <f t="array" ref="AL149">IFERROR(INDEX(A$1:A$2040,SMALL(IF(A$1:A$2040&lt;&gt;"",ROW(A$1:A$2040)-0),ROW(A157))),"")</f>
        <v/>
      </c>
    </row>
    <row r="150" spans="1:38" ht="18" customHeight="1" outlineLevel="1" thickBot="1" x14ac:dyDescent="0.25">
      <c r="B150" s="115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128"/>
      <c r="AG150" s="132"/>
      <c r="AH150" s="125" cm="1">
        <f t="array" ref="AH150">SUMPRODUCT((C150:AG150="CA")+(C150:AG150="RTT")*1)</f>
        <v>0</v>
      </c>
      <c r="AI150" s="103" cm="1">
        <f t="array" ref="AI150">SUMPRODUCT((C150:AG150="R-CA")*1)</f>
        <v>0</v>
      </c>
    </row>
    <row r="151" spans="1:38" ht="18" customHeight="1" outlineLevel="1" thickBot="1" x14ac:dyDescent="0.25">
      <c r="B151" s="116" t="s">
        <v>36</v>
      </c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117"/>
      <c r="AG151" s="132"/>
      <c r="AH151" s="125" cm="1">
        <f t="array" ref="AH151">SUMPRODUCT((C151:AG151="CA")+(C151:AG151="RTT")*1)</f>
        <v>0</v>
      </c>
      <c r="AI151" s="103" cm="1">
        <f t="array" ref="AI151">SUMPRODUCT((C151:AG151="R-CA")*1)</f>
        <v>0</v>
      </c>
    </row>
    <row r="152" spans="1:38" ht="18" customHeight="1" outlineLevel="1" thickBot="1" x14ac:dyDescent="0.25">
      <c r="B152" s="115" t="s">
        <v>39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4"/>
      <c r="AG152" s="132"/>
      <c r="AH152" s="125" cm="1">
        <f t="array" ref="AH152">SUMPRODUCT((C152:AG152="CA")+(C152:AG152="RTT")*1)</f>
        <v>0</v>
      </c>
      <c r="AI152" s="103" cm="1">
        <f t="array" ref="AI152">SUMPRODUCT((C152:AG152="R-CA")*1)</f>
        <v>0</v>
      </c>
    </row>
    <row r="153" spans="1:38" ht="18" customHeight="1" outlineLevel="1" thickBot="1" x14ac:dyDescent="0.25">
      <c r="B153" s="116" t="s">
        <v>40</v>
      </c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117"/>
      <c r="AG153" s="133"/>
      <c r="AH153" s="129" cm="1">
        <f t="array" ref="AH153">SUMPRODUCT((C153:AG153="CA")+(C153:AG153="RTT")*1)</f>
        <v>0</v>
      </c>
      <c r="AI153" s="112" cm="1">
        <f t="array" ref="AI153">SUMPRODUCT((C153:AG153="R-CA")*1)</f>
        <v>0</v>
      </c>
    </row>
    <row r="154" spans="1:38" ht="18" customHeight="1" outlineLevel="1" thickBot="1" x14ac:dyDescent="0.25"/>
    <row r="155" spans="1:38" ht="18" customHeight="1" outlineLevel="1" thickBot="1" x14ac:dyDescent="0.25">
      <c r="B155" s="33">
        <v>46722</v>
      </c>
      <c r="C155" s="263">
        <f>DATE(P4_2027!B2,12,1)</f>
        <v>46722</v>
      </c>
      <c r="D155" s="263">
        <f>C155+1</f>
        <v>46723</v>
      </c>
      <c r="E155" s="263">
        <f t="shared" ref="E155:AG155" si="13">D155+1</f>
        <v>46724</v>
      </c>
      <c r="F155" s="263">
        <f t="shared" si="13"/>
        <v>46725</v>
      </c>
      <c r="G155" s="263">
        <f t="shared" si="13"/>
        <v>46726</v>
      </c>
      <c r="H155" s="263">
        <f t="shared" si="13"/>
        <v>46727</v>
      </c>
      <c r="I155" s="263">
        <f t="shared" si="13"/>
        <v>46728</v>
      </c>
      <c r="J155" s="263">
        <f t="shared" si="13"/>
        <v>46729</v>
      </c>
      <c r="K155" s="263">
        <f t="shared" si="13"/>
        <v>46730</v>
      </c>
      <c r="L155" s="263">
        <f t="shared" si="13"/>
        <v>46731</v>
      </c>
      <c r="M155" s="263">
        <f t="shared" si="13"/>
        <v>46732</v>
      </c>
      <c r="N155" s="263">
        <f t="shared" si="13"/>
        <v>46733</v>
      </c>
      <c r="O155" s="263">
        <f t="shared" si="13"/>
        <v>46734</v>
      </c>
      <c r="P155" s="263">
        <f t="shared" si="13"/>
        <v>46735</v>
      </c>
      <c r="Q155" s="263">
        <f t="shared" si="13"/>
        <v>46736</v>
      </c>
      <c r="R155" s="263">
        <f t="shared" si="13"/>
        <v>46737</v>
      </c>
      <c r="S155" s="263">
        <f t="shared" si="13"/>
        <v>46738</v>
      </c>
      <c r="T155" s="263">
        <f t="shared" si="13"/>
        <v>46739</v>
      </c>
      <c r="U155" s="263">
        <f t="shared" si="13"/>
        <v>46740</v>
      </c>
      <c r="V155" s="263">
        <f t="shared" si="13"/>
        <v>46741</v>
      </c>
      <c r="W155" s="263">
        <f t="shared" si="13"/>
        <v>46742</v>
      </c>
      <c r="X155" s="263">
        <f t="shared" si="13"/>
        <v>46743</v>
      </c>
      <c r="Y155" s="263">
        <f t="shared" si="13"/>
        <v>46744</v>
      </c>
      <c r="Z155" s="263">
        <f t="shared" si="13"/>
        <v>46745</v>
      </c>
      <c r="AA155" s="263">
        <f t="shared" si="13"/>
        <v>46746</v>
      </c>
      <c r="AB155" s="263">
        <f t="shared" si="13"/>
        <v>46747</v>
      </c>
      <c r="AC155" s="263">
        <f t="shared" si="13"/>
        <v>46748</v>
      </c>
      <c r="AD155" s="263">
        <f t="shared" si="13"/>
        <v>46749</v>
      </c>
      <c r="AE155" s="263">
        <f t="shared" si="13"/>
        <v>46750</v>
      </c>
      <c r="AF155" s="263">
        <f t="shared" si="13"/>
        <v>46751</v>
      </c>
      <c r="AG155" s="263">
        <f t="shared" si="13"/>
        <v>46752</v>
      </c>
    </row>
    <row r="156" spans="1:38" ht="18" customHeight="1" outlineLevel="1" thickBot="1" x14ac:dyDescent="0.25">
      <c r="A156" s="32">
        <v>12</v>
      </c>
      <c r="B156" s="37" t="s">
        <v>44</v>
      </c>
      <c r="C156" s="263"/>
      <c r="D156" s="263"/>
      <c r="E156" s="267"/>
      <c r="F156" s="263"/>
      <c r="G156" s="263"/>
      <c r="H156" s="263"/>
      <c r="I156" s="263"/>
      <c r="J156" s="263"/>
      <c r="K156" s="263"/>
      <c r="L156" s="263"/>
      <c r="M156" s="263"/>
      <c r="N156" s="263"/>
      <c r="O156" s="263"/>
      <c r="P156" s="263"/>
      <c r="Q156" s="263"/>
      <c r="R156" s="263"/>
      <c r="S156" s="263"/>
      <c r="T156" s="263"/>
      <c r="U156" s="263"/>
      <c r="V156" s="263"/>
      <c r="W156" s="263"/>
      <c r="X156" s="263"/>
      <c r="Y156" s="263"/>
      <c r="Z156" s="263"/>
      <c r="AA156" s="263"/>
      <c r="AB156" s="267"/>
      <c r="AC156" s="263"/>
      <c r="AD156" s="263"/>
      <c r="AE156" s="263"/>
      <c r="AF156" s="263"/>
      <c r="AG156" s="263"/>
      <c r="AH156" s="28" t="s">
        <v>7</v>
      </c>
      <c r="AI156" s="28" t="s">
        <v>8</v>
      </c>
    </row>
    <row r="157" spans="1:38" ht="18" customHeight="1" outlineLevel="1" thickBot="1" x14ac:dyDescent="0.25">
      <c r="B157" s="29" t="s">
        <v>27</v>
      </c>
      <c r="C157" s="35"/>
      <c r="D157" s="58"/>
      <c r="E157" s="48"/>
      <c r="F157" s="41"/>
      <c r="G157" s="38"/>
      <c r="H157" s="38"/>
      <c r="I157" s="41"/>
      <c r="J157" s="41"/>
      <c r="K157" s="41"/>
      <c r="L157" s="38"/>
      <c r="M157" s="38"/>
      <c r="N157" s="41"/>
      <c r="O157" s="41"/>
      <c r="P157" s="38"/>
      <c r="Q157" s="38"/>
      <c r="R157" s="38"/>
      <c r="S157" s="41"/>
      <c r="T157" s="41"/>
      <c r="U157" s="38"/>
      <c r="V157" s="38"/>
      <c r="W157" s="44"/>
      <c r="X157" s="44"/>
      <c r="Y157" s="41"/>
      <c r="Z157" s="38"/>
      <c r="AA157" s="59"/>
      <c r="AB157" s="47"/>
      <c r="AC157" s="41"/>
      <c r="AD157" s="38"/>
      <c r="AE157" s="38"/>
      <c r="AF157" s="38"/>
      <c r="AG157" s="41"/>
      <c r="AH157" s="97" cm="1">
        <f t="array" ref="AH157">SUMPRODUCT((C157:AG157="CA")+(C157:AG157="RTT")*1)</f>
        <v>0</v>
      </c>
      <c r="AI157" s="57" cm="1">
        <f t="array" ref="AI157">SUMPRODUCT((C157:AG157="R-CA")*1)</f>
        <v>0</v>
      </c>
    </row>
    <row r="158" spans="1:38" ht="18" customHeight="1" outlineLevel="1" thickBot="1" x14ac:dyDescent="0.25">
      <c r="B158" s="30" t="s">
        <v>30</v>
      </c>
      <c r="C158" s="35"/>
      <c r="D158" s="35"/>
      <c r="E158" s="56"/>
      <c r="F158" s="41"/>
      <c r="G158" s="38"/>
      <c r="H158" s="38"/>
      <c r="I158" s="41"/>
      <c r="J158" s="41"/>
      <c r="K158" s="41"/>
      <c r="L158" s="38"/>
      <c r="M158" s="38"/>
      <c r="N158" s="41"/>
      <c r="O158" s="41"/>
      <c r="P158" s="38"/>
      <c r="Q158" s="38"/>
      <c r="R158" s="38"/>
      <c r="S158" s="41"/>
      <c r="T158" s="41"/>
      <c r="U158" s="38"/>
      <c r="V158" s="59"/>
      <c r="W158" s="48"/>
      <c r="X158" s="60"/>
      <c r="Y158" s="41"/>
      <c r="Z158" s="38"/>
      <c r="AA158" s="59"/>
      <c r="AB158" s="52"/>
      <c r="AC158" s="61"/>
      <c r="AD158" s="38"/>
      <c r="AE158" s="38"/>
      <c r="AF158" s="38"/>
      <c r="AG158" s="41"/>
      <c r="AH158" s="97" cm="1">
        <f t="array" ref="AH158">SUMPRODUCT((C158:AG158="CA")+(C158:AG158="RTT")*1)</f>
        <v>0</v>
      </c>
      <c r="AI158" s="38" cm="1">
        <f t="array" ref="AI158">SUMPRODUCT((C158:AG158="R-CA")*1)</f>
        <v>0</v>
      </c>
    </row>
    <row r="159" spans="1:38" ht="18" customHeight="1" thickBot="1" x14ac:dyDescent="0.25">
      <c r="B159" s="29" t="s">
        <v>32</v>
      </c>
      <c r="C159" s="35"/>
      <c r="D159" s="35"/>
      <c r="E159" s="41"/>
      <c r="F159" s="41"/>
      <c r="G159" s="38"/>
      <c r="H159" s="38"/>
      <c r="I159" s="41"/>
      <c r="J159" s="41"/>
      <c r="K159" s="41"/>
      <c r="L159" s="38"/>
      <c r="M159" s="38"/>
      <c r="N159" s="41"/>
      <c r="O159" s="41"/>
      <c r="P159" s="38"/>
      <c r="Q159" s="38"/>
      <c r="R159" s="38"/>
      <c r="S159" s="41"/>
      <c r="T159" s="41"/>
      <c r="U159" s="38"/>
      <c r="V159" s="59"/>
      <c r="W159" s="62"/>
      <c r="X159" s="63"/>
      <c r="Y159" s="41"/>
      <c r="Z159" s="38"/>
      <c r="AA159" s="59"/>
      <c r="AB159" s="52"/>
      <c r="AC159" s="61"/>
      <c r="AD159" s="38"/>
      <c r="AE159" s="38"/>
      <c r="AF159" s="38"/>
      <c r="AG159" s="43"/>
      <c r="AH159" s="97" cm="1">
        <f t="array" ref="AH159">SUMPRODUCT((C159:AG159="CA")+(C159:AG159="RTT")*1)</f>
        <v>0</v>
      </c>
      <c r="AI159" s="38" cm="1">
        <f t="array" ref="AI159">SUMPRODUCT((C159:AG159="R-CA")*1)</f>
        <v>0</v>
      </c>
    </row>
    <row r="160" spans="1:38" ht="18" customHeight="1" thickBot="1" x14ac:dyDescent="0.25">
      <c r="B160" s="30" t="s">
        <v>33</v>
      </c>
      <c r="C160" s="35"/>
      <c r="D160" s="35"/>
      <c r="E160" s="41"/>
      <c r="F160" s="41"/>
      <c r="G160" s="38"/>
      <c r="H160" s="38"/>
      <c r="I160" s="41"/>
      <c r="J160" s="41"/>
      <c r="K160" s="41"/>
      <c r="L160" s="38"/>
      <c r="M160" s="38"/>
      <c r="N160" s="41"/>
      <c r="O160" s="41"/>
      <c r="P160" s="38"/>
      <c r="Q160" s="38"/>
      <c r="R160" s="38"/>
      <c r="S160" s="41"/>
      <c r="T160" s="41"/>
      <c r="U160" s="38"/>
      <c r="V160" s="59"/>
      <c r="W160" s="48"/>
      <c r="X160" s="60"/>
      <c r="Y160" s="41"/>
      <c r="Z160" s="38"/>
      <c r="AA160" s="59"/>
      <c r="AB160" s="52"/>
      <c r="AC160" s="61"/>
      <c r="AD160" s="38"/>
      <c r="AE160" s="38"/>
      <c r="AF160" s="38"/>
      <c r="AG160" s="41"/>
      <c r="AH160" s="97" cm="1">
        <f t="array" ref="AH160">SUMPRODUCT((C160:AG160="CA")+(C160:AG160="RTT")*1)</f>
        <v>0</v>
      </c>
      <c r="AI160" s="38" cm="1">
        <f t="array" ref="AI160">SUMPRODUCT((C160:AG160="R-CA")*1)</f>
        <v>0</v>
      </c>
    </row>
    <row r="161" spans="2:38" ht="18" customHeight="1" thickBot="1" x14ac:dyDescent="0.25">
      <c r="B161" s="29" t="s">
        <v>34</v>
      </c>
      <c r="C161" s="35"/>
      <c r="D161" s="35"/>
      <c r="E161" s="41"/>
      <c r="F161" s="41"/>
      <c r="G161" s="38"/>
      <c r="H161" s="38"/>
      <c r="I161" s="41"/>
      <c r="J161" s="41"/>
      <c r="K161" s="41"/>
      <c r="L161" s="38"/>
      <c r="M161" s="38"/>
      <c r="N161" s="41"/>
      <c r="O161" s="41"/>
      <c r="P161" s="38"/>
      <c r="Q161" s="38"/>
      <c r="R161" s="38"/>
      <c r="S161" s="41"/>
      <c r="T161" s="41"/>
      <c r="U161" s="38"/>
      <c r="V161" s="38"/>
      <c r="W161" s="56"/>
      <c r="X161" s="56"/>
      <c r="Y161" s="41"/>
      <c r="Z161" s="38"/>
      <c r="AA161" s="59"/>
      <c r="AB161" s="52"/>
      <c r="AC161" s="61"/>
      <c r="AD161" s="38"/>
      <c r="AE161" s="38"/>
      <c r="AF161" s="38"/>
      <c r="AG161" s="41"/>
      <c r="AH161" s="97" cm="1">
        <f t="array" ref="AH161">SUMPRODUCT((C161:AG161="CA")+(C161:AG161="RTT")*1)</f>
        <v>0</v>
      </c>
      <c r="AI161" s="38" cm="1">
        <f t="array" ref="AI161">SUMPRODUCT((C161:AG161="R-CA")*1)</f>
        <v>0</v>
      </c>
    </row>
    <row r="162" spans="2:38" ht="18" customHeight="1" thickBot="1" x14ac:dyDescent="0.25">
      <c r="B162" s="30" t="s">
        <v>35</v>
      </c>
      <c r="C162" s="35"/>
      <c r="D162" s="35"/>
      <c r="E162" s="41"/>
      <c r="F162" s="41"/>
      <c r="G162" s="38"/>
      <c r="H162" s="38"/>
      <c r="I162" s="41"/>
      <c r="J162" s="41"/>
      <c r="K162" s="41"/>
      <c r="L162" s="38"/>
      <c r="M162" s="38"/>
      <c r="N162" s="41"/>
      <c r="O162" s="41"/>
      <c r="P162" s="38"/>
      <c r="Q162" s="38"/>
      <c r="R162" s="38"/>
      <c r="S162" s="41"/>
      <c r="T162" s="41"/>
      <c r="U162" s="38"/>
      <c r="V162" s="38"/>
      <c r="W162" s="41"/>
      <c r="X162" s="41"/>
      <c r="Y162" s="41"/>
      <c r="Z162" s="38"/>
      <c r="AA162" s="59"/>
      <c r="AB162" s="55"/>
      <c r="AC162" s="41"/>
      <c r="AD162" s="38"/>
      <c r="AE162" s="38"/>
      <c r="AF162" s="38"/>
      <c r="AG162" s="41"/>
      <c r="AH162" s="97" cm="1">
        <f t="array" ref="AH162">SUMPRODUCT((C162:AG162="CA")+(C162:AG162="RTT")*1)</f>
        <v>0</v>
      </c>
      <c r="AI162" s="38" cm="1">
        <f t="array" ref="AI162">SUMPRODUCT((C162:AG162="R-CA")*1)</f>
        <v>0</v>
      </c>
    </row>
    <row r="163" spans="2:38" ht="18" customHeight="1" outlineLevel="1" thickBot="1" x14ac:dyDescent="0.25">
      <c r="B163" s="124"/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2"/>
      <c r="AG163" s="112"/>
      <c r="AH163" s="125" cm="1">
        <f t="array" ref="AH163">SUMPRODUCT((C163:AG163="CA")+(C163:AG163="RTT")*1)</f>
        <v>0</v>
      </c>
      <c r="AI163" s="103" cm="1">
        <f t="array" ref="AI163">SUMPRODUCT((C163:AG163="R-CA")*1)</f>
        <v>0</v>
      </c>
      <c r="AL163" s="32" t="str">
        <f t="array" ref="AL163">IFERROR(INDEX(A$1:A$2040,SMALL(IF(A$1:A$2040&lt;&gt;"",ROW(A$1:A$2040)-0),ROW(A171))),"")</f>
        <v/>
      </c>
    </row>
    <row r="164" spans="2:38" ht="18" customHeight="1" outlineLevel="1" thickBot="1" x14ac:dyDescent="0.25">
      <c r="B164" s="115"/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111" cm="1">
        <f t="array" ref="AH164">SUMPRODUCT((C164:AG164="CA")+(C164:AG164="RTT")*1)</f>
        <v>0</v>
      </c>
      <c r="AI164" s="103" cm="1">
        <f t="array" ref="AI164">SUMPRODUCT((C164:AG164="R-CA")*1)</f>
        <v>0</v>
      </c>
    </row>
    <row r="165" spans="2:38" ht="18" customHeight="1" outlineLevel="1" thickBot="1" x14ac:dyDescent="0.25">
      <c r="B165" s="116" t="s">
        <v>36</v>
      </c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111" cm="1">
        <f t="array" ref="AH165">SUMPRODUCT((C165:AG165="CA")+(C165:AG165="RTT")*1)</f>
        <v>0</v>
      </c>
      <c r="AI165" s="103" cm="1">
        <f t="array" ref="AI165">SUMPRODUCT((C165:AG165="R-CA")*1)</f>
        <v>0</v>
      </c>
    </row>
    <row r="166" spans="2:38" ht="18" customHeight="1" outlineLevel="1" thickBot="1" x14ac:dyDescent="0.25">
      <c r="B166" s="115" t="s">
        <v>39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2"/>
      <c r="AG166" s="112"/>
      <c r="AH166" s="111" cm="1">
        <f t="array" ref="AH166">SUMPRODUCT((C166:AG166="CA")+(C166:AG166="RTT")*1)</f>
        <v>0</v>
      </c>
      <c r="AI166" s="103" cm="1">
        <f t="array" ref="AI166">SUMPRODUCT((C166:AG166="R-CA")*1)</f>
        <v>0</v>
      </c>
    </row>
    <row r="167" spans="2:38" ht="18" customHeight="1" outlineLevel="1" thickBot="1" x14ac:dyDescent="0.25">
      <c r="B167" s="116" t="s">
        <v>40</v>
      </c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117"/>
      <c r="AH167" s="113" cm="1">
        <f t="array" ref="AH167">SUMPRODUCT((C167:AG167="CA")+(C167:AG167="RTT")*1)</f>
        <v>0</v>
      </c>
      <c r="AI167" s="112" cm="1">
        <f t="array" ref="AI167">SUMPRODUCT((C167:AG167="R-CA")*1)</f>
        <v>0</v>
      </c>
    </row>
    <row r="168" spans="2:38" ht="19.899999999999999" customHeight="1" x14ac:dyDescent="0.2"/>
    <row r="169" spans="2:38" ht="19.899999999999999" customHeight="1" x14ac:dyDescent="0.2"/>
    <row r="170" spans="2:38" ht="19.899999999999999" customHeight="1" x14ac:dyDescent="0.2"/>
  </sheetData>
  <mergeCells count="366">
    <mergeCell ref="AB155:AB156"/>
    <mergeCell ref="AC155:AC156"/>
    <mergeCell ref="AD155:AD156"/>
    <mergeCell ref="AE155:AE156"/>
    <mergeCell ref="AF155:AF156"/>
    <mergeCell ref="AG155:AG156"/>
    <mergeCell ref="V155:V156"/>
    <mergeCell ref="W155:W156"/>
    <mergeCell ref="X155:X156"/>
    <mergeCell ref="Y155:Y156"/>
    <mergeCell ref="Z155:Z156"/>
    <mergeCell ref="AA155:AA156"/>
    <mergeCell ref="P155:P156"/>
    <mergeCell ref="Q155:Q156"/>
    <mergeCell ref="R155:R156"/>
    <mergeCell ref="S155:S156"/>
    <mergeCell ref="T155:T156"/>
    <mergeCell ref="U155:U156"/>
    <mergeCell ref="J155:J156"/>
    <mergeCell ref="K155:K156"/>
    <mergeCell ref="L155:L156"/>
    <mergeCell ref="M155:M156"/>
    <mergeCell ref="N155:N156"/>
    <mergeCell ref="O155:O156"/>
    <mergeCell ref="AD141:AD142"/>
    <mergeCell ref="AE141:AE142"/>
    <mergeCell ref="AF141:AF142"/>
    <mergeCell ref="C155:C156"/>
    <mergeCell ref="D155:D156"/>
    <mergeCell ref="E155:E156"/>
    <mergeCell ref="F155:F156"/>
    <mergeCell ref="G155:G156"/>
    <mergeCell ref="H155:H156"/>
    <mergeCell ref="I155:I156"/>
    <mergeCell ref="X141:X142"/>
    <mergeCell ref="Y141:Y142"/>
    <mergeCell ref="Z141:Z142"/>
    <mergeCell ref="AA141:AA142"/>
    <mergeCell ref="AB141:AB142"/>
    <mergeCell ref="AC141:AC142"/>
    <mergeCell ref="R141:R142"/>
    <mergeCell ref="S141:S142"/>
    <mergeCell ref="T141:T142"/>
    <mergeCell ref="U141:U142"/>
    <mergeCell ref="V141:V142"/>
    <mergeCell ref="W141:W142"/>
    <mergeCell ref="L141:L142"/>
    <mergeCell ref="M141:M142"/>
    <mergeCell ref="N141:N142"/>
    <mergeCell ref="O141:O142"/>
    <mergeCell ref="P141:P142"/>
    <mergeCell ref="Q141:Q142"/>
    <mergeCell ref="AG127:AG128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K141:K142"/>
    <mergeCell ref="AA127:AA128"/>
    <mergeCell ref="AB127:AB128"/>
    <mergeCell ref="AC127:AC128"/>
    <mergeCell ref="AD127:AD128"/>
    <mergeCell ref="AE127:AE128"/>
    <mergeCell ref="AF127:AF128"/>
    <mergeCell ref="U127:U128"/>
    <mergeCell ref="V127:V128"/>
    <mergeCell ref="W127:W128"/>
    <mergeCell ref="X127:X128"/>
    <mergeCell ref="P127:P128"/>
    <mergeCell ref="Q127:Q128"/>
    <mergeCell ref="R127:R128"/>
    <mergeCell ref="S127:S128"/>
    <mergeCell ref="T127:T128"/>
    <mergeCell ref="I127:I128"/>
    <mergeCell ref="J127:J128"/>
    <mergeCell ref="K127:K128"/>
    <mergeCell ref="L127:L128"/>
    <mergeCell ref="M127:M128"/>
    <mergeCell ref="N127:N128"/>
    <mergeCell ref="C127:C128"/>
    <mergeCell ref="D127:D128"/>
    <mergeCell ref="E127:E128"/>
    <mergeCell ref="F127:F128"/>
    <mergeCell ref="G127:G128"/>
    <mergeCell ref="H127:H128"/>
    <mergeCell ref="AA113:AA114"/>
    <mergeCell ref="AB113:AB114"/>
    <mergeCell ref="AC113:AC114"/>
    <mergeCell ref="O113:O114"/>
    <mergeCell ref="P113:P114"/>
    <mergeCell ref="Q113:Q114"/>
    <mergeCell ref="R113:R114"/>
    <mergeCell ref="S113:S114"/>
    <mergeCell ref="T113:T114"/>
    <mergeCell ref="I113:I114"/>
    <mergeCell ref="J113:J114"/>
    <mergeCell ref="K113:K114"/>
    <mergeCell ref="L113:L114"/>
    <mergeCell ref="M113:M114"/>
    <mergeCell ref="N113:N114"/>
    <mergeCell ref="Y127:Y128"/>
    <mergeCell ref="Z127:Z128"/>
    <mergeCell ref="O127:O128"/>
    <mergeCell ref="AD113:AD114"/>
    <mergeCell ref="AE113:AE114"/>
    <mergeCell ref="AF113:AF114"/>
    <mergeCell ref="U113:U114"/>
    <mergeCell ref="V113:V114"/>
    <mergeCell ref="W113:W114"/>
    <mergeCell ref="X113:X114"/>
    <mergeCell ref="Y113:Y114"/>
    <mergeCell ref="Z113:Z114"/>
    <mergeCell ref="AD99:AD100"/>
    <mergeCell ref="AE99:AE100"/>
    <mergeCell ref="AF99:AF100"/>
    <mergeCell ref="AG99:AG100"/>
    <mergeCell ref="C113:C114"/>
    <mergeCell ref="D113:D114"/>
    <mergeCell ref="E113:E114"/>
    <mergeCell ref="F113:F114"/>
    <mergeCell ref="G113:G114"/>
    <mergeCell ref="H113:H114"/>
    <mergeCell ref="X99:X100"/>
    <mergeCell ref="Y99:Y100"/>
    <mergeCell ref="Z99:Z100"/>
    <mergeCell ref="AA99:AA100"/>
    <mergeCell ref="AB99:AB100"/>
    <mergeCell ref="AC99:AC100"/>
    <mergeCell ref="R99:R100"/>
    <mergeCell ref="S99:S100"/>
    <mergeCell ref="T99:T100"/>
    <mergeCell ref="U99:U100"/>
    <mergeCell ref="V99:V100"/>
    <mergeCell ref="W99:W100"/>
    <mergeCell ref="L99:L100"/>
    <mergeCell ref="M99:M100"/>
    <mergeCell ref="N99:N100"/>
    <mergeCell ref="O99:O100"/>
    <mergeCell ref="P99:P100"/>
    <mergeCell ref="Q99:Q100"/>
    <mergeCell ref="AG85:AG86"/>
    <mergeCell ref="C99:C100"/>
    <mergeCell ref="D99:D100"/>
    <mergeCell ref="E99:E100"/>
    <mergeCell ref="F99:F100"/>
    <mergeCell ref="G99:G100"/>
    <mergeCell ref="H99:H100"/>
    <mergeCell ref="I99:I100"/>
    <mergeCell ref="J99:J100"/>
    <mergeCell ref="K99:K100"/>
    <mergeCell ref="AA85:AA86"/>
    <mergeCell ref="AB85:AB86"/>
    <mergeCell ref="AC85:AC86"/>
    <mergeCell ref="AD85:AD86"/>
    <mergeCell ref="AE85:AE86"/>
    <mergeCell ref="AF85:AF86"/>
    <mergeCell ref="U85:U86"/>
    <mergeCell ref="V85:V86"/>
    <mergeCell ref="W85:W86"/>
    <mergeCell ref="X85:X86"/>
    <mergeCell ref="P85:P86"/>
    <mergeCell ref="Q85:Q86"/>
    <mergeCell ref="R85:R86"/>
    <mergeCell ref="S85:S86"/>
    <mergeCell ref="T85:T86"/>
    <mergeCell ref="I85:I86"/>
    <mergeCell ref="J85:J86"/>
    <mergeCell ref="K85:K86"/>
    <mergeCell ref="L85:L86"/>
    <mergeCell ref="M85:M86"/>
    <mergeCell ref="N85:N86"/>
    <mergeCell ref="C85:C86"/>
    <mergeCell ref="D85:D86"/>
    <mergeCell ref="E85:E86"/>
    <mergeCell ref="F85:F86"/>
    <mergeCell ref="G85:G86"/>
    <mergeCell ref="H85:H86"/>
    <mergeCell ref="AA71:AA72"/>
    <mergeCell ref="AB71:AB72"/>
    <mergeCell ref="AC71:AC72"/>
    <mergeCell ref="O71:O72"/>
    <mergeCell ref="P71:P72"/>
    <mergeCell ref="Q71:Q72"/>
    <mergeCell ref="R71:R72"/>
    <mergeCell ref="S71:S72"/>
    <mergeCell ref="T71:T72"/>
    <mergeCell ref="I71:I72"/>
    <mergeCell ref="J71:J72"/>
    <mergeCell ref="K71:K72"/>
    <mergeCell ref="L71:L72"/>
    <mergeCell ref="M71:M72"/>
    <mergeCell ref="N71:N72"/>
    <mergeCell ref="Y85:Y86"/>
    <mergeCell ref="Z85:Z86"/>
    <mergeCell ref="O85:O86"/>
    <mergeCell ref="AD71:AD72"/>
    <mergeCell ref="AE71:AE72"/>
    <mergeCell ref="AF71:AF72"/>
    <mergeCell ref="U71:U72"/>
    <mergeCell ref="V71:V72"/>
    <mergeCell ref="W71:W72"/>
    <mergeCell ref="X71:X72"/>
    <mergeCell ref="Y71:Y72"/>
    <mergeCell ref="Z71:Z72"/>
    <mergeCell ref="AD57:AD58"/>
    <mergeCell ref="AE57:AE58"/>
    <mergeCell ref="AF57:AF58"/>
    <mergeCell ref="AG57:AG58"/>
    <mergeCell ref="C71:C72"/>
    <mergeCell ref="D71:D72"/>
    <mergeCell ref="E71:E72"/>
    <mergeCell ref="F71:F72"/>
    <mergeCell ref="G71:G72"/>
    <mergeCell ref="H71:H72"/>
    <mergeCell ref="X57:X58"/>
    <mergeCell ref="Y57:Y58"/>
    <mergeCell ref="Z57:Z58"/>
    <mergeCell ref="AA57:AA58"/>
    <mergeCell ref="AB57:AB58"/>
    <mergeCell ref="AC57:AC58"/>
    <mergeCell ref="R57:R58"/>
    <mergeCell ref="S57:S58"/>
    <mergeCell ref="T57:T58"/>
    <mergeCell ref="U57:U58"/>
    <mergeCell ref="V57:V58"/>
    <mergeCell ref="W57:W58"/>
    <mergeCell ref="L57:L58"/>
    <mergeCell ref="M57:M58"/>
    <mergeCell ref="N57:N58"/>
    <mergeCell ref="O57:O58"/>
    <mergeCell ref="P57:P58"/>
    <mergeCell ref="Q57:Q58"/>
    <mergeCell ref="AG43:AG44"/>
    <mergeCell ref="C57:C58"/>
    <mergeCell ref="D57:D58"/>
    <mergeCell ref="E57:E58"/>
    <mergeCell ref="F57:F58"/>
    <mergeCell ref="G57:G58"/>
    <mergeCell ref="H57:H58"/>
    <mergeCell ref="I57:I58"/>
    <mergeCell ref="J57:J58"/>
    <mergeCell ref="K57:K58"/>
    <mergeCell ref="AA43:AA44"/>
    <mergeCell ref="AB43:AB44"/>
    <mergeCell ref="AC43:AC44"/>
    <mergeCell ref="AD43:AD44"/>
    <mergeCell ref="AE43:AE44"/>
    <mergeCell ref="AF43:AF44"/>
    <mergeCell ref="U43:U44"/>
    <mergeCell ref="V43:V44"/>
    <mergeCell ref="W43:W44"/>
    <mergeCell ref="X43:X44"/>
    <mergeCell ref="Y43:Y44"/>
    <mergeCell ref="Z43:Z44"/>
    <mergeCell ref="O43:O44"/>
    <mergeCell ref="P43:P44"/>
    <mergeCell ref="Q43:Q44"/>
    <mergeCell ref="R43:R44"/>
    <mergeCell ref="S43:S44"/>
    <mergeCell ref="T43:T44"/>
    <mergeCell ref="I43:I44"/>
    <mergeCell ref="J43:J44"/>
    <mergeCell ref="K43:K44"/>
    <mergeCell ref="L43:L44"/>
    <mergeCell ref="M43:M44"/>
    <mergeCell ref="N43:N44"/>
    <mergeCell ref="AD29:AD30"/>
    <mergeCell ref="AE29:AE30"/>
    <mergeCell ref="AF29:AF30"/>
    <mergeCell ref="AG29:AG30"/>
    <mergeCell ref="C43:C44"/>
    <mergeCell ref="D43:D44"/>
    <mergeCell ref="E43:E44"/>
    <mergeCell ref="F43:F44"/>
    <mergeCell ref="G43:G44"/>
    <mergeCell ref="H43:H44"/>
    <mergeCell ref="X29:X30"/>
    <mergeCell ref="Y29:Y30"/>
    <mergeCell ref="Z29:Z30"/>
    <mergeCell ref="AA29:AA30"/>
    <mergeCell ref="AB29:AB30"/>
    <mergeCell ref="AC29:AC30"/>
    <mergeCell ref="R29:R30"/>
    <mergeCell ref="S29:S30"/>
    <mergeCell ref="T29:T30"/>
    <mergeCell ref="U29:U30"/>
    <mergeCell ref="V29:V30"/>
    <mergeCell ref="W29:W30"/>
    <mergeCell ref="L29:L30"/>
    <mergeCell ref="M29:M30"/>
    <mergeCell ref="N29:N30"/>
    <mergeCell ref="O29:O30"/>
    <mergeCell ref="P29:P30"/>
    <mergeCell ref="Q29:Q30"/>
    <mergeCell ref="AD15:AD16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X15:X16"/>
    <mergeCell ref="Y15:Y16"/>
    <mergeCell ref="Z15:Z16"/>
    <mergeCell ref="AA15:AA16"/>
    <mergeCell ref="AB15:AB16"/>
    <mergeCell ref="AC15:AC16"/>
    <mergeCell ref="R15:R16"/>
    <mergeCell ref="S15:S16"/>
    <mergeCell ref="T15:T16"/>
    <mergeCell ref="U15:U16"/>
    <mergeCell ref="V15:V16"/>
    <mergeCell ref="W15:W16"/>
    <mergeCell ref="L15:L16"/>
    <mergeCell ref="M15:M16"/>
    <mergeCell ref="N15:N16"/>
    <mergeCell ref="O15:O16"/>
    <mergeCell ref="P15:P16"/>
    <mergeCell ref="Q15:Q16"/>
    <mergeCell ref="AG1:AG2"/>
    <mergeCell ref="AA1:AA2"/>
    <mergeCell ref="AB1:AB2"/>
    <mergeCell ref="AC1:AC2"/>
    <mergeCell ref="AD1:AD2"/>
    <mergeCell ref="AE1:AE2"/>
    <mergeCell ref="AF1:AF2"/>
    <mergeCell ref="U1:U2"/>
    <mergeCell ref="V1:V2"/>
    <mergeCell ref="W1:W2"/>
    <mergeCell ref="X1:X2"/>
    <mergeCell ref="Y1:Y2"/>
    <mergeCell ref="Z1:Z2"/>
    <mergeCell ref="O1:O2"/>
    <mergeCell ref="P1:P2"/>
    <mergeCell ref="Q1:Q2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C1:C2"/>
    <mergeCell ref="D1:D2"/>
    <mergeCell ref="E1:E2"/>
    <mergeCell ref="F1:F2"/>
    <mergeCell ref="G1:G2"/>
    <mergeCell ref="H1:H2"/>
    <mergeCell ref="R1:R2"/>
    <mergeCell ref="S1:S2"/>
    <mergeCell ref="T1:T2"/>
    <mergeCell ref="I1:I2"/>
    <mergeCell ref="J1:J2"/>
    <mergeCell ref="K1:K2"/>
    <mergeCell ref="L1:L2"/>
    <mergeCell ref="M1:M2"/>
    <mergeCell ref="N1:N2"/>
  </mergeCells>
  <conditionalFormatting sqref="C15:AD27">
    <cfRule type="expression" dxfId="108" priority="7">
      <formula>INDEX(Cycle14, MOD(C$15-débutCycle,14)+1)=0</formula>
    </cfRule>
  </conditionalFormatting>
  <conditionalFormatting sqref="C43:AF55">
    <cfRule type="expression" dxfId="107" priority="13">
      <formula>INDEX(Cycle14, MOD(C$43-débutCycle,14)+1)=0</formula>
    </cfRule>
  </conditionalFormatting>
  <conditionalFormatting sqref="C71:AF83">
    <cfRule type="expression" dxfId="106" priority="11">
      <formula>INDEX(Cycle14, MOD(C$71-débutCycle,14)+1)=0</formula>
    </cfRule>
  </conditionalFormatting>
  <conditionalFormatting sqref="C113:AF125">
    <cfRule type="expression" dxfId="105" priority="9">
      <formula>INDEX(Cycle14, MOD(C$113-débutCycle,14)+1)=0</formula>
    </cfRule>
  </conditionalFormatting>
  <conditionalFormatting sqref="C141:AF153">
    <cfRule type="expression" dxfId="104" priority="8">
      <formula>INDEX(Cycle14, MOD(C$141-débutCycle,14)+1)=0</formula>
    </cfRule>
  </conditionalFormatting>
  <conditionalFormatting sqref="C1:AG13">
    <cfRule type="expression" dxfId="103" priority="12">
      <formula>INDEX(Cycle14, MOD(C$1-débutCycle,14)+1)=0</formula>
    </cfRule>
  </conditionalFormatting>
  <conditionalFormatting sqref="C29:AG41">
    <cfRule type="expression" dxfId="102" priority="1">
      <formula>INDEX(Cycle14, MOD(C$29-débutCycle,14)+1)=0</formula>
    </cfRule>
  </conditionalFormatting>
  <conditionalFormatting sqref="C57:AG69">
    <cfRule type="expression" dxfId="101" priority="14">
      <formula>INDEX(Cycle14, MOD(C$57-débutCycle,14)+1)=0</formula>
    </cfRule>
  </conditionalFormatting>
  <conditionalFormatting sqref="C85:AG97">
    <cfRule type="expression" dxfId="100" priority="10">
      <formula>INDEX(Cycle14, MOD(C$85-débutCycle,14)+1)=0</formula>
    </cfRule>
  </conditionalFormatting>
  <conditionalFormatting sqref="C99:AG111">
    <cfRule type="expression" dxfId="99" priority="17">
      <formula>INDEX(Cycle14, MOD(C$99-débutCycle,14)+1)=0</formula>
    </cfRule>
  </conditionalFormatting>
  <conditionalFormatting sqref="C127:AG139">
    <cfRule type="expression" dxfId="98" priority="15">
      <formula>INDEX(Cycle14, MOD(C$127-débutCycle,14)+1)=0</formula>
    </cfRule>
  </conditionalFormatting>
  <conditionalFormatting sqref="C155:AG167">
    <cfRule type="expression" dxfId="97" priority="16">
      <formula>INDEX(Cycle14, MOD(C$155-débutCycle,14)+1)=0</formula>
    </cfRule>
  </conditionalFormatting>
  <conditionalFormatting sqref="AL2:AL17 AM4:AM19 AL30 AL45 AL87:AL100 AL115 AL130">
    <cfRule type="expression" priority="18">
      <formula>IFERROR(INDEX(A$6:A$2027,SMALL(IF(A$6:A$2027&lt;&gt;"",ROW(A$6:A$2027)-19),ROW(#REF!))),"")</formula>
    </cfRule>
  </conditionalFormatting>
  <conditionalFormatting sqref="AL107:AL111">
    <cfRule type="expression" priority="6">
      <formula>IFERROR(INDEX(A$6:A$2027,SMALL(IF(A$6:A$2027&lt;&gt;"",ROW(A$6:A$2027)-19),ROW(#REF!))),"")</formula>
    </cfRule>
  </conditionalFormatting>
  <conditionalFormatting sqref="AL121:AL125">
    <cfRule type="expression" priority="5">
      <formula>IFERROR(INDEX(A$6:A$2027,SMALL(IF(A$6:A$2027&lt;&gt;"",ROW(A$6:A$2027)-19),ROW(#REF!))),"")</formula>
    </cfRule>
  </conditionalFormatting>
  <conditionalFormatting sqref="AL135:AL139">
    <cfRule type="expression" priority="4">
      <formula>IFERROR(INDEX(A$6:A$2027,SMALL(IF(A$6:A$2027&lt;&gt;"",ROW(A$6:A$2027)-19),ROW(#REF!))),"")</formula>
    </cfRule>
  </conditionalFormatting>
  <conditionalFormatting sqref="AL149:AL153">
    <cfRule type="expression" priority="3">
      <formula>IFERROR(INDEX(A$6:A$2027,SMALL(IF(A$6:A$2027&lt;&gt;"",ROW(A$6:A$2027)-19),ROW(#REF!))),"")</formula>
    </cfRule>
  </conditionalFormatting>
  <conditionalFormatting sqref="AL163:AL167">
    <cfRule type="expression" priority="2">
      <formula>IFERROR(INDEX(A$6:A$2027,SMALL(IF(A$6:A$2027&lt;&gt;"",ROW(A$6:A$2027)-19),ROW(#REF!))),"")</formula>
    </cfRule>
  </conditionalFormatting>
  <pageMargins left="0.7" right="0.7" top="0.75" bottom="0.75" header="0.3" footer="0.3"/>
  <pageSetup paperSize="9" orientation="portrait" horizontalDpi="360" verticalDpi="360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E26B4-2A3B-433F-9715-7594FC1137E5}">
  <sheetPr>
    <tabColor theme="4" tint="-0.499984740745262"/>
  </sheetPr>
  <dimension ref="A1:AV170"/>
  <sheetViews>
    <sheetView zoomScale="86" zoomScaleNormal="86" workbookViewId="0">
      <selection activeCell="E3" sqref="E3"/>
    </sheetView>
  </sheetViews>
  <sheetFormatPr baseColWidth="10" defaultColWidth="11.42578125" defaultRowHeight="12.75" outlineLevelRow="2" x14ac:dyDescent="0.2"/>
  <cols>
    <col min="1" max="1" width="4.42578125" style="32" customWidth="1"/>
    <col min="2" max="2" width="13.85546875" style="32" customWidth="1"/>
    <col min="3" max="33" width="4.7109375" style="32" customWidth="1"/>
    <col min="34" max="35" width="10.28515625" style="28" customWidth="1"/>
    <col min="36" max="36" width="10.28515625" style="32" customWidth="1"/>
    <col min="37" max="37" width="9.140625" style="32"/>
    <col min="38" max="38" width="11.5703125" style="32" bestFit="1" customWidth="1"/>
    <col min="39" max="39" width="12.140625" style="32" customWidth="1"/>
    <col min="40" max="40" width="6.42578125" style="32" customWidth="1"/>
    <col min="41" max="42" width="11.5703125" style="32" bestFit="1" customWidth="1"/>
    <col min="43" max="43" width="9.140625" style="32"/>
    <col min="44" max="44" width="14.42578125" style="32" customWidth="1"/>
    <col min="45" max="45" width="9.140625" style="32"/>
    <col min="46" max="46" width="10.85546875" style="32" customWidth="1"/>
    <col min="47" max="47" width="20" style="32" customWidth="1"/>
    <col min="48" max="16384" width="11.42578125" style="32"/>
  </cols>
  <sheetData>
    <row r="1" spans="1:44" ht="18" customHeight="1" x14ac:dyDescent="0.2">
      <c r="B1" s="33">
        <v>46388</v>
      </c>
      <c r="C1" s="259">
        <f>DATE(P4_2027!B2,1,1)</f>
        <v>46388</v>
      </c>
      <c r="D1" s="259">
        <f>C1+1</f>
        <v>46389</v>
      </c>
      <c r="E1" s="259">
        <f t="shared" ref="E1:AG1" si="0">D1+1</f>
        <v>46390</v>
      </c>
      <c r="F1" s="259">
        <f t="shared" si="0"/>
        <v>46391</v>
      </c>
      <c r="G1" s="259">
        <f t="shared" si="0"/>
        <v>46392</v>
      </c>
      <c r="H1" s="259">
        <f t="shared" si="0"/>
        <v>46393</v>
      </c>
      <c r="I1" s="259">
        <f t="shared" si="0"/>
        <v>46394</v>
      </c>
      <c r="J1" s="259">
        <f t="shared" si="0"/>
        <v>46395</v>
      </c>
      <c r="K1" s="259">
        <f t="shared" si="0"/>
        <v>46396</v>
      </c>
      <c r="L1" s="259">
        <f t="shared" si="0"/>
        <v>46397</v>
      </c>
      <c r="M1" s="259">
        <f t="shared" si="0"/>
        <v>46398</v>
      </c>
      <c r="N1" s="259">
        <f t="shared" si="0"/>
        <v>46399</v>
      </c>
      <c r="O1" s="259">
        <f t="shared" si="0"/>
        <v>46400</v>
      </c>
      <c r="P1" s="259">
        <f t="shared" si="0"/>
        <v>46401</v>
      </c>
      <c r="Q1" s="259">
        <f t="shared" si="0"/>
        <v>46402</v>
      </c>
      <c r="R1" s="259">
        <f t="shared" si="0"/>
        <v>46403</v>
      </c>
      <c r="S1" s="259">
        <f t="shared" si="0"/>
        <v>46404</v>
      </c>
      <c r="T1" s="259">
        <f t="shared" si="0"/>
        <v>46405</v>
      </c>
      <c r="U1" s="259">
        <f t="shared" si="0"/>
        <v>46406</v>
      </c>
      <c r="V1" s="259">
        <f t="shared" si="0"/>
        <v>46407</v>
      </c>
      <c r="W1" s="259">
        <f t="shared" si="0"/>
        <v>46408</v>
      </c>
      <c r="X1" s="259">
        <f t="shared" si="0"/>
        <v>46409</v>
      </c>
      <c r="Y1" s="259">
        <f t="shared" si="0"/>
        <v>46410</v>
      </c>
      <c r="Z1" s="259">
        <f t="shared" si="0"/>
        <v>46411</v>
      </c>
      <c r="AA1" s="259">
        <f t="shared" si="0"/>
        <v>46412</v>
      </c>
      <c r="AB1" s="259">
        <f t="shared" si="0"/>
        <v>46413</v>
      </c>
      <c r="AC1" s="259">
        <f t="shared" si="0"/>
        <v>46414</v>
      </c>
      <c r="AD1" s="259">
        <f t="shared" si="0"/>
        <v>46415</v>
      </c>
      <c r="AE1" s="259">
        <f t="shared" si="0"/>
        <v>46416</v>
      </c>
      <c r="AF1" s="259">
        <f t="shared" si="0"/>
        <v>46417</v>
      </c>
      <c r="AG1" s="259">
        <f t="shared" si="0"/>
        <v>46418</v>
      </c>
      <c r="AL1" s="32" t="s">
        <v>42</v>
      </c>
      <c r="AO1" s="32" t="s">
        <v>43</v>
      </c>
    </row>
    <row r="2" spans="1:44" ht="18" customHeight="1" outlineLevel="1" x14ac:dyDescent="0.2">
      <c r="A2" s="32">
        <v>1</v>
      </c>
      <c r="B2" s="34" t="s">
        <v>44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8" t="s">
        <v>7</v>
      </c>
      <c r="AI2" s="28" t="s">
        <v>8</v>
      </c>
      <c r="AL2" s="32">
        <f t="array" ref="AL2">IFERROR(INDEX(A$1:A$2040,SMALL(IF(A$1:A$2040&lt;&gt;"",ROW(A$1:A$2040)-0),ROW(A1))),"")</f>
        <v>1</v>
      </c>
    </row>
    <row r="3" spans="1:44" ht="18" customHeight="1" outlineLevel="1" x14ac:dyDescent="0.2">
      <c r="B3" s="29" t="s">
        <v>27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97" cm="1">
        <f t="array" ref="AH3">SUMPRODUCT((C3:AG3="CA")+(C3:AG3="RTT")*1)</f>
        <v>0</v>
      </c>
      <c r="AI3" s="102" cm="1">
        <f t="array" ref="AI3">SUMPRODUCT((C3:AG3="R-CA")*1)</f>
        <v>0</v>
      </c>
      <c r="AL3" s="32">
        <f t="array" ref="AL3">IFERROR(INDEX(A$1:A$2040,SMALL(IF(A$1:A$2040&lt;&gt;"",ROW(A$1:A$2040)-0),ROW(A2))),"")</f>
        <v>2</v>
      </c>
      <c r="AO3" s="32" t="b">
        <f>AF16=IFERROR(IF(AE16+1&gt;$AG$16,"",#REF!+1),"")</f>
        <v>1</v>
      </c>
      <c r="AP3" s="32" t="s">
        <v>45</v>
      </c>
    </row>
    <row r="4" spans="1:44" ht="18" customHeight="1" outlineLevel="1" x14ac:dyDescent="0.2">
      <c r="B4" s="30" t="s">
        <v>30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97" cm="1">
        <f t="array" ref="AH4">SUMPRODUCT((C4:AG4="CA")+(C4:AG4="RTT")*1)</f>
        <v>0</v>
      </c>
      <c r="AI4" s="35" cm="1">
        <f t="array" ref="AI4">SUMPRODUCT((C4:AG4="R-CA")*1)</f>
        <v>0</v>
      </c>
      <c r="AL4" s="32">
        <f t="array" ref="AL4">IFERROR(INDEX(A$1:A$2040,SMALL(IF(A$1:A$2040&lt;&gt;"",ROW(A$1:A$2040)-0),ROW(A3))),"")</f>
        <v>3</v>
      </c>
    </row>
    <row r="5" spans="1:44" ht="18" customHeight="1" outlineLevel="1" x14ac:dyDescent="0.2">
      <c r="B5" s="29" t="s">
        <v>32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97" cm="1">
        <f t="array" ref="AH5">SUMPRODUCT((C5:AG5="CA")+(C5:AG5="RTT")*1)</f>
        <v>0</v>
      </c>
      <c r="AI5" s="35" cm="1">
        <f t="array" ref="AI5">SUMPRODUCT((C5:AG5="R-CA")*1)</f>
        <v>0</v>
      </c>
      <c r="AL5" s="32">
        <f t="array" ref="AL5">IFERROR(INDEX(A$1:A$2040,SMALL(IF(A$1:A$2040&lt;&gt;"",ROW(A$1:A$2040)-0),ROW(A4))),"")</f>
        <v>4</v>
      </c>
    </row>
    <row r="6" spans="1:44" ht="18" customHeight="1" outlineLevel="1" x14ac:dyDescent="0.2">
      <c r="B6" s="30" t="s">
        <v>33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97" cm="1">
        <f t="array" ref="AH6">SUMPRODUCT((C6:AG6="CA")+(C6:AG6="RTT")*1)</f>
        <v>0</v>
      </c>
      <c r="AI6" s="35" cm="1">
        <f t="array" ref="AI6">SUMPRODUCT((C6:AG6="R-CA")*1)</f>
        <v>0</v>
      </c>
      <c r="AL6" s="32">
        <f t="array" ref="AL6">IFERROR(INDEX(A$1:A$2040,SMALL(IF(A$1:A$2040&lt;&gt;"",ROW(A$1:A$2040)-0),ROW(A5))),"")</f>
        <v>5</v>
      </c>
    </row>
    <row r="7" spans="1:44" ht="18" customHeight="1" outlineLevel="1" x14ac:dyDescent="0.2">
      <c r="B7" s="29" t="s">
        <v>34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97" cm="1">
        <f t="array" ref="AH7">SUMPRODUCT((C7:AG7="CA")+(C7:AG7="RTT")*1)</f>
        <v>0</v>
      </c>
      <c r="AI7" s="35" cm="1">
        <f t="array" ref="AI7">SUMPRODUCT((C7:AG7="R-CA")*1)</f>
        <v>0</v>
      </c>
      <c r="AL7" s="32" cm="1">
        <f t="array" ref="AL7">IFERROR(INDEX(A$1:A$2040,SMALL(IF(A$1:A$2040&lt;&gt;"",ROW(A$1:A$2040)-0),ROW(A6))),"")</f>
        <v>6</v>
      </c>
    </row>
    <row r="8" spans="1:44" ht="18" customHeight="1" outlineLevel="1" x14ac:dyDescent="0.2">
      <c r="B8" s="30" t="s">
        <v>35</v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97" cm="1">
        <f t="array" ref="AH8">SUMPRODUCT((C8:AG8="CA")+(C8:AG8="RTT")*1)</f>
        <v>0</v>
      </c>
      <c r="AI8" s="35" cm="1">
        <f t="array" ref="AI8">SUMPRODUCT((C8:AG8="R-CA")*1)</f>
        <v>0</v>
      </c>
      <c r="AL8" s="32" cm="1">
        <f t="array" ref="AL8">IFERROR(INDEX(A$1:A$2040,SMALL(IF(A$1:A$2040&lt;&gt;"",ROW(A$1:A$2040)-0),ROW(A7))),"")</f>
        <v>7</v>
      </c>
    </row>
    <row r="9" spans="1:44" ht="18" customHeight="1" outlineLevel="1" x14ac:dyDescent="0.2">
      <c r="B9" s="110"/>
      <c r="C9" s="103"/>
      <c r="D9" s="103"/>
      <c r="E9" s="103"/>
      <c r="F9" s="103"/>
      <c r="G9" s="103"/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11" cm="1">
        <f t="array" ref="AH9">SUMPRODUCT((C9:AG9="CA")+(C9:AG9="RTT")*1)</f>
        <v>0</v>
      </c>
      <c r="AI9" s="103" cm="1">
        <f t="array" ref="AI9">SUMPRODUCT((C9:AG9="R-CA")*1)</f>
        <v>0</v>
      </c>
      <c r="AL9" s="32" cm="1">
        <f t="array" ref="AL9">IFERROR(INDEX(A$1:A$2040,SMALL(IF(A$1:A$2040&lt;&gt;"",ROW(A$1:A$2040)-0),ROW(A8))),"")</f>
        <v>8</v>
      </c>
    </row>
    <row r="10" spans="1:44" ht="18" customHeight="1" outlineLevel="1" x14ac:dyDescent="0.2">
      <c r="B10" s="115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2"/>
      <c r="AG10" s="112"/>
      <c r="AH10" s="111" cm="1">
        <f t="array" ref="AH10">SUMPRODUCT((C10:AG10="CA")+(C10:AG10="RTT")*1)</f>
        <v>0</v>
      </c>
      <c r="AI10" s="103" cm="1">
        <f t="array" ref="AI10">SUMPRODUCT((C10:AG10="R-CA")*1)</f>
        <v>0</v>
      </c>
      <c r="AL10" s="32" cm="1">
        <f t="array" ref="AL10">IFERROR(INDEX(A$1:A$2040,SMALL(IF(A$1:A$2040&lt;&gt;"",ROW(A$1:A$2040)-0),ROW(A9))),"")</f>
        <v>9</v>
      </c>
    </row>
    <row r="11" spans="1:44" ht="18" customHeight="1" outlineLevel="1" x14ac:dyDescent="0.2">
      <c r="B11" s="116" t="s">
        <v>36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111" cm="1">
        <f t="array" ref="AH11">SUMPRODUCT((C11:AG11="CA")+(C11:AG11="RTT")*1)</f>
        <v>0</v>
      </c>
      <c r="AI11" s="103" cm="1">
        <f t="array" ref="AI11">SUMPRODUCT((C11:AG11="R-CA")*1)</f>
        <v>0</v>
      </c>
      <c r="AL11" s="32" cm="1">
        <f t="array" ref="AL11">IFERROR(INDEX(A$1:A$2040,SMALL(IF(A$1:A$2040&lt;&gt;"",ROW(A$1:A$2040)-0),ROW(A10))),"")</f>
        <v>10</v>
      </c>
    </row>
    <row r="12" spans="1:44" ht="18" customHeight="1" outlineLevel="1" x14ac:dyDescent="0.2">
      <c r="B12" s="115" t="s">
        <v>39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1" cm="1">
        <f t="array" ref="AH12">SUMPRODUCT((C12:AG12="CA")+(C12:AG12="RTT")*1)</f>
        <v>0</v>
      </c>
      <c r="AI12" s="103" cm="1">
        <f t="array" ref="AI12">SUMPRODUCT((C12:AG12="R-CA")*1)</f>
        <v>0</v>
      </c>
      <c r="AL12" s="32" cm="1">
        <f t="array" ref="AL12">IFERROR(INDEX(A$1:A$2040,SMALL(IF(A$1:A$2040&lt;&gt;"",ROW(A$1:A$2040)-0),ROW(A11))),"")</f>
        <v>11</v>
      </c>
    </row>
    <row r="13" spans="1:44" ht="18" customHeight="1" outlineLevel="1" x14ac:dyDescent="0.2">
      <c r="B13" s="116" t="s">
        <v>40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117"/>
      <c r="AH13" s="113" cm="1">
        <f t="array" ref="AH13">SUMPRODUCT((C13:AG13="CA")+(C13:AG13="RTT")*1)</f>
        <v>0</v>
      </c>
      <c r="AI13" s="112" cm="1">
        <f t="array" ref="AI13">SUMPRODUCT((C13:AG13="R-CA")*1)</f>
        <v>0</v>
      </c>
      <c r="AL13" s="32" cm="1">
        <f t="array" ref="AL13">IFERROR(INDEX(A$1:A$2040,SMALL(IF(A$1:A$2040&lt;&gt;"",ROW(A$1:A$2040)-0),ROW(A12))),"")</f>
        <v>12</v>
      </c>
    </row>
    <row r="14" spans="1:44" ht="18" customHeight="1" x14ac:dyDescent="0.2">
      <c r="AL14" s="32" t="str">
        <f t="array" ref="AL14">IFERROR(INDEX(A$1:A$2040,SMALL(IF(A$1:A$2040&lt;&gt;"",ROW(A$1:A$2040)-0),ROW(A13))),"")</f>
        <v/>
      </c>
      <c r="AR14" s="28" t="s">
        <v>46</v>
      </c>
    </row>
    <row r="15" spans="1:44" ht="18" customHeight="1" x14ac:dyDescent="0.2">
      <c r="B15" s="33">
        <v>46419</v>
      </c>
      <c r="C15" s="259">
        <f>DATE(P4_2027!B2,2,1)</f>
        <v>46419</v>
      </c>
      <c r="D15" s="259">
        <f>C15+1</f>
        <v>46420</v>
      </c>
      <c r="E15" s="259">
        <f t="shared" ref="E15:AD15" si="1">D15+1</f>
        <v>46421</v>
      </c>
      <c r="F15" s="259">
        <f t="shared" si="1"/>
        <v>46422</v>
      </c>
      <c r="G15" s="259">
        <f t="shared" si="1"/>
        <v>46423</v>
      </c>
      <c r="H15" s="259">
        <f t="shared" si="1"/>
        <v>46424</v>
      </c>
      <c r="I15" s="259">
        <f t="shared" si="1"/>
        <v>46425</v>
      </c>
      <c r="J15" s="259">
        <f t="shared" si="1"/>
        <v>46426</v>
      </c>
      <c r="K15" s="259">
        <f t="shared" si="1"/>
        <v>46427</v>
      </c>
      <c r="L15" s="259">
        <f t="shared" si="1"/>
        <v>46428</v>
      </c>
      <c r="M15" s="259">
        <f t="shared" si="1"/>
        <v>46429</v>
      </c>
      <c r="N15" s="259">
        <f t="shared" si="1"/>
        <v>46430</v>
      </c>
      <c r="O15" s="259">
        <f t="shared" si="1"/>
        <v>46431</v>
      </c>
      <c r="P15" s="259">
        <f t="shared" si="1"/>
        <v>46432</v>
      </c>
      <c r="Q15" s="259">
        <f t="shared" si="1"/>
        <v>46433</v>
      </c>
      <c r="R15" s="259">
        <f t="shared" si="1"/>
        <v>46434</v>
      </c>
      <c r="S15" s="259">
        <f t="shared" si="1"/>
        <v>46435</v>
      </c>
      <c r="T15" s="259">
        <f t="shared" si="1"/>
        <v>46436</v>
      </c>
      <c r="U15" s="259">
        <f t="shared" si="1"/>
        <v>46437</v>
      </c>
      <c r="V15" s="259">
        <f t="shared" si="1"/>
        <v>46438</v>
      </c>
      <c r="W15" s="259">
        <f t="shared" si="1"/>
        <v>46439</v>
      </c>
      <c r="X15" s="259">
        <f t="shared" si="1"/>
        <v>46440</v>
      </c>
      <c r="Y15" s="259">
        <f t="shared" si="1"/>
        <v>46441</v>
      </c>
      <c r="Z15" s="259">
        <f t="shared" si="1"/>
        <v>46442</v>
      </c>
      <c r="AA15" s="259">
        <f t="shared" si="1"/>
        <v>46443</v>
      </c>
      <c r="AB15" s="259">
        <f t="shared" si="1"/>
        <v>46444</v>
      </c>
      <c r="AC15" s="259">
        <f t="shared" si="1"/>
        <v>46445</v>
      </c>
      <c r="AD15" s="259">
        <f t="shared" si="1"/>
        <v>46446</v>
      </c>
      <c r="AL15" s="32" t="str">
        <f t="array" ref="AL15">IFERROR(INDEX(A$1:A$2040,SMALL(IF(A$1:A$2040&lt;&gt;"",ROW(A$1:A$2040)-0),ROW(A14))),"")</f>
        <v/>
      </c>
      <c r="AR15" s="99">
        <f>SUM(P4_2025!B3)</f>
        <v>43</v>
      </c>
    </row>
    <row r="16" spans="1:44" ht="18" customHeight="1" outlineLevel="2" x14ac:dyDescent="0.2">
      <c r="A16" s="32">
        <v>2</v>
      </c>
      <c r="B16" s="34" t="s">
        <v>44</v>
      </c>
      <c r="C16" s="259"/>
      <c r="D16" s="259"/>
      <c r="E16" s="259"/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H16" s="28" t="s">
        <v>7</v>
      </c>
      <c r="AI16" s="28" t="s">
        <v>8</v>
      </c>
      <c r="AL16" s="32" t="str">
        <f t="array" ref="AL16">IFERROR(INDEX(A$1:A$2040,SMALL(IF(A$1:A$2040&lt;&gt;"",ROW(A$1:A$2040)-0),ROW(A15))),"")</f>
        <v/>
      </c>
      <c r="AO16" s="32" t="s">
        <v>47</v>
      </c>
      <c r="AR16" s="28" t="s">
        <v>48</v>
      </c>
    </row>
    <row r="17" spans="1:48" ht="18" customHeight="1" outlineLevel="2" x14ac:dyDescent="0.2">
      <c r="B17" s="29" t="s">
        <v>27</v>
      </c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139"/>
      <c r="AF17" s="139"/>
      <c r="AG17" s="140"/>
      <c r="AH17" s="123" cm="1">
        <f t="array" ref="AH17">SUMPRODUCT((C17:AG17="CA")+(C17:AG17="RTT")*1)</f>
        <v>0</v>
      </c>
      <c r="AI17" s="102" cm="1">
        <f t="array" ref="AI17">SUMPRODUCT((C17:AG17="R-CA")*1)</f>
        <v>0</v>
      </c>
      <c r="AL17" s="32" t="str">
        <f t="array" ref="AL17">IFERROR(INDEX(A$1:A$2040,SMALL(IF(A$1:A$2040&lt;&gt;"",ROW(A$1:A$2040)-0),ROW(A16))),"")</f>
        <v/>
      </c>
      <c r="AO17" s="32" t="s">
        <v>49</v>
      </c>
      <c r="AP17" s="32" t="s">
        <v>50</v>
      </c>
      <c r="AR17" s="28">
        <f>SUM(P4_2025!B4)</f>
        <v>60</v>
      </c>
      <c r="AS17" s="101">
        <v>2027</v>
      </c>
      <c r="AT17" s="101" t="s">
        <v>51</v>
      </c>
      <c r="AU17" s="101" t="s">
        <v>52</v>
      </c>
      <c r="AV17" s="101" t="s">
        <v>53</v>
      </c>
    </row>
    <row r="18" spans="1:48" ht="18" customHeight="1" outlineLevel="2" x14ac:dyDescent="0.2">
      <c r="B18" s="30" t="s">
        <v>30</v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141"/>
      <c r="AF18" s="141"/>
      <c r="AG18" s="142"/>
      <c r="AH18" s="123" cm="1">
        <f t="array" ref="AH18">SUMPRODUCT((C18:AG18="CA")+(C18:AG18="RTT")*1)</f>
        <v>0</v>
      </c>
      <c r="AI18" s="35" cm="1">
        <f t="array" ref="AI18">SUMPRODUCT((C18:AG18="R-CA")*1)</f>
        <v>0</v>
      </c>
      <c r="AO18" s="36">
        <v>0</v>
      </c>
      <c r="AP18" s="36">
        <v>1</v>
      </c>
      <c r="AR18" s="95" t="s">
        <v>27</v>
      </c>
      <c r="AS18" s="32">
        <f>SUM(AH3,AH17,AH31,AH45,AH59,AH73,AH87,AH101,AH115,AH129,AH143,AH157)</f>
        <v>0</v>
      </c>
      <c r="AT18" s="32">
        <f>SUM(AI3,AI17,AI31,AI45,AI59,AI73,AI87,AI101,AI115,AI129,AI143,AI157)</f>
        <v>0</v>
      </c>
      <c r="AU18" s="32">
        <f>AS18+P4_2027!AT18</f>
        <v>0</v>
      </c>
      <c r="AV18" s="32">
        <f>AR17-AU18</f>
        <v>60</v>
      </c>
    </row>
    <row r="19" spans="1:48" ht="18" customHeight="1" outlineLevel="2" x14ac:dyDescent="0.2">
      <c r="B19" s="29" t="s">
        <v>32</v>
      </c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141"/>
      <c r="AF19" s="141"/>
      <c r="AG19" s="142"/>
      <c r="AH19" s="123" cm="1">
        <f t="array" ref="AH19">SUMPRODUCT((C19:AG19="CA")+(C19:AG19="RTT")*1)</f>
        <v>0</v>
      </c>
      <c r="AI19" s="35" cm="1">
        <f t="array" ref="AI19">SUMPRODUCT((C19:AG19="R-CA")*1)</f>
        <v>0</v>
      </c>
      <c r="AO19" s="36">
        <v>1</v>
      </c>
      <c r="AP19" s="36">
        <v>0</v>
      </c>
      <c r="AR19" s="96" t="s">
        <v>30</v>
      </c>
      <c r="AS19" s="32">
        <f t="shared" ref="AS19:AT28" si="2">SUM(AH4,AH18,AH32,AH46,AH60,AH74,AH88,AH102,AH116,AH130,AH144,AH158)</f>
        <v>0</v>
      </c>
      <c r="AT19" s="32">
        <f t="shared" si="2"/>
        <v>0</v>
      </c>
      <c r="AV19" s="32">
        <f>AR17-AU19</f>
        <v>60</v>
      </c>
    </row>
    <row r="20" spans="1:48" ht="18" customHeight="1" outlineLevel="2" x14ac:dyDescent="0.2">
      <c r="B20" s="30" t="s">
        <v>33</v>
      </c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141"/>
      <c r="AF20" s="141"/>
      <c r="AG20" s="142"/>
      <c r="AH20" s="123" cm="1">
        <f t="array" ref="AH20">SUMPRODUCT((C20:AG20="CA")+(C20:AG20="RTT")*1)</f>
        <v>0</v>
      </c>
      <c r="AI20" s="35" cm="1">
        <f t="array" ref="AI20">SUMPRODUCT((C20:AG20="R-CA")*1)</f>
        <v>0</v>
      </c>
      <c r="AO20" s="36">
        <v>1</v>
      </c>
      <c r="AP20" s="36">
        <v>0</v>
      </c>
      <c r="AR20" s="95" t="s">
        <v>32</v>
      </c>
      <c r="AS20" s="32">
        <f t="shared" si="2"/>
        <v>0</v>
      </c>
      <c r="AT20" s="32">
        <f t="shared" si="2"/>
        <v>0</v>
      </c>
      <c r="AU20" s="32">
        <f>AS20+P4_2027!AT20</f>
        <v>0</v>
      </c>
      <c r="AV20" s="32">
        <f>AR17-AU20</f>
        <v>60</v>
      </c>
    </row>
    <row r="21" spans="1:48" ht="18" customHeight="1" outlineLevel="2" x14ac:dyDescent="0.2">
      <c r="B21" s="29" t="s">
        <v>34</v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141"/>
      <c r="AF21" s="141"/>
      <c r="AG21" s="142"/>
      <c r="AH21" s="123" cm="1">
        <f t="array" ref="AH21">SUMPRODUCT((C21:AG21="CA")+(C21:AG21="RTT")*1)</f>
        <v>0</v>
      </c>
      <c r="AI21" s="35" cm="1">
        <f t="array" ref="AI21">SUMPRODUCT((C21:AG21="R-CA")*1)</f>
        <v>0</v>
      </c>
      <c r="AO21" s="36">
        <v>0</v>
      </c>
      <c r="AP21" s="36">
        <v>1</v>
      </c>
      <c r="AR21" s="96" t="s">
        <v>33</v>
      </c>
      <c r="AS21" s="32">
        <f t="shared" si="2"/>
        <v>0</v>
      </c>
      <c r="AT21" s="32">
        <f t="shared" si="2"/>
        <v>0</v>
      </c>
      <c r="AU21" s="32">
        <f>AS21+P4_2027!AT21</f>
        <v>0</v>
      </c>
      <c r="AV21" s="32">
        <f>AR17-AU21</f>
        <v>60</v>
      </c>
    </row>
    <row r="22" spans="1:48" ht="18" customHeight="1" outlineLevel="2" x14ac:dyDescent="0.2">
      <c r="B22" s="30" t="s">
        <v>35</v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141"/>
      <c r="AF22" s="141"/>
      <c r="AG22" s="142"/>
      <c r="AH22" s="123" cm="1">
        <f t="array" ref="AH22">SUMPRODUCT((C22:AG22="CA")+(C22:AG22="RTT")*1)</f>
        <v>0</v>
      </c>
      <c r="AI22" s="35" cm="1">
        <f t="array" ref="AI22">SUMPRODUCT((C22:AG22="R-CA")*1)</f>
        <v>0</v>
      </c>
      <c r="AO22" s="36">
        <v>0</v>
      </c>
      <c r="AP22" s="36">
        <v>1</v>
      </c>
      <c r="AR22" s="95" t="s">
        <v>34</v>
      </c>
      <c r="AS22" s="32">
        <f t="shared" si="2"/>
        <v>0</v>
      </c>
      <c r="AT22" s="32">
        <f t="shared" si="2"/>
        <v>0</v>
      </c>
      <c r="AU22" s="32">
        <f>AS22+P4_2027!AT22</f>
        <v>0</v>
      </c>
      <c r="AV22" s="32">
        <f>AR17-AU22</f>
        <v>60</v>
      </c>
    </row>
    <row r="23" spans="1:48" ht="18" customHeight="1" outlineLevel="2" x14ac:dyDescent="0.2">
      <c r="B23" s="110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43"/>
      <c r="AF23" s="143"/>
      <c r="AG23" s="144"/>
      <c r="AH23" s="125" cm="1">
        <f t="array" ref="AH23">SUMPRODUCT((C23:AG23="CA")+(C23:AG23="RTT")*1)</f>
        <v>0</v>
      </c>
      <c r="AI23" s="103" cm="1">
        <f t="array" ref="AI23">SUMPRODUCT((C23:AG23="R-CA")*1)</f>
        <v>0</v>
      </c>
      <c r="AO23" s="36">
        <v>1</v>
      </c>
      <c r="AP23" s="36">
        <v>0</v>
      </c>
      <c r="AR23" s="96" t="s">
        <v>41</v>
      </c>
      <c r="AS23" s="32">
        <f t="shared" si="2"/>
        <v>0</v>
      </c>
      <c r="AT23" s="32">
        <f t="shared" si="2"/>
        <v>0</v>
      </c>
      <c r="AU23" s="32">
        <f>AS23+P4_2027!AT23</f>
        <v>0</v>
      </c>
      <c r="AV23" s="32">
        <f>AR17-AU23</f>
        <v>60</v>
      </c>
    </row>
    <row r="24" spans="1:48" ht="18" customHeight="1" outlineLevel="2" x14ac:dyDescent="0.2">
      <c r="B24" s="115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43"/>
      <c r="AF24" s="143"/>
      <c r="AG24" s="144"/>
      <c r="AH24" s="125" cm="1">
        <f t="array" ref="AH24">SUMPRODUCT((C24:AG24="CA")+(C24:AG24="RTT")*1)</f>
        <v>0</v>
      </c>
      <c r="AI24" s="103" cm="1">
        <f t="array" ref="AI24">SUMPRODUCT((C24:AG24="R-CA")*1)</f>
        <v>0</v>
      </c>
      <c r="AO24" s="36">
        <v>1</v>
      </c>
      <c r="AP24" s="36">
        <v>0</v>
      </c>
      <c r="AR24" s="118"/>
      <c r="AS24" s="32">
        <f t="shared" si="2"/>
        <v>0</v>
      </c>
      <c r="AT24" s="32">
        <f t="shared" si="2"/>
        <v>0</v>
      </c>
      <c r="AU24" s="32">
        <f>AS24+P4_2027!AT24</f>
        <v>0</v>
      </c>
      <c r="AV24" s="32">
        <f>AR17-AU24</f>
        <v>60</v>
      </c>
    </row>
    <row r="25" spans="1:48" ht="18" customHeight="1" outlineLevel="2" x14ac:dyDescent="0.2">
      <c r="B25" s="116" t="s">
        <v>36</v>
      </c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143"/>
      <c r="AF25" s="143"/>
      <c r="AG25" s="144"/>
      <c r="AH25" s="125" cm="1">
        <f t="array" ref="AH25">SUMPRODUCT((C25:AG25="CA")+(C25:AG25="RTT")*1)</f>
        <v>0</v>
      </c>
      <c r="AI25" s="103" cm="1">
        <f t="array" ref="AI25">SUMPRODUCT((C25:AG25="R-CA")*1)</f>
        <v>0</v>
      </c>
      <c r="AO25" s="36">
        <v>1</v>
      </c>
      <c r="AP25" s="36">
        <v>0</v>
      </c>
      <c r="AR25" s="96"/>
      <c r="AS25" s="32">
        <f t="shared" si="2"/>
        <v>0</v>
      </c>
      <c r="AT25" s="32">
        <f t="shared" si="2"/>
        <v>0</v>
      </c>
      <c r="AU25" s="32">
        <f>AS25+P4_2027!AT25</f>
        <v>0</v>
      </c>
      <c r="AV25" s="32">
        <f>AR17-AU25</f>
        <v>60</v>
      </c>
    </row>
    <row r="26" spans="1:48" ht="18" customHeight="1" outlineLevel="2" x14ac:dyDescent="0.2">
      <c r="B26" s="115" t="s">
        <v>39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43"/>
      <c r="AF26" s="143"/>
      <c r="AG26" s="144"/>
      <c r="AH26" s="125" cm="1">
        <f t="array" ref="AH26">SUMPRODUCT((C26:AG26="CA")+(C26:AG26="RTT")*1)</f>
        <v>0</v>
      </c>
      <c r="AI26" s="103" cm="1">
        <f t="array" ref="AI26">SUMPRODUCT((C26:AG26="R-CA")*1)</f>
        <v>0</v>
      </c>
      <c r="AO26" s="36">
        <v>0</v>
      </c>
      <c r="AP26" s="36">
        <v>1</v>
      </c>
      <c r="AR26" s="118" t="s">
        <v>36</v>
      </c>
      <c r="AS26" s="32">
        <f t="shared" si="2"/>
        <v>0</v>
      </c>
      <c r="AT26" s="32">
        <f t="shared" si="2"/>
        <v>0</v>
      </c>
      <c r="AU26" s="32">
        <f>AS26+P4_2027!AT26</f>
        <v>0</v>
      </c>
      <c r="AV26" s="32">
        <f>AR15-AU26</f>
        <v>43</v>
      </c>
    </row>
    <row r="27" spans="1:48" ht="18" customHeight="1" outlineLevel="2" x14ac:dyDescent="0.2">
      <c r="B27" s="116" t="s">
        <v>40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145"/>
      <c r="AF27" s="145"/>
      <c r="AG27" s="146"/>
      <c r="AH27" s="129" cm="1">
        <f t="array" ref="AH27">SUMPRODUCT((C27:AG27="CA")+(C27:AG27="RTT")*1)</f>
        <v>0</v>
      </c>
      <c r="AI27" s="112" cm="1">
        <f t="array" ref="AI27">SUMPRODUCT((C27:AG27="R-CA")*1)</f>
        <v>0</v>
      </c>
      <c r="AO27" s="36">
        <v>0</v>
      </c>
      <c r="AP27" s="36">
        <v>1</v>
      </c>
      <c r="AR27" s="96" t="s">
        <v>39</v>
      </c>
      <c r="AS27" s="32">
        <f t="shared" si="2"/>
        <v>0</v>
      </c>
      <c r="AT27" s="32">
        <f t="shared" si="2"/>
        <v>0</v>
      </c>
      <c r="AU27" s="32">
        <f>AS27+P4_2027!AT27</f>
        <v>0</v>
      </c>
      <c r="AV27" s="32">
        <f>AR15-AU27</f>
        <v>43</v>
      </c>
    </row>
    <row r="28" spans="1:48" ht="18" customHeight="1" x14ac:dyDescent="0.2">
      <c r="AO28" s="36">
        <v>1</v>
      </c>
      <c r="AP28" s="36">
        <v>0</v>
      </c>
      <c r="AR28" s="118" t="s">
        <v>40</v>
      </c>
      <c r="AS28" s="32">
        <f t="shared" si="2"/>
        <v>0</v>
      </c>
      <c r="AT28" s="32">
        <f t="shared" si="2"/>
        <v>0</v>
      </c>
      <c r="AU28" s="32">
        <f>AS28+P4_2027!AT28</f>
        <v>0</v>
      </c>
      <c r="AV28" s="32">
        <f>AR15-AU28</f>
        <v>43</v>
      </c>
    </row>
    <row r="29" spans="1:48" ht="18" customHeight="1" x14ac:dyDescent="0.2">
      <c r="B29" s="33">
        <v>46447</v>
      </c>
      <c r="C29" s="260">
        <f>DATE(P4_2027!B2,3,1)</f>
        <v>46447</v>
      </c>
      <c r="D29" s="261">
        <f>C29+1</f>
        <v>46448</v>
      </c>
      <c r="E29" s="260">
        <f t="shared" ref="E29:AG29" si="3">D29+1</f>
        <v>46449</v>
      </c>
      <c r="F29" s="260">
        <f t="shared" si="3"/>
        <v>46450</v>
      </c>
      <c r="G29" s="260">
        <f t="shared" si="3"/>
        <v>46451</v>
      </c>
      <c r="H29" s="260">
        <f t="shared" si="3"/>
        <v>46452</v>
      </c>
      <c r="I29" s="260">
        <f t="shared" si="3"/>
        <v>46453</v>
      </c>
      <c r="J29" s="260">
        <f t="shared" si="3"/>
        <v>46454</v>
      </c>
      <c r="K29" s="260">
        <f t="shared" si="3"/>
        <v>46455</v>
      </c>
      <c r="L29" s="260">
        <f t="shared" si="3"/>
        <v>46456</v>
      </c>
      <c r="M29" s="260">
        <f t="shared" si="3"/>
        <v>46457</v>
      </c>
      <c r="N29" s="260">
        <f t="shared" si="3"/>
        <v>46458</v>
      </c>
      <c r="O29" s="260">
        <f t="shared" si="3"/>
        <v>46459</v>
      </c>
      <c r="P29" s="260">
        <f t="shared" si="3"/>
        <v>46460</v>
      </c>
      <c r="Q29" s="260">
        <f t="shared" si="3"/>
        <v>46461</v>
      </c>
      <c r="R29" s="260">
        <f t="shared" si="3"/>
        <v>46462</v>
      </c>
      <c r="S29" s="260">
        <f t="shared" si="3"/>
        <v>46463</v>
      </c>
      <c r="T29" s="260">
        <f t="shared" si="3"/>
        <v>46464</v>
      </c>
      <c r="U29" s="260">
        <f t="shared" si="3"/>
        <v>46465</v>
      </c>
      <c r="V29" s="260">
        <f t="shared" si="3"/>
        <v>46466</v>
      </c>
      <c r="W29" s="260">
        <f t="shared" si="3"/>
        <v>46467</v>
      </c>
      <c r="X29" s="260">
        <f t="shared" si="3"/>
        <v>46468</v>
      </c>
      <c r="Y29" s="260">
        <f t="shared" si="3"/>
        <v>46469</v>
      </c>
      <c r="Z29" s="260">
        <f t="shared" si="3"/>
        <v>46470</v>
      </c>
      <c r="AA29" s="260">
        <f t="shared" si="3"/>
        <v>46471</v>
      </c>
      <c r="AB29" s="260">
        <f t="shared" si="3"/>
        <v>46472</v>
      </c>
      <c r="AC29" s="260">
        <f t="shared" si="3"/>
        <v>46473</v>
      </c>
      <c r="AD29" s="260">
        <f t="shared" si="3"/>
        <v>46474</v>
      </c>
      <c r="AE29" s="260">
        <f t="shared" si="3"/>
        <v>46475</v>
      </c>
      <c r="AF29" s="260">
        <f t="shared" si="3"/>
        <v>46476</v>
      </c>
      <c r="AG29" s="260">
        <f t="shared" si="3"/>
        <v>46477</v>
      </c>
      <c r="AO29" s="36">
        <v>1</v>
      </c>
      <c r="AP29" s="36">
        <v>0</v>
      </c>
    </row>
    <row r="30" spans="1:48" ht="18" customHeight="1" outlineLevel="1" x14ac:dyDescent="0.2">
      <c r="A30" s="32">
        <v>3</v>
      </c>
      <c r="B30" s="34" t="s">
        <v>44</v>
      </c>
      <c r="C30" s="260"/>
      <c r="D30" s="262"/>
      <c r="E30" s="260"/>
      <c r="F30" s="260"/>
      <c r="G30" s="260"/>
      <c r="H30" s="260"/>
      <c r="I30" s="260"/>
      <c r="J30" s="260"/>
      <c r="K30" s="260"/>
      <c r="L30" s="260"/>
      <c r="M30" s="260"/>
      <c r="N30" s="260"/>
      <c r="O30" s="260"/>
      <c r="P30" s="260"/>
      <c r="Q30" s="260"/>
      <c r="R30" s="260"/>
      <c r="S30" s="260"/>
      <c r="T30" s="260"/>
      <c r="U30" s="260"/>
      <c r="V30" s="260"/>
      <c r="W30" s="260"/>
      <c r="X30" s="260"/>
      <c r="Y30" s="260"/>
      <c r="Z30" s="260"/>
      <c r="AA30" s="260"/>
      <c r="AB30" s="260"/>
      <c r="AC30" s="260"/>
      <c r="AD30" s="260"/>
      <c r="AE30" s="260"/>
      <c r="AF30" s="260"/>
      <c r="AG30" s="260"/>
      <c r="AH30" s="28" t="s">
        <v>7</v>
      </c>
      <c r="AI30" s="28" t="s">
        <v>8</v>
      </c>
      <c r="AL30" s="32" t="str">
        <f t="array" ref="AL30">IFERROR(INDEX(A$1:A$2040,SMALL(IF(A$1:A$2040&lt;&gt;"",ROW(A$1:A$2040)-0),ROW(#REF!))),"")</f>
        <v/>
      </c>
      <c r="AO30" s="36">
        <v>0</v>
      </c>
      <c r="AP30" s="36">
        <v>1</v>
      </c>
    </row>
    <row r="31" spans="1:48" ht="18" customHeight="1" outlineLevel="1" x14ac:dyDescent="0.2">
      <c r="B31" s="121" t="s">
        <v>27</v>
      </c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3" cm="1">
        <f t="array" ref="AH31">SUMPRODUCT((C31:AG31="CA")+(C31:AG31="RTT")*1)</f>
        <v>0</v>
      </c>
      <c r="AI31" s="102" cm="1">
        <f t="array" ref="AI31">SUMPRODUCT((C31:AG31="R-CA")*1)</f>
        <v>0</v>
      </c>
      <c r="AO31" s="36">
        <v>0</v>
      </c>
      <c r="AP31" s="36">
        <v>1</v>
      </c>
    </row>
    <row r="32" spans="1:48" ht="18" customHeight="1" outlineLevel="1" x14ac:dyDescent="0.2">
      <c r="B32" s="122" t="s">
        <v>30</v>
      </c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3" cm="1">
        <f t="array" ref="AH32">SUMPRODUCT((C32:AG32="CA")+(C32:AG32="RTT")*1)</f>
        <v>0</v>
      </c>
      <c r="AI32" s="35" cm="1">
        <f t="array" ref="AI32">SUMPRODUCT((C32:AG32="R-CA")*1)</f>
        <v>0</v>
      </c>
      <c r="AO32" s="36"/>
      <c r="AP32" s="36"/>
    </row>
    <row r="33" spans="1:42" ht="18" customHeight="1" outlineLevel="1" x14ac:dyDescent="0.2">
      <c r="B33" s="121" t="s">
        <v>32</v>
      </c>
      <c r="C33" s="112"/>
      <c r="D33" s="112"/>
      <c r="E33" s="112"/>
      <c r="F33" s="126"/>
      <c r="G33" s="126"/>
      <c r="H33" s="112"/>
      <c r="I33" s="112"/>
      <c r="J33" s="126"/>
      <c r="K33" s="126"/>
      <c r="L33" s="126"/>
      <c r="M33" s="112"/>
      <c r="N33" s="112"/>
      <c r="O33" s="126"/>
      <c r="P33" s="126"/>
      <c r="Q33" s="126"/>
      <c r="R33" s="126"/>
      <c r="S33" s="126"/>
      <c r="T33" s="126"/>
      <c r="U33" s="126"/>
      <c r="V33" s="126"/>
      <c r="W33" s="126"/>
      <c r="X33" s="126"/>
      <c r="Y33" s="126"/>
      <c r="Z33" s="126"/>
      <c r="AA33" s="126"/>
      <c r="AB33" s="126"/>
      <c r="AC33" s="126"/>
      <c r="AD33" s="126"/>
      <c r="AE33" s="126"/>
      <c r="AF33" s="126"/>
      <c r="AG33" s="126"/>
      <c r="AH33" s="123" cm="1">
        <f t="array" ref="AH33">SUMPRODUCT((C33:AG33="CA")+(C33:AG33="RTT")*1)</f>
        <v>0</v>
      </c>
      <c r="AI33" s="35" cm="1">
        <f t="array" ref="AI33">SUMPRODUCT((C33:AG33="R-CA")*1)</f>
        <v>0</v>
      </c>
      <c r="AO33" s="36"/>
      <c r="AP33" s="36"/>
    </row>
    <row r="34" spans="1:42" ht="18" customHeight="1" outlineLevel="1" x14ac:dyDescent="0.2">
      <c r="B34" s="122" t="s">
        <v>33</v>
      </c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12"/>
      <c r="R34" s="112"/>
      <c r="S34" s="112"/>
      <c r="T34" s="126"/>
      <c r="U34" s="126"/>
      <c r="V34" s="112"/>
      <c r="W34" s="112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3" cm="1">
        <f t="array" ref="AH34">SUMPRODUCT((C34:AG34="CA")+(C34:AG34="RTT")*1)</f>
        <v>0</v>
      </c>
      <c r="AI34" s="35" cm="1">
        <f t="array" ref="AI34">SUMPRODUCT((C34:AG34="R-CA")*1)</f>
        <v>0</v>
      </c>
      <c r="AO34" s="36"/>
      <c r="AP34" s="36"/>
    </row>
    <row r="35" spans="1:42" ht="18" customHeight="1" outlineLevel="1" x14ac:dyDescent="0.2">
      <c r="B35" s="121" t="s">
        <v>34</v>
      </c>
      <c r="C35" s="126"/>
      <c r="D35" s="126"/>
      <c r="E35" s="112"/>
      <c r="F35" s="126"/>
      <c r="G35" s="126"/>
      <c r="H35" s="112"/>
      <c r="I35" s="112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126"/>
      <c r="AG35" s="126"/>
      <c r="AH35" s="123" cm="1">
        <f t="array" ref="AH35">SUMPRODUCT((C35:AG35="CA")+(C35:AG35="RTT")*1)</f>
        <v>0</v>
      </c>
      <c r="AI35" s="35" cm="1">
        <f t="array" ref="AI35">SUMPRODUCT((C35:AG35="R-CA")*1)</f>
        <v>0</v>
      </c>
      <c r="AO35" s="36"/>
      <c r="AP35" s="36"/>
    </row>
    <row r="36" spans="1:42" ht="18" customHeight="1" outlineLevel="1" x14ac:dyDescent="0.2">
      <c r="B36" s="122" t="s">
        <v>35</v>
      </c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64"/>
      <c r="N36" s="64"/>
      <c r="O36" s="127"/>
      <c r="P36" s="127"/>
      <c r="Q36" s="64"/>
      <c r="R36" s="64"/>
      <c r="S36" s="64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3" cm="1">
        <f t="array" ref="AH36">SUMPRODUCT((C36:AG36="CA")+(C36:AG36="RTT")*1)</f>
        <v>0</v>
      </c>
      <c r="AI36" s="35" cm="1">
        <f t="array" ref="AI36">SUMPRODUCT((C36:AG36="R-CA")*1)</f>
        <v>0</v>
      </c>
    </row>
    <row r="37" spans="1:42" ht="18" customHeight="1" outlineLevel="1" x14ac:dyDescent="0.2">
      <c r="B37" s="124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25" cm="1">
        <f t="array" ref="AH37">SUMPRODUCT((C37:AG37="CA")+(C37:AG37="RTT")*1)</f>
        <v>0</v>
      </c>
      <c r="AI37" s="103" cm="1">
        <f t="array" ref="AI37">SUMPRODUCT((C37:AG37="R-CA")*1)</f>
        <v>0</v>
      </c>
    </row>
    <row r="38" spans="1:42" ht="18" customHeight="1" outlineLevel="1" x14ac:dyDescent="0.2">
      <c r="B38" s="115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111" cm="1">
        <f t="array" ref="AH38">SUMPRODUCT((C38:AG38="CA")+(C38:AG38="RTT")*1)</f>
        <v>0</v>
      </c>
      <c r="AI38" s="103" cm="1">
        <f t="array" ref="AI38">SUMPRODUCT((C38:AG38="R-CA")*1)</f>
        <v>0</v>
      </c>
    </row>
    <row r="39" spans="1:42" ht="18" customHeight="1" outlineLevel="1" x14ac:dyDescent="0.2">
      <c r="B39" s="116" t="s">
        <v>36</v>
      </c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111" cm="1">
        <f t="array" ref="AH39">SUMPRODUCT((C39:AG39="CA")+(C39:AG39="RTT")*1)</f>
        <v>0</v>
      </c>
      <c r="AI39" s="103" cm="1">
        <f t="array" ref="AI39">SUMPRODUCT((C39:AG39="R-CA")*1)</f>
        <v>0</v>
      </c>
    </row>
    <row r="40" spans="1:42" ht="18" customHeight="1" outlineLevel="1" x14ac:dyDescent="0.2">
      <c r="B40" s="115" t="s">
        <v>39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2"/>
      <c r="AG40" s="112"/>
      <c r="AH40" s="111" cm="1">
        <f t="array" ref="AH40">SUMPRODUCT((C40:AG40="CA")+(C40:AG40="RTT")*1)</f>
        <v>0</v>
      </c>
      <c r="AI40" s="103" cm="1">
        <f t="array" ref="AI40">SUMPRODUCT((C40:AG40="R-CA")*1)</f>
        <v>0</v>
      </c>
    </row>
    <row r="41" spans="1:42" ht="18" customHeight="1" outlineLevel="1" x14ac:dyDescent="0.2">
      <c r="B41" s="116" t="s">
        <v>40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117"/>
      <c r="AH41" s="113" cm="1">
        <f t="array" ref="AH41">SUMPRODUCT((C41:AG41="CA")+(C41:AG41="RTT")*1)</f>
        <v>0</v>
      </c>
      <c r="AI41" s="112" cm="1">
        <f t="array" ref="AI41">SUMPRODUCT((C41:AG41="R-CA")*1)</f>
        <v>0</v>
      </c>
    </row>
    <row r="42" spans="1:42" ht="18" customHeight="1" x14ac:dyDescent="0.2"/>
    <row r="43" spans="1:42" ht="18" customHeight="1" x14ac:dyDescent="0.2">
      <c r="B43" s="33">
        <v>46478</v>
      </c>
      <c r="C43" s="259">
        <f>DATE(P4_2027!B2,4,1)</f>
        <v>46478</v>
      </c>
      <c r="D43" s="259">
        <f>C43+1</f>
        <v>46479</v>
      </c>
      <c r="E43" s="259">
        <f t="shared" ref="E43:AF43" si="4">D43+1</f>
        <v>46480</v>
      </c>
      <c r="F43" s="259">
        <f t="shared" si="4"/>
        <v>46481</v>
      </c>
      <c r="G43" s="259">
        <f t="shared" si="4"/>
        <v>46482</v>
      </c>
      <c r="H43" s="259">
        <f t="shared" si="4"/>
        <v>46483</v>
      </c>
      <c r="I43" s="259">
        <f t="shared" si="4"/>
        <v>46484</v>
      </c>
      <c r="J43" s="259">
        <f t="shared" si="4"/>
        <v>46485</v>
      </c>
      <c r="K43" s="259">
        <f t="shared" si="4"/>
        <v>46486</v>
      </c>
      <c r="L43" s="259">
        <f t="shared" si="4"/>
        <v>46487</v>
      </c>
      <c r="M43" s="259">
        <f t="shared" si="4"/>
        <v>46488</v>
      </c>
      <c r="N43" s="259">
        <f t="shared" si="4"/>
        <v>46489</v>
      </c>
      <c r="O43" s="259">
        <f t="shared" si="4"/>
        <v>46490</v>
      </c>
      <c r="P43" s="259">
        <f t="shared" si="4"/>
        <v>46491</v>
      </c>
      <c r="Q43" s="259">
        <f t="shared" si="4"/>
        <v>46492</v>
      </c>
      <c r="R43" s="259">
        <f t="shared" si="4"/>
        <v>46493</v>
      </c>
      <c r="S43" s="259">
        <f t="shared" si="4"/>
        <v>46494</v>
      </c>
      <c r="T43" s="259">
        <f t="shared" si="4"/>
        <v>46495</v>
      </c>
      <c r="U43" s="259">
        <f t="shared" si="4"/>
        <v>46496</v>
      </c>
      <c r="V43" s="259">
        <f t="shared" si="4"/>
        <v>46497</v>
      </c>
      <c r="W43" s="259">
        <f t="shared" si="4"/>
        <v>46498</v>
      </c>
      <c r="X43" s="259">
        <f t="shared" si="4"/>
        <v>46499</v>
      </c>
      <c r="Y43" s="259">
        <f t="shared" si="4"/>
        <v>46500</v>
      </c>
      <c r="Z43" s="259">
        <f t="shared" si="4"/>
        <v>46501</v>
      </c>
      <c r="AA43" s="259">
        <f t="shared" si="4"/>
        <v>46502</v>
      </c>
      <c r="AB43" s="259">
        <f t="shared" si="4"/>
        <v>46503</v>
      </c>
      <c r="AC43" s="259">
        <f t="shared" si="4"/>
        <v>46504</v>
      </c>
      <c r="AD43" s="259">
        <f t="shared" si="4"/>
        <v>46505</v>
      </c>
      <c r="AE43" s="259">
        <f t="shared" si="4"/>
        <v>46506</v>
      </c>
      <c r="AF43" s="259">
        <f t="shared" si="4"/>
        <v>46507</v>
      </c>
      <c r="AG43" s="264"/>
    </row>
    <row r="44" spans="1:42" ht="18" customHeight="1" outlineLevel="1" x14ac:dyDescent="0.2">
      <c r="A44" s="32">
        <v>4</v>
      </c>
      <c r="B44" s="34" t="s">
        <v>44</v>
      </c>
      <c r="C44" s="259"/>
      <c r="D44" s="259"/>
      <c r="E44" s="259"/>
      <c r="F44" s="259"/>
      <c r="G44" s="259"/>
      <c r="H44" s="259"/>
      <c r="I44" s="259"/>
      <c r="J44" s="259"/>
      <c r="K44" s="259"/>
      <c r="L44" s="259"/>
      <c r="M44" s="259"/>
      <c r="N44" s="259"/>
      <c r="O44" s="259"/>
      <c r="P44" s="259"/>
      <c r="Q44" s="259"/>
      <c r="R44" s="259"/>
      <c r="S44" s="259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64"/>
      <c r="AH44" s="28" t="s">
        <v>7</v>
      </c>
      <c r="AI44" s="28" t="s">
        <v>8</v>
      </c>
    </row>
    <row r="45" spans="1:42" ht="18" customHeight="1" outlineLevel="1" x14ac:dyDescent="0.2">
      <c r="B45" s="29" t="s">
        <v>27</v>
      </c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5"/>
      <c r="AC45" s="35"/>
      <c r="AD45" s="35"/>
      <c r="AE45" s="38"/>
      <c r="AF45" s="59"/>
      <c r="AG45" s="135"/>
      <c r="AH45" s="123" cm="1">
        <f t="array" ref="AH45">SUMPRODUCT((C45:AG45="CA")+(C45:AG45="RTT")*1)</f>
        <v>0</v>
      </c>
      <c r="AI45" s="57" cm="1">
        <f t="array" ref="AI45">SUMPRODUCT((C45:AG45="R-CA")*1)</f>
        <v>0</v>
      </c>
      <c r="AL45" s="32" t="str">
        <f t="array" ref="AL45">IFERROR(INDEX(A$1:A$2040,SMALL(IF(A$1:A$2040&lt;&gt;"",ROW(A$1:A$2040)-0),ROW(#REF!))),"")</f>
        <v/>
      </c>
    </row>
    <row r="46" spans="1:42" ht="18" customHeight="1" outlineLevel="1" x14ac:dyDescent="0.2">
      <c r="B46" s="30" t="s">
        <v>30</v>
      </c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59"/>
      <c r="AG46" s="136"/>
      <c r="AH46" s="123" cm="1">
        <f t="array" ref="AH46">SUMPRODUCT((C46:AG46="CA")+(C46:AG46="RTT")*1)</f>
        <v>0</v>
      </c>
      <c r="AI46" s="38" cm="1">
        <f t="array" ref="AI46">SUMPRODUCT((C46:AG46="R-CA")*1)</f>
        <v>0</v>
      </c>
    </row>
    <row r="47" spans="1:42" ht="18" customHeight="1" outlineLevel="1" x14ac:dyDescent="0.2">
      <c r="B47" s="29" t="s">
        <v>32</v>
      </c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59"/>
      <c r="AG47" s="136"/>
      <c r="AH47" s="123" cm="1">
        <f t="array" ref="AH47">SUMPRODUCT((C47:AG47="CA")+(C47:AG47="RTT")*1)</f>
        <v>0</v>
      </c>
      <c r="AI47" s="38" cm="1">
        <f t="array" ref="AI47">SUMPRODUCT((C47:AG47="R-CA")*1)</f>
        <v>0</v>
      </c>
    </row>
    <row r="48" spans="1:42" ht="18" customHeight="1" outlineLevel="1" x14ac:dyDescent="0.2">
      <c r="B48" s="30" t="s">
        <v>33</v>
      </c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59"/>
      <c r="AG48" s="136"/>
      <c r="AH48" s="123" cm="1">
        <f t="array" ref="AH48">SUMPRODUCT((C48:AG48="CA")+(C48:AG48="RTT")*1)</f>
        <v>0</v>
      </c>
      <c r="AI48" s="38" cm="1">
        <f t="array" ref="AI48">SUMPRODUCT((C48:AG48="R-CA")*1)</f>
        <v>0</v>
      </c>
    </row>
    <row r="49" spans="1:35" ht="18" customHeight="1" outlineLevel="1" x14ac:dyDescent="0.2">
      <c r="B49" s="29" t="s">
        <v>34</v>
      </c>
      <c r="C49" s="38"/>
      <c r="D49" s="38"/>
      <c r="E49" s="38"/>
      <c r="F49" s="38"/>
      <c r="G49" s="38"/>
      <c r="H49" s="38"/>
      <c r="I49" s="38"/>
      <c r="J49" s="35"/>
      <c r="K49" s="35"/>
      <c r="L49" s="38"/>
      <c r="M49" s="38"/>
      <c r="N49" s="35"/>
      <c r="O49" s="35"/>
      <c r="P49" s="35"/>
      <c r="Q49" s="38"/>
      <c r="R49" s="38"/>
      <c r="S49" s="35"/>
      <c r="T49" s="35"/>
      <c r="U49" s="38"/>
      <c r="V49" s="38"/>
      <c r="W49" s="38"/>
      <c r="X49" s="39"/>
      <c r="Y49" s="38"/>
      <c r="Z49" s="38"/>
      <c r="AA49" s="38"/>
      <c r="AB49" s="38"/>
      <c r="AC49" s="38"/>
      <c r="AD49" s="38"/>
      <c r="AE49" s="38"/>
      <c r="AF49" s="59"/>
      <c r="AG49" s="136"/>
      <c r="AH49" s="123" cm="1">
        <f t="array" ref="AH49">SUMPRODUCT((C49:AG49="CA")+(C49:AG49="RTT")*1)</f>
        <v>0</v>
      </c>
      <c r="AI49" s="38" cm="1">
        <f t="array" ref="AI49">SUMPRODUCT((C49:AG49="R-CA")*1)</f>
        <v>0</v>
      </c>
    </row>
    <row r="50" spans="1:35" ht="18" customHeight="1" outlineLevel="1" x14ac:dyDescent="0.2">
      <c r="B50" s="30" t="s">
        <v>35</v>
      </c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59"/>
      <c r="AG50" s="136"/>
      <c r="AH50" s="123" cm="1">
        <f t="array" ref="AH50">SUMPRODUCT((C50:AG50="CA")+(C50:AG50="RTT")*1)</f>
        <v>0</v>
      </c>
      <c r="AI50" s="38" cm="1">
        <f t="array" ref="AI50">SUMPRODUCT((C50:AG50="R-CA")*1)</f>
        <v>0</v>
      </c>
    </row>
    <row r="51" spans="1:35" ht="18" customHeight="1" outlineLevel="1" x14ac:dyDescent="0.2">
      <c r="B51" s="124"/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B51" s="112"/>
      <c r="AC51" s="112"/>
      <c r="AD51" s="112"/>
      <c r="AE51" s="112"/>
      <c r="AF51" s="114"/>
      <c r="AG51" s="137"/>
      <c r="AH51" s="125" cm="1">
        <f t="array" ref="AH51">SUMPRODUCT((C51:AG51="CA")+(C51:AG51="RTT")*1)</f>
        <v>0</v>
      </c>
      <c r="AI51" s="103" cm="1">
        <f t="array" ref="AI51">SUMPRODUCT((C51:AG51="R-CA")*1)</f>
        <v>0</v>
      </c>
    </row>
    <row r="52" spans="1:35" ht="18" customHeight="1" outlineLevel="1" x14ac:dyDescent="0.2">
      <c r="B52" s="115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128"/>
      <c r="AG52" s="137"/>
      <c r="AH52" s="125" cm="1">
        <f t="array" ref="AH52">SUMPRODUCT((C52:AG52="CA")+(C52:AG52="RTT")*1)</f>
        <v>0</v>
      </c>
      <c r="AI52" s="103" cm="1">
        <f t="array" ref="AI52">SUMPRODUCT((C52:AG52="R-CA")*1)</f>
        <v>0</v>
      </c>
    </row>
    <row r="53" spans="1:35" ht="18" customHeight="1" outlineLevel="1" x14ac:dyDescent="0.2">
      <c r="B53" s="116" t="s">
        <v>36</v>
      </c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117"/>
      <c r="AG53" s="137"/>
      <c r="AH53" s="125" cm="1">
        <f t="array" ref="AH53">SUMPRODUCT((C53:AG53="CA")+(C53:AG53="RTT")*1)</f>
        <v>0</v>
      </c>
      <c r="AI53" s="103" cm="1">
        <f t="array" ref="AI53">SUMPRODUCT((C53:AG53="R-CA")*1)</f>
        <v>0</v>
      </c>
    </row>
    <row r="54" spans="1:35" ht="18" customHeight="1" outlineLevel="1" x14ac:dyDescent="0.2">
      <c r="B54" s="115" t="s">
        <v>39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4"/>
      <c r="AG54" s="137"/>
      <c r="AH54" s="125" cm="1">
        <f t="array" ref="AH54">SUMPRODUCT((C54:AG54="CA")+(C54:AG54="RTT")*1)</f>
        <v>0</v>
      </c>
      <c r="AI54" s="103" cm="1">
        <f t="array" ref="AI54">SUMPRODUCT((C54:AG54="R-CA")*1)</f>
        <v>0</v>
      </c>
    </row>
    <row r="55" spans="1:35" ht="18" customHeight="1" outlineLevel="1" x14ac:dyDescent="0.2">
      <c r="B55" s="116" t="s">
        <v>40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117"/>
      <c r="AG55" s="147"/>
      <c r="AH55" s="129" cm="1">
        <f t="array" ref="AH55">SUMPRODUCT((C55:AG55="CA")+(C55:AG55="RTT")*1)</f>
        <v>0</v>
      </c>
      <c r="AI55" s="112" cm="1">
        <f t="array" ref="AI55">SUMPRODUCT((C55:AG55="R-CA")*1)</f>
        <v>0</v>
      </c>
    </row>
    <row r="56" spans="1:35" ht="18" customHeight="1" x14ac:dyDescent="0.2">
      <c r="C56" s="40"/>
    </row>
    <row r="57" spans="1:35" ht="18" customHeight="1" x14ac:dyDescent="0.2">
      <c r="B57" s="33">
        <v>46508</v>
      </c>
      <c r="C57" s="263">
        <f>DATE(P4_2027!B2,5,1)</f>
        <v>46508</v>
      </c>
      <c r="D57" s="263">
        <f>C57+1</f>
        <v>46509</v>
      </c>
      <c r="E57" s="263">
        <f t="shared" ref="E57:AG57" si="5">D57+1</f>
        <v>46510</v>
      </c>
      <c r="F57" s="263">
        <f t="shared" si="5"/>
        <v>46511</v>
      </c>
      <c r="G57" s="263">
        <f t="shared" si="5"/>
        <v>46512</v>
      </c>
      <c r="H57" s="263">
        <f t="shared" si="5"/>
        <v>46513</v>
      </c>
      <c r="I57" s="263">
        <f t="shared" si="5"/>
        <v>46514</v>
      </c>
      <c r="J57" s="263">
        <f t="shared" si="5"/>
        <v>46515</v>
      </c>
      <c r="K57" s="263">
        <f t="shared" si="5"/>
        <v>46516</v>
      </c>
      <c r="L57" s="263">
        <f t="shared" si="5"/>
        <v>46517</v>
      </c>
      <c r="M57" s="263">
        <f t="shared" si="5"/>
        <v>46518</v>
      </c>
      <c r="N57" s="263">
        <f t="shared" si="5"/>
        <v>46519</v>
      </c>
      <c r="O57" s="263">
        <f t="shared" si="5"/>
        <v>46520</v>
      </c>
      <c r="P57" s="263">
        <f t="shared" si="5"/>
        <v>46521</v>
      </c>
      <c r="Q57" s="263">
        <f t="shared" si="5"/>
        <v>46522</v>
      </c>
      <c r="R57" s="263">
        <f t="shared" si="5"/>
        <v>46523</v>
      </c>
      <c r="S57" s="263">
        <f t="shared" si="5"/>
        <v>46524</v>
      </c>
      <c r="T57" s="263">
        <f t="shared" si="5"/>
        <v>46525</v>
      </c>
      <c r="U57" s="263">
        <f t="shared" si="5"/>
        <v>46526</v>
      </c>
      <c r="V57" s="263">
        <f t="shared" si="5"/>
        <v>46527</v>
      </c>
      <c r="W57" s="263">
        <f t="shared" si="5"/>
        <v>46528</v>
      </c>
      <c r="X57" s="263">
        <f t="shared" si="5"/>
        <v>46529</v>
      </c>
      <c r="Y57" s="263">
        <f t="shared" si="5"/>
        <v>46530</v>
      </c>
      <c r="Z57" s="263">
        <f t="shared" si="5"/>
        <v>46531</v>
      </c>
      <c r="AA57" s="263">
        <f t="shared" si="5"/>
        <v>46532</v>
      </c>
      <c r="AB57" s="263">
        <f t="shared" si="5"/>
        <v>46533</v>
      </c>
      <c r="AC57" s="263">
        <f t="shared" si="5"/>
        <v>46534</v>
      </c>
      <c r="AD57" s="263">
        <f t="shared" si="5"/>
        <v>46535</v>
      </c>
      <c r="AE57" s="263">
        <f t="shared" si="5"/>
        <v>46536</v>
      </c>
      <c r="AF57" s="263">
        <f t="shared" si="5"/>
        <v>46537</v>
      </c>
      <c r="AG57" s="263">
        <f t="shared" si="5"/>
        <v>46538</v>
      </c>
    </row>
    <row r="58" spans="1:35" ht="18" customHeight="1" outlineLevel="1" x14ac:dyDescent="0.2">
      <c r="A58" s="32">
        <v>5</v>
      </c>
      <c r="B58" s="37" t="s">
        <v>44</v>
      </c>
      <c r="C58" s="263"/>
      <c r="D58" s="263"/>
      <c r="E58" s="263"/>
      <c r="F58" s="263"/>
      <c r="G58" s="263"/>
      <c r="H58" s="263"/>
      <c r="I58" s="263"/>
      <c r="J58" s="263"/>
      <c r="K58" s="263"/>
      <c r="L58" s="263"/>
      <c r="M58" s="263"/>
      <c r="N58" s="263"/>
      <c r="O58" s="263"/>
      <c r="P58" s="263"/>
      <c r="Q58" s="263"/>
      <c r="R58" s="263"/>
      <c r="S58" s="263"/>
      <c r="T58" s="263"/>
      <c r="U58" s="263"/>
      <c r="V58" s="263"/>
      <c r="W58" s="263"/>
      <c r="X58" s="263"/>
      <c r="Y58" s="263"/>
      <c r="Z58" s="263"/>
      <c r="AA58" s="263"/>
      <c r="AB58" s="263"/>
      <c r="AC58" s="263"/>
      <c r="AD58" s="263"/>
      <c r="AE58" s="263"/>
      <c r="AF58" s="263"/>
      <c r="AG58" s="263"/>
      <c r="AH58" s="28" t="s">
        <v>7</v>
      </c>
      <c r="AI58" s="28" t="s">
        <v>8</v>
      </c>
    </row>
    <row r="59" spans="1:35" ht="18" customHeight="1" outlineLevel="1" x14ac:dyDescent="0.2">
      <c r="B59" s="29" t="s">
        <v>27</v>
      </c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7" cm="1">
        <f t="array" ref="AH59">SUMPRODUCT((C59:AG59="CA")+(C59:AG59="RTT")*1)</f>
        <v>0</v>
      </c>
      <c r="AI59" s="104" cm="1">
        <f t="array" ref="AI59">SUMPRODUCT((C59:AG59="R-CA")*1)</f>
        <v>0</v>
      </c>
    </row>
    <row r="60" spans="1:35" ht="18" customHeight="1" outlineLevel="1" x14ac:dyDescent="0.2">
      <c r="B60" s="30" t="s">
        <v>30</v>
      </c>
      <c r="C60" s="93"/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7" cm="1">
        <f t="array" ref="AH60">SUMPRODUCT((C60:AG60="CA")+(C60:AG60="RTT")*1)</f>
        <v>0</v>
      </c>
      <c r="AI60" s="93" cm="1">
        <f t="array" ref="AI60">SUMPRODUCT((C60:AG60="R-CA")*1)</f>
        <v>0</v>
      </c>
    </row>
    <row r="61" spans="1:35" ht="18" customHeight="1" outlineLevel="1" x14ac:dyDescent="0.2">
      <c r="B61" s="29" t="s">
        <v>32</v>
      </c>
      <c r="C61" s="93"/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7" cm="1">
        <f t="array" ref="AH61">SUMPRODUCT((C61:AG61="CA")+(C61:AG61="RTT")*1)</f>
        <v>0</v>
      </c>
      <c r="AI61" s="93" cm="1">
        <f t="array" ref="AI61">SUMPRODUCT((C61:AG61="R-CA")*1)</f>
        <v>0</v>
      </c>
    </row>
    <row r="62" spans="1:35" ht="18" customHeight="1" outlineLevel="1" x14ac:dyDescent="0.2">
      <c r="B62" s="30" t="s">
        <v>33</v>
      </c>
      <c r="C62" s="93"/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7" cm="1">
        <f t="array" ref="AH62">SUMPRODUCT((C62:AG62="CA")+(C62:AG62="RTT")*1)</f>
        <v>0</v>
      </c>
      <c r="AI62" s="93" cm="1">
        <f t="array" ref="AI62">SUMPRODUCT((C62:AG62="R-CA")*1)</f>
        <v>0</v>
      </c>
    </row>
    <row r="63" spans="1:35" ht="18" customHeight="1" outlineLevel="1" x14ac:dyDescent="0.2">
      <c r="B63" s="29" t="s">
        <v>34</v>
      </c>
      <c r="C63" s="93"/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7" cm="1">
        <f t="array" ref="AH63">SUMPRODUCT((C63:AG63="CA")+(C63:AG63="RTT")*1)</f>
        <v>0</v>
      </c>
      <c r="AI63" s="93" cm="1">
        <f t="array" ref="AI63">SUMPRODUCT((C63:AG63="R-CA")*1)</f>
        <v>0</v>
      </c>
    </row>
    <row r="64" spans="1:35" ht="18" customHeight="1" outlineLevel="1" x14ac:dyDescent="0.2">
      <c r="B64" s="30" t="s">
        <v>35</v>
      </c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7" cm="1">
        <f t="array" ref="AH64">SUMPRODUCT((C64:AG64="CA")+(C64:AG64="RTT")*1)</f>
        <v>0</v>
      </c>
      <c r="AI64" s="93" cm="1">
        <f t="array" ref="AI64">SUMPRODUCT((C64:AG64="R-CA")*1)</f>
        <v>0</v>
      </c>
    </row>
    <row r="65" spans="1:35" ht="18" customHeight="1" outlineLevel="1" x14ac:dyDescent="0.2">
      <c r="B65" s="29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3"/>
      <c r="AB65" s="93"/>
      <c r="AC65" s="93"/>
      <c r="AD65" s="94"/>
      <c r="AE65" s="94"/>
      <c r="AF65" s="94"/>
      <c r="AG65" s="94"/>
      <c r="AH65" s="97" cm="1">
        <f t="array" ref="AH65">SUMPRODUCT((C65:AG65="CA")+(C65:AG65="RTT")*1)</f>
        <v>0</v>
      </c>
      <c r="AI65" s="105" cm="1">
        <f t="array" ref="AI65">SUMPRODUCT((C65:AG65="R-CA")*1)</f>
        <v>0</v>
      </c>
    </row>
    <row r="66" spans="1:35" ht="18" customHeight="1" x14ac:dyDescent="0.2">
      <c r="B66" s="115"/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111" cm="1">
        <f t="array" ref="AH66">SUMPRODUCT((C66:AG66="CA")+(C66:AG66="RTT")*1)</f>
        <v>0</v>
      </c>
      <c r="AI66" s="103" cm="1">
        <f t="array" ref="AI66">SUMPRODUCT((C66:AG66="R-CA")*1)</f>
        <v>0</v>
      </c>
    </row>
    <row r="67" spans="1:35" ht="18" customHeight="1" outlineLevel="1" x14ac:dyDescent="0.2">
      <c r="B67" s="116" t="s">
        <v>36</v>
      </c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111" cm="1">
        <f t="array" ref="AH67">SUMPRODUCT((C67:AG67="CA")+(C67:AG67="RTT")*1)</f>
        <v>0</v>
      </c>
      <c r="AI67" s="103" cm="1">
        <f t="array" ref="AI67">SUMPRODUCT((C67:AG67="R-CA")*1)</f>
        <v>0</v>
      </c>
    </row>
    <row r="68" spans="1:35" ht="18" customHeight="1" outlineLevel="1" x14ac:dyDescent="0.2">
      <c r="B68" s="115" t="s">
        <v>39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2"/>
      <c r="AG68" s="112"/>
      <c r="AH68" s="111" cm="1">
        <f t="array" ref="AH68">SUMPRODUCT((C68:AG68="CA")+(C68:AG68="RTT")*1)</f>
        <v>0</v>
      </c>
      <c r="AI68" s="103" cm="1">
        <f t="array" ref="AI68">SUMPRODUCT((C68:AG68="R-CA")*1)</f>
        <v>0</v>
      </c>
    </row>
    <row r="69" spans="1:35" ht="18" customHeight="1" outlineLevel="1" x14ac:dyDescent="0.2">
      <c r="B69" s="116" t="s">
        <v>40</v>
      </c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117"/>
      <c r="AH69" s="113" cm="1">
        <f t="array" ref="AH69">SUMPRODUCT((C69:AG69="CA")+(C69:AG69="RTT")*1)</f>
        <v>0</v>
      </c>
      <c r="AI69" s="112" cm="1">
        <f t="array" ref="AI69">SUMPRODUCT((C69:AG69="R-CA")*1)</f>
        <v>0</v>
      </c>
    </row>
    <row r="70" spans="1:35" ht="18" customHeight="1" outlineLevel="1" x14ac:dyDescent="0.2"/>
    <row r="71" spans="1:35" ht="18" customHeight="1" outlineLevel="1" x14ac:dyDescent="0.2">
      <c r="B71" s="33">
        <v>46539</v>
      </c>
      <c r="C71" s="265">
        <f>DATE(P4_2027!B2,6,1)</f>
        <v>46539</v>
      </c>
      <c r="D71" s="265">
        <f>C71+1</f>
        <v>46540</v>
      </c>
      <c r="E71" s="265">
        <f>D71+1</f>
        <v>46541</v>
      </c>
      <c r="F71" s="265">
        <f t="shared" ref="F71:AF71" si="6">E71+1</f>
        <v>46542</v>
      </c>
      <c r="G71" s="265">
        <f t="shared" si="6"/>
        <v>46543</v>
      </c>
      <c r="H71" s="265">
        <f t="shared" si="6"/>
        <v>46544</v>
      </c>
      <c r="I71" s="265">
        <f t="shared" si="6"/>
        <v>46545</v>
      </c>
      <c r="J71" s="265">
        <f t="shared" si="6"/>
        <v>46546</v>
      </c>
      <c r="K71" s="265">
        <f t="shared" si="6"/>
        <v>46547</v>
      </c>
      <c r="L71" s="265">
        <f t="shared" si="6"/>
        <v>46548</v>
      </c>
      <c r="M71" s="265">
        <f t="shared" si="6"/>
        <v>46549</v>
      </c>
      <c r="N71" s="265">
        <f t="shared" si="6"/>
        <v>46550</v>
      </c>
      <c r="O71" s="265">
        <f t="shared" si="6"/>
        <v>46551</v>
      </c>
      <c r="P71" s="265">
        <f t="shared" si="6"/>
        <v>46552</v>
      </c>
      <c r="Q71" s="265">
        <f t="shared" si="6"/>
        <v>46553</v>
      </c>
      <c r="R71" s="265">
        <f t="shared" si="6"/>
        <v>46554</v>
      </c>
      <c r="S71" s="265">
        <f t="shared" si="6"/>
        <v>46555</v>
      </c>
      <c r="T71" s="265">
        <f t="shared" si="6"/>
        <v>46556</v>
      </c>
      <c r="U71" s="265">
        <f t="shared" si="6"/>
        <v>46557</v>
      </c>
      <c r="V71" s="265">
        <f t="shared" si="6"/>
        <v>46558</v>
      </c>
      <c r="W71" s="265">
        <f t="shared" si="6"/>
        <v>46559</v>
      </c>
      <c r="X71" s="265">
        <f t="shared" si="6"/>
        <v>46560</v>
      </c>
      <c r="Y71" s="265">
        <f t="shared" si="6"/>
        <v>46561</v>
      </c>
      <c r="Z71" s="265">
        <f t="shared" si="6"/>
        <v>46562</v>
      </c>
      <c r="AA71" s="265">
        <f t="shared" si="6"/>
        <v>46563</v>
      </c>
      <c r="AB71" s="265">
        <f t="shared" si="6"/>
        <v>46564</v>
      </c>
      <c r="AC71" s="265">
        <f t="shared" si="6"/>
        <v>46565</v>
      </c>
      <c r="AD71" s="265">
        <f t="shared" si="6"/>
        <v>46566</v>
      </c>
      <c r="AE71" s="265">
        <f t="shared" si="6"/>
        <v>46567</v>
      </c>
      <c r="AF71" s="265">
        <f t="shared" si="6"/>
        <v>46568</v>
      </c>
    </row>
    <row r="72" spans="1:35" ht="18" customHeight="1" outlineLevel="1" x14ac:dyDescent="0.2">
      <c r="A72" s="32">
        <v>6</v>
      </c>
      <c r="B72" s="34" t="s">
        <v>44</v>
      </c>
      <c r="C72" s="266"/>
      <c r="D72" s="266"/>
      <c r="E72" s="266"/>
      <c r="F72" s="266"/>
      <c r="G72" s="266"/>
      <c r="H72" s="266"/>
      <c r="I72" s="266"/>
      <c r="J72" s="266"/>
      <c r="K72" s="266"/>
      <c r="L72" s="266"/>
      <c r="M72" s="266"/>
      <c r="N72" s="266"/>
      <c r="O72" s="266"/>
      <c r="P72" s="266"/>
      <c r="Q72" s="266"/>
      <c r="R72" s="266"/>
      <c r="S72" s="266"/>
      <c r="T72" s="266"/>
      <c r="U72" s="266"/>
      <c r="V72" s="266"/>
      <c r="W72" s="266"/>
      <c r="X72" s="266"/>
      <c r="Y72" s="266"/>
      <c r="Z72" s="266"/>
      <c r="AA72" s="266"/>
      <c r="AB72" s="266"/>
      <c r="AC72" s="266"/>
      <c r="AD72" s="266"/>
      <c r="AE72" s="266"/>
      <c r="AF72" s="266"/>
      <c r="AH72" s="28" t="s">
        <v>7</v>
      </c>
      <c r="AI72" s="28" t="s">
        <v>8</v>
      </c>
    </row>
    <row r="73" spans="1:35" ht="18" customHeight="1" outlineLevel="1" x14ac:dyDescent="0.2">
      <c r="B73" s="29" t="s">
        <v>27</v>
      </c>
      <c r="C73" s="35"/>
      <c r="D73" s="35"/>
      <c r="E73" s="35"/>
      <c r="F73" s="42"/>
      <c r="G73" s="42"/>
      <c r="H73" s="35"/>
      <c r="I73" s="35"/>
      <c r="J73" s="42"/>
      <c r="K73" s="42"/>
      <c r="L73" s="42"/>
      <c r="M73" s="35"/>
      <c r="N73" s="35"/>
      <c r="O73" s="42"/>
      <c r="P73" s="42"/>
      <c r="Q73" s="35"/>
      <c r="R73" s="35"/>
      <c r="S73" s="35"/>
      <c r="T73" s="42"/>
      <c r="U73" s="42"/>
      <c r="V73" s="35"/>
      <c r="W73" s="35"/>
      <c r="X73" s="42"/>
      <c r="Y73" s="42"/>
      <c r="Z73" s="42"/>
      <c r="AA73" s="35"/>
      <c r="AB73" s="35"/>
      <c r="AC73" s="42"/>
      <c r="AD73" s="42"/>
      <c r="AE73" s="35"/>
      <c r="AF73" s="58"/>
      <c r="AG73" s="135"/>
      <c r="AH73" s="123" cm="1">
        <f t="array" ref="AH73">SUMPRODUCT((C73:AG73="CA")+(C73:AG73="RTT")*1)</f>
        <v>0</v>
      </c>
      <c r="AI73" s="102" cm="1">
        <f t="array" ref="AI73">SUMPRODUCT((C73:AG73="R-CA")*1)</f>
        <v>0</v>
      </c>
    </row>
    <row r="74" spans="1:35" ht="18" customHeight="1" outlineLevel="1" x14ac:dyDescent="0.2">
      <c r="B74" s="30" t="s">
        <v>30</v>
      </c>
      <c r="C74" s="35"/>
      <c r="D74" s="35"/>
      <c r="E74" s="35"/>
      <c r="F74" s="42"/>
      <c r="G74" s="42"/>
      <c r="H74" s="35"/>
      <c r="I74" s="35"/>
      <c r="J74" s="42"/>
      <c r="K74" s="42"/>
      <c r="L74" s="42"/>
      <c r="M74" s="35"/>
      <c r="N74" s="35"/>
      <c r="O74" s="42"/>
      <c r="P74" s="42"/>
      <c r="Q74" s="35"/>
      <c r="R74" s="35"/>
      <c r="S74" s="35"/>
      <c r="T74" s="42"/>
      <c r="U74" s="42"/>
      <c r="V74" s="35"/>
      <c r="W74" s="35"/>
      <c r="X74" s="42"/>
      <c r="Y74" s="42"/>
      <c r="Z74" s="42"/>
      <c r="AA74" s="35"/>
      <c r="AB74" s="35"/>
      <c r="AC74" s="42"/>
      <c r="AD74" s="42"/>
      <c r="AE74" s="35"/>
      <c r="AF74" s="58"/>
      <c r="AG74" s="136"/>
      <c r="AH74" s="123" cm="1">
        <f t="array" ref="AH74">SUMPRODUCT((C74:AG74="CA")+(C74:AG74="RTT")*1)</f>
        <v>0</v>
      </c>
      <c r="AI74" s="35" cm="1">
        <f t="array" ref="AI74">SUMPRODUCT((C74:AG74="R-CA")*1)</f>
        <v>0</v>
      </c>
    </row>
    <row r="75" spans="1:35" ht="18" customHeight="1" x14ac:dyDescent="0.2">
      <c r="B75" s="29" t="s">
        <v>32</v>
      </c>
      <c r="C75" s="35"/>
      <c r="D75" s="35"/>
      <c r="E75" s="35"/>
      <c r="F75" s="42"/>
      <c r="G75" s="42"/>
      <c r="H75" s="35"/>
      <c r="I75" s="35"/>
      <c r="J75" s="42"/>
      <c r="K75" s="42"/>
      <c r="L75" s="42"/>
      <c r="M75" s="35"/>
      <c r="N75" s="35"/>
      <c r="O75" s="42"/>
      <c r="P75" s="42"/>
      <c r="Q75" s="35"/>
      <c r="R75" s="35"/>
      <c r="S75" s="35"/>
      <c r="T75" s="42"/>
      <c r="U75" s="42"/>
      <c r="V75" s="35"/>
      <c r="W75" s="35"/>
      <c r="X75" s="42"/>
      <c r="Y75" s="42"/>
      <c r="Z75" s="42"/>
      <c r="AA75" s="35"/>
      <c r="AB75" s="35"/>
      <c r="AC75" s="42"/>
      <c r="AD75" s="42"/>
      <c r="AE75" s="35"/>
      <c r="AF75" s="58"/>
      <c r="AG75" s="136"/>
      <c r="AH75" s="123" cm="1">
        <f t="array" ref="AH75">SUMPRODUCT((C75:AG75="CA")+(C75:AG75="RTT")*1)</f>
        <v>0</v>
      </c>
      <c r="AI75" s="35" cm="1">
        <f t="array" ref="AI75">SUMPRODUCT((C75:AG75="R-CA")*1)</f>
        <v>0</v>
      </c>
    </row>
    <row r="76" spans="1:35" ht="18" customHeight="1" x14ac:dyDescent="0.2">
      <c r="B76" s="30" t="s">
        <v>33</v>
      </c>
      <c r="C76" s="35"/>
      <c r="D76" s="35"/>
      <c r="E76" s="35"/>
      <c r="F76" s="42"/>
      <c r="G76" s="42"/>
      <c r="H76" s="35"/>
      <c r="I76" s="35"/>
      <c r="J76" s="42"/>
      <c r="K76" s="42"/>
      <c r="L76" s="42"/>
      <c r="M76" s="35"/>
      <c r="N76" s="35"/>
      <c r="O76" s="41"/>
      <c r="P76" s="41"/>
      <c r="Q76" s="35"/>
      <c r="R76" s="35"/>
      <c r="S76" s="35"/>
      <c r="T76" s="41"/>
      <c r="U76" s="41"/>
      <c r="V76" s="35"/>
      <c r="W76" s="35"/>
      <c r="X76" s="42"/>
      <c r="Y76" s="42"/>
      <c r="Z76" s="42"/>
      <c r="AA76" s="35"/>
      <c r="AB76" s="35"/>
      <c r="AC76" s="42"/>
      <c r="AD76" s="42"/>
      <c r="AE76" s="35"/>
      <c r="AF76" s="58"/>
      <c r="AG76" s="136"/>
      <c r="AH76" s="123" cm="1">
        <f t="array" ref="AH76">SUMPRODUCT((C76:AG76="CA")+(C76:AG76="RTT")*1)</f>
        <v>0</v>
      </c>
      <c r="AI76" s="35" cm="1">
        <f t="array" ref="AI76">SUMPRODUCT((C76:AG76="R-CA")*1)</f>
        <v>0</v>
      </c>
    </row>
    <row r="77" spans="1:35" ht="18" customHeight="1" outlineLevel="1" x14ac:dyDescent="0.2">
      <c r="B77" s="29" t="s">
        <v>34</v>
      </c>
      <c r="C77" s="35"/>
      <c r="D77" s="35"/>
      <c r="E77" s="35"/>
      <c r="F77" s="42"/>
      <c r="G77" s="42"/>
      <c r="H77" s="35"/>
      <c r="I77" s="35"/>
      <c r="J77" s="42"/>
      <c r="K77" s="42"/>
      <c r="L77" s="42"/>
      <c r="M77" s="35"/>
      <c r="N77" s="35"/>
      <c r="O77" s="42"/>
      <c r="P77" s="42"/>
      <c r="Q77" s="35"/>
      <c r="R77" s="35"/>
      <c r="S77" s="35"/>
      <c r="T77" s="42"/>
      <c r="U77" s="42"/>
      <c r="V77" s="35"/>
      <c r="W77" s="35"/>
      <c r="X77" s="42"/>
      <c r="Y77" s="42"/>
      <c r="Z77" s="42"/>
      <c r="AA77" s="35"/>
      <c r="AB77" s="35"/>
      <c r="AC77" s="42"/>
      <c r="AD77" s="42"/>
      <c r="AE77" s="35"/>
      <c r="AF77" s="58"/>
      <c r="AG77" s="136"/>
      <c r="AH77" s="123" cm="1">
        <f t="array" ref="AH77">SUMPRODUCT((C77:AG77="CA")+(C77:AG77="RTT")*1)</f>
        <v>0</v>
      </c>
      <c r="AI77" s="35" cm="1">
        <f t="array" ref="AI77">SUMPRODUCT((C77:AG77="R-CA")*1)</f>
        <v>0</v>
      </c>
    </row>
    <row r="78" spans="1:35" ht="18" customHeight="1" outlineLevel="1" x14ac:dyDescent="0.2">
      <c r="B78" s="30" t="s">
        <v>35</v>
      </c>
      <c r="C78" s="35"/>
      <c r="D78" s="35"/>
      <c r="E78" s="35"/>
      <c r="F78" s="42"/>
      <c r="G78" s="42"/>
      <c r="H78" s="35"/>
      <c r="I78" s="35"/>
      <c r="J78" s="42"/>
      <c r="K78" s="42"/>
      <c r="L78" s="42"/>
      <c r="M78" s="35"/>
      <c r="N78" s="35"/>
      <c r="O78" s="42"/>
      <c r="P78" s="42"/>
      <c r="Q78" s="35"/>
      <c r="R78" s="35"/>
      <c r="S78" s="35"/>
      <c r="T78" s="42"/>
      <c r="U78" s="42"/>
      <c r="V78" s="35"/>
      <c r="W78" s="35"/>
      <c r="X78" s="41"/>
      <c r="Y78" s="41"/>
      <c r="Z78" s="41"/>
      <c r="AA78" s="35"/>
      <c r="AB78" s="35"/>
      <c r="AC78" s="42"/>
      <c r="AD78" s="42"/>
      <c r="AE78" s="35"/>
      <c r="AF78" s="58"/>
      <c r="AG78" s="136"/>
      <c r="AH78" s="123" cm="1">
        <f t="array" ref="AH78">SUMPRODUCT((C78:AG78="CA")+(C78:AG78="RTT")*1)</f>
        <v>0</v>
      </c>
      <c r="AI78" s="35" cm="1">
        <f t="array" ref="AI78">SUMPRODUCT((C78:AG78="R-CA")*1)</f>
        <v>0</v>
      </c>
    </row>
    <row r="79" spans="1:35" ht="18" customHeight="1" outlineLevel="1" x14ac:dyDescent="0.2">
      <c r="B79" s="29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3"/>
      <c r="AB79" s="93"/>
      <c r="AC79" s="93"/>
      <c r="AD79" s="94"/>
      <c r="AE79" s="94"/>
      <c r="AF79" s="134"/>
      <c r="AG79" s="148"/>
      <c r="AH79" s="123" cm="1">
        <f t="array" ref="AH79">SUMPRODUCT((C79:AG79="CA")+(C79:AG79="RTT")*1)</f>
        <v>0</v>
      </c>
      <c r="AI79" s="105" cm="1">
        <f t="array" ref="AI79">SUMPRODUCT((C79:AG79="R-CA")*1)</f>
        <v>0</v>
      </c>
    </row>
    <row r="80" spans="1:35" ht="18" customHeight="1" outlineLevel="1" x14ac:dyDescent="0.2">
      <c r="B80" s="115"/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128"/>
      <c r="AG80" s="137"/>
      <c r="AH80" s="125" cm="1">
        <f t="array" ref="AH80">SUMPRODUCT((C80:AG80="CA")+(C80:AG80="RTT")*1)</f>
        <v>0</v>
      </c>
      <c r="AI80" s="103" cm="1">
        <f t="array" ref="AI80">SUMPRODUCT((C80:AG80="R-CA")*1)</f>
        <v>0</v>
      </c>
    </row>
    <row r="81" spans="1:40" ht="18" customHeight="1" outlineLevel="1" x14ac:dyDescent="0.2">
      <c r="B81" s="116" t="s">
        <v>36</v>
      </c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117"/>
      <c r="AG81" s="137"/>
      <c r="AH81" s="125" cm="1">
        <f t="array" ref="AH81">SUMPRODUCT((C81:AG81="CA")+(C81:AG81="RTT")*1)</f>
        <v>0</v>
      </c>
      <c r="AI81" s="103" cm="1">
        <f t="array" ref="AI81">SUMPRODUCT((C81:AG81="R-CA")*1)</f>
        <v>0</v>
      </c>
    </row>
    <row r="82" spans="1:40" ht="18" customHeight="1" outlineLevel="1" x14ac:dyDescent="0.2">
      <c r="B82" s="115" t="s">
        <v>39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4"/>
      <c r="AG82" s="137"/>
      <c r="AH82" s="125" cm="1">
        <f t="array" ref="AH82">SUMPRODUCT((C82:AG82="CA")+(C82:AG82="RTT")*1)</f>
        <v>0</v>
      </c>
      <c r="AI82" s="103" cm="1">
        <f t="array" ref="AI82">SUMPRODUCT((C82:AG82="R-CA")*1)</f>
        <v>0</v>
      </c>
    </row>
    <row r="83" spans="1:40" ht="18" customHeight="1" outlineLevel="1" x14ac:dyDescent="0.2">
      <c r="B83" s="116" t="s">
        <v>40</v>
      </c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117"/>
      <c r="AG83" s="147"/>
      <c r="AH83" s="129" cm="1">
        <f t="array" ref="AH83">SUMPRODUCT((C83:AG83="CA")+(C83:AG83="RTT")*1)</f>
        <v>0</v>
      </c>
      <c r="AI83" s="112" cm="1">
        <f t="array" ref="AI83">SUMPRODUCT((C83:AG83="R-CA")*1)</f>
        <v>0</v>
      </c>
    </row>
    <row r="84" spans="1:40" ht="18" customHeight="1" outlineLevel="1" x14ac:dyDescent="0.2"/>
    <row r="85" spans="1:40" ht="18" customHeight="1" outlineLevel="1" x14ac:dyDescent="0.2">
      <c r="B85" s="33">
        <v>46569</v>
      </c>
      <c r="C85" s="267">
        <f>DATE(P4_2027!B2,7,1)</f>
        <v>46569</v>
      </c>
      <c r="D85" s="267">
        <f>C85+1</f>
        <v>46570</v>
      </c>
      <c r="E85" s="267">
        <f t="shared" ref="E85:U85" si="7">D85+1</f>
        <v>46571</v>
      </c>
      <c r="F85" s="267">
        <f t="shared" si="7"/>
        <v>46572</v>
      </c>
      <c r="G85" s="267">
        <f t="shared" si="7"/>
        <v>46573</v>
      </c>
      <c r="H85" s="267">
        <f t="shared" si="7"/>
        <v>46574</v>
      </c>
      <c r="I85" s="267">
        <f t="shared" si="7"/>
        <v>46575</v>
      </c>
      <c r="J85" s="267">
        <f t="shared" si="7"/>
        <v>46576</v>
      </c>
      <c r="K85" s="267">
        <f t="shared" si="7"/>
        <v>46577</v>
      </c>
      <c r="L85" s="267">
        <f t="shared" si="7"/>
        <v>46578</v>
      </c>
      <c r="M85" s="267">
        <f t="shared" si="7"/>
        <v>46579</v>
      </c>
      <c r="N85" s="267">
        <f t="shared" si="7"/>
        <v>46580</v>
      </c>
      <c r="O85" s="267">
        <f t="shared" si="7"/>
        <v>46581</v>
      </c>
      <c r="P85" s="267">
        <f t="shared" si="7"/>
        <v>46582</v>
      </c>
      <c r="Q85" s="267">
        <f t="shared" si="7"/>
        <v>46583</v>
      </c>
      <c r="R85" s="267">
        <f t="shared" si="7"/>
        <v>46584</v>
      </c>
      <c r="S85" s="267">
        <f t="shared" si="7"/>
        <v>46585</v>
      </c>
      <c r="T85" s="267">
        <f t="shared" si="7"/>
        <v>46586</v>
      </c>
      <c r="U85" s="267">
        <f t="shared" si="7"/>
        <v>46587</v>
      </c>
      <c r="V85" s="267">
        <f>U85+1</f>
        <v>46588</v>
      </c>
      <c r="W85" s="267">
        <f t="shared" ref="W85:AG85" si="8">V85+1</f>
        <v>46589</v>
      </c>
      <c r="X85" s="267">
        <f t="shared" si="8"/>
        <v>46590</v>
      </c>
      <c r="Y85" s="267">
        <f t="shared" si="8"/>
        <v>46591</v>
      </c>
      <c r="Z85" s="267">
        <f t="shared" si="8"/>
        <v>46592</v>
      </c>
      <c r="AA85" s="267">
        <f t="shared" si="8"/>
        <v>46593</v>
      </c>
      <c r="AB85" s="267">
        <f t="shared" si="8"/>
        <v>46594</v>
      </c>
      <c r="AC85" s="267">
        <f t="shared" si="8"/>
        <v>46595</v>
      </c>
      <c r="AD85" s="267">
        <f t="shared" si="8"/>
        <v>46596</v>
      </c>
      <c r="AE85" s="267">
        <f t="shared" si="8"/>
        <v>46597</v>
      </c>
      <c r="AF85" s="267">
        <f t="shared" si="8"/>
        <v>46598</v>
      </c>
      <c r="AG85" s="267">
        <f t="shared" si="8"/>
        <v>46599</v>
      </c>
    </row>
    <row r="86" spans="1:40" ht="18" customHeight="1" outlineLevel="1" x14ac:dyDescent="0.2">
      <c r="A86" s="32">
        <v>7</v>
      </c>
      <c r="B86" s="37" t="s">
        <v>44</v>
      </c>
      <c r="C86" s="268"/>
      <c r="D86" s="269"/>
      <c r="E86" s="269"/>
      <c r="F86" s="268"/>
      <c r="G86" s="268"/>
      <c r="H86" s="269"/>
      <c r="I86" s="269"/>
      <c r="J86" s="269"/>
      <c r="K86" s="268"/>
      <c r="L86" s="268"/>
      <c r="M86" s="269"/>
      <c r="N86" s="269"/>
      <c r="O86" s="268"/>
      <c r="P86" s="268"/>
      <c r="Q86" s="268"/>
      <c r="R86" s="269"/>
      <c r="S86" s="269"/>
      <c r="T86" s="268"/>
      <c r="U86" s="268"/>
      <c r="V86" s="269"/>
      <c r="W86" s="269"/>
      <c r="X86" s="269"/>
      <c r="Y86" s="268"/>
      <c r="Z86" s="268"/>
      <c r="AA86" s="269"/>
      <c r="AB86" s="269"/>
      <c r="AC86" s="268"/>
      <c r="AD86" s="268"/>
      <c r="AE86" s="268"/>
      <c r="AF86" s="269"/>
      <c r="AG86" s="269"/>
      <c r="AH86" s="28" t="s">
        <v>7</v>
      </c>
      <c r="AI86" s="28" t="s">
        <v>8</v>
      </c>
    </row>
    <row r="87" spans="1:40" ht="18" customHeight="1" outlineLevel="1" x14ac:dyDescent="0.2">
      <c r="B87" s="29" t="s">
        <v>27</v>
      </c>
      <c r="C87" s="35"/>
      <c r="D87" s="31"/>
      <c r="E87" s="31"/>
      <c r="F87" s="35"/>
      <c r="G87" s="35"/>
      <c r="H87" s="31"/>
      <c r="I87" s="31"/>
      <c r="J87" s="31"/>
      <c r="K87" s="35"/>
      <c r="L87" s="35"/>
      <c r="M87" s="31"/>
      <c r="N87" s="31"/>
      <c r="O87" s="35"/>
      <c r="P87" s="35"/>
      <c r="Q87" s="35"/>
      <c r="R87" s="31"/>
      <c r="S87" s="31"/>
      <c r="T87" s="35"/>
      <c r="U87" s="35"/>
      <c r="V87" s="31"/>
      <c r="W87" s="31"/>
      <c r="X87" s="31"/>
      <c r="Y87" s="35"/>
      <c r="Z87" s="35"/>
      <c r="AA87" s="31"/>
      <c r="AB87" s="31"/>
      <c r="AC87" s="35"/>
      <c r="AD87" s="35"/>
      <c r="AE87" s="35"/>
      <c r="AF87" s="31"/>
      <c r="AG87" s="31"/>
      <c r="AH87" s="97" cm="1">
        <f t="array" ref="AH87">SUMPRODUCT((C87:AG87="CA")+(C87:AG87="RTT")*1)</f>
        <v>0</v>
      </c>
      <c r="AI87" s="102" cm="1">
        <f t="array" ref="AI87">SUMPRODUCT((C87:AG87="R-CA")*1)</f>
        <v>0</v>
      </c>
      <c r="AL87" s="32" t="str">
        <f t="array" ref="AL87">IFERROR(INDEX(A$1:A$2040,SMALL(IF(A$1:A$2040&lt;&gt;"",ROW(A$1:A$2040)-0),ROW(A91))),"")</f>
        <v/>
      </c>
    </row>
    <row r="88" spans="1:40" ht="18" customHeight="1" outlineLevel="1" x14ac:dyDescent="0.2">
      <c r="B88" s="30" t="s">
        <v>30</v>
      </c>
      <c r="C88" s="35"/>
      <c r="D88" s="31"/>
      <c r="E88" s="31"/>
      <c r="F88" s="35"/>
      <c r="G88" s="35"/>
      <c r="H88" s="31"/>
      <c r="I88" s="31"/>
      <c r="J88" s="31"/>
      <c r="K88" s="35"/>
      <c r="L88" s="35"/>
      <c r="M88" s="31"/>
      <c r="N88" s="31"/>
      <c r="O88" s="35"/>
      <c r="P88" s="35"/>
      <c r="Q88" s="35"/>
      <c r="R88" s="31"/>
      <c r="S88" s="31"/>
      <c r="T88" s="35"/>
      <c r="U88" s="35"/>
      <c r="V88" s="31"/>
      <c r="W88" s="31"/>
      <c r="X88" s="31"/>
      <c r="Y88" s="35"/>
      <c r="Z88" s="35"/>
      <c r="AA88" s="31"/>
      <c r="AB88" s="31"/>
      <c r="AC88" s="35"/>
      <c r="AD88" s="35"/>
      <c r="AE88" s="35"/>
      <c r="AF88" s="31"/>
      <c r="AG88" s="31"/>
      <c r="AH88" s="97" cm="1">
        <f t="array" ref="AH88">SUMPRODUCT((C88:AG88="CA")+(C88:AG88="RTT")*1)</f>
        <v>0</v>
      </c>
      <c r="AI88" s="35" cm="1">
        <f t="array" ref="AI88">SUMPRODUCT((C88:AG88="R-CA")*1)</f>
        <v>0</v>
      </c>
      <c r="AN88" s="36"/>
    </row>
    <row r="89" spans="1:40" ht="18" customHeight="1" x14ac:dyDescent="0.2">
      <c r="B89" s="29" t="s">
        <v>32</v>
      </c>
      <c r="C89" s="35"/>
      <c r="D89" s="31"/>
      <c r="E89" s="31"/>
      <c r="F89" s="35"/>
      <c r="G89" s="35"/>
      <c r="H89" s="31"/>
      <c r="I89" s="31"/>
      <c r="J89" s="31"/>
      <c r="K89" s="35"/>
      <c r="L89" s="35"/>
      <c r="M89" s="31"/>
      <c r="N89" s="31"/>
      <c r="O89" s="35"/>
      <c r="P89" s="35"/>
      <c r="Q89" s="35"/>
      <c r="R89" s="31"/>
      <c r="S89" s="31"/>
      <c r="T89" s="35"/>
      <c r="U89" s="35"/>
      <c r="V89" s="31"/>
      <c r="W89" s="31"/>
      <c r="X89" s="31"/>
      <c r="Y89" s="35"/>
      <c r="Z89" s="35"/>
      <c r="AA89" s="31"/>
      <c r="AB89" s="31"/>
      <c r="AC89" s="35"/>
      <c r="AD89" s="35"/>
      <c r="AE89" s="35"/>
      <c r="AF89" s="31"/>
      <c r="AG89" s="31"/>
      <c r="AH89" s="97" cm="1">
        <f t="array" ref="AH89">SUMPRODUCT((C89:AG89="CA")+(C89:AG89="RTT")*1)</f>
        <v>0</v>
      </c>
      <c r="AI89" s="35" cm="1">
        <f t="array" ref="AI89">SUMPRODUCT((C89:AG89="R-CA")*1)</f>
        <v>0</v>
      </c>
      <c r="AL89" s="32" t="str">
        <f t="array" ref="AL89">IFERROR(INDEX(A$1:A$2040,SMALL(IF(A$1:A$2040&lt;&gt;"",ROW(A$1:A$2040)-0),ROW(A93))),"")</f>
        <v/>
      </c>
    </row>
    <row r="90" spans="1:40" ht="18" customHeight="1" x14ac:dyDescent="0.2">
      <c r="B90" s="30" t="s">
        <v>33</v>
      </c>
      <c r="C90" s="35"/>
      <c r="D90" s="31"/>
      <c r="E90" s="31"/>
      <c r="F90" s="35"/>
      <c r="G90" s="35"/>
      <c r="H90" s="31"/>
      <c r="I90" s="31"/>
      <c r="J90" s="31"/>
      <c r="K90" s="35"/>
      <c r="L90" s="35"/>
      <c r="M90" s="31"/>
      <c r="N90" s="31"/>
      <c r="O90" s="35"/>
      <c r="P90" s="35"/>
      <c r="Q90" s="35"/>
      <c r="R90" s="31"/>
      <c r="S90" s="31"/>
      <c r="T90" s="35"/>
      <c r="U90" s="35"/>
      <c r="V90" s="31"/>
      <c r="W90" s="31"/>
      <c r="X90" s="31"/>
      <c r="Y90" s="35"/>
      <c r="Z90" s="35"/>
      <c r="AA90" s="31"/>
      <c r="AB90" s="31"/>
      <c r="AC90" s="35"/>
      <c r="AD90" s="35"/>
      <c r="AE90" s="35"/>
      <c r="AF90" s="31"/>
      <c r="AG90" s="31"/>
      <c r="AH90" s="97" cm="1">
        <f t="array" ref="AH90">SUMPRODUCT((C90:AG90="CA")+(C90:AG90="RTT")*1)</f>
        <v>0</v>
      </c>
      <c r="AI90" s="35" cm="1">
        <f t="array" ref="AI90">SUMPRODUCT((C90:AG90="R-CA")*1)</f>
        <v>0</v>
      </c>
      <c r="AL90" s="32" t="str">
        <f t="array" ref="AL90">IFERROR(INDEX(A$1:A$2040,SMALL(IF(A$1:A$2040&lt;&gt;"",ROW(A$1:A$2040)-0),ROW(A98))),"")</f>
        <v/>
      </c>
    </row>
    <row r="91" spans="1:40" ht="18" customHeight="1" outlineLevel="1" x14ac:dyDescent="0.2">
      <c r="B91" s="29" t="s">
        <v>34</v>
      </c>
      <c r="C91" s="35"/>
      <c r="D91" s="31"/>
      <c r="E91" s="31"/>
      <c r="F91" s="35"/>
      <c r="G91" s="35"/>
      <c r="H91" s="31"/>
      <c r="I91" s="31"/>
      <c r="J91" s="31"/>
      <c r="K91" s="35"/>
      <c r="L91" s="35"/>
      <c r="M91" s="31"/>
      <c r="N91" s="31"/>
      <c r="O91" s="35"/>
      <c r="P91" s="35"/>
      <c r="Q91" s="35"/>
      <c r="R91" s="31"/>
      <c r="S91" s="31"/>
      <c r="T91" s="35"/>
      <c r="U91" s="35"/>
      <c r="V91" s="31"/>
      <c r="W91" s="31"/>
      <c r="X91" s="31"/>
      <c r="Y91" s="35"/>
      <c r="Z91" s="35"/>
      <c r="AA91" s="31"/>
      <c r="AB91" s="31"/>
      <c r="AC91" s="35"/>
      <c r="AD91" s="35"/>
      <c r="AE91" s="35"/>
      <c r="AF91" s="31"/>
      <c r="AG91" s="31"/>
      <c r="AH91" s="97" cm="1">
        <f t="array" ref="AH91">SUMPRODUCT((C91:AG91="CA")+(C91:AG91="RTT")*1)</f>
        <v>0</v>
      </c>
      <c r="AI91" s="35" cm="1">
        <f t="array" ref="AI91">SUMPRODUCT((C91:AG91="R-CA")*1)</f>
        <v>0</v>
      </c>
      <c r="AL91" s="32" t="str">
        <f t="array" ref="AL91">IFERROR(INDEX(A$1:A$2040,SMALL(IF(A$1:A$2040&lt;&gt;"",ROW(A$1:A$2040)-0),ROW(A99))),"")</f>
        <v/>
      </c>
    </row>
    <row r="92" spans="1:40" ht="18" customHeight="1" outlineLevel="1" x14ac:dyDescent="0.2">
      <c r="B92" s="30" t="s">
        <v>35</v>
      </c>
      <c r="C92" s="35"/>
      <c r="D92" s="31"/>
      <c r="E92" s="31"/>
      <c r="F92" s="35"/>
      <c r="G92" s="35"/>
      <c r="H92" s="31"/>
      <c r="I92" s="31"/>
      <c r="J92" s="31"/>
      <c r="K92" s="35"/>
      <c r="L92" s="35"/>
      <c r="M92" s="31"/>
      <c r="N92" s="31"/>
      <c r="O92" s="35"/>
      <c r="P92" s="35"/>
      <c r="Q92" s="35"/>
      <c r="R92" s="31"/>
      <c r="S92" s="31"/>
      <c r="T92" s="35"/>
      <c r="U92" s="35"/>
      <c r="V92" s="31"/>
      <c r="W92" s="31"/>
      <c r="X92" s="31"/>
      <c r="Y92" s="35"/>
      <c r="Z92" s="35"/>
      <c r="AA92" s="31"/>
      <c r="AB92" s="31"/>
      <c r="AC92" s="35"/>
      <c r="AD92" s="35"/>
      <c r="AE92" s="35"/>
      <c r="AF92" s="31"/>
      <c r="AG92" s="31"/>
      <c r="AH92" s="97" cm="1">
        <f t="array" ref="AH92">SUMPRODUCT((C92:AG92="CA")+(C92:AG92="RTT")*1)</f>
        <v>0</v>
      </c>
      <c r="AI92" s="35" cm="1">
        <f t="array" ref="AI92">SUMPRODUCT((C92:AG92="R-CA")*1)</f>
        <v>0</v>
      </c>
      <c r="AL92" s="32" t="str">
        <f t="array" ref="AL92">IFERROR(INDEX(A$1:A$2040,SMALL(IF(A$1:A$2040&lt;&gt;"",ROW(A$1:A$2040)-0),ROW(A100))),"")</f>
        <v/>
      </c>
    </row>
    <row r="93" spans="1:40" ht="18" customHeight="1" outlineLevel="1" x14ac:dyDescent="0.2">
      <c r="B93" s="124"/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2"/>
      <c r="AG93" s="112"/>
      <c r="AH93" s="125" cm="1">
        <f t="array" ref="AH93">SUMPRODUCT((C93:AG93="CA")+(C93:AG93="RTT")*1)</f>
        <v>0</v>
      </c>
      <c r="AI93" s="103" cm="1">
        <f t="array" ref="AI93">SUMPRODUCT((C93:AG93="R-CA")*1)</f>
        <v>0</v>
      </c>
      <c r="AL93" s="32" t="str">
        <f t="array" ref="AL93">IFERROR(INDEX(A$1:A$2040,SMALL(IF(A$1:A$2040&lt;&gt;"",ROW(A$1:A$2040)-0),ROW(A101))),"")</f>
        <v/>
      </c>
    </row>
    <row r="94" spans="1:40" ht="18" customHeight="1" outlineLevel="1" x14ac:dyDescent="0.2">
      <c r="B94" s="115"/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111" cm="1">
        <f t="array" ref="AH94">SUMPRODUCT((C94:AG94="CA")+(C94:AG94="RTT")*1)</f>
        <v>0</v>
      </c>
      <c r="AI94" s="103" cm="1">
        <f t="array" ref="AI94">SUMPRODUCT((C94:AG94="R-CA")*1)</f>
        <v>0</v>
      </c>
    </row>
    <row r="95" spans="1:40" ht="18" customHeight="1" outlineLevel="1" x14ac:dyDescent="0.2">
      <c r="B95" s="116" t="s">
        <v>36</v>
      </c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111" cm="1">
        <f t="array" ref="AH95">SUMPRODUCT((C95:AG95="CA")+(C95:AG95="RTT")*1)</f>
        <v>0</v>
      </c>
      <c r="AI95" s="103" cm="1">
        <f t="array" ref="AI95">SUMPRODUCT((C95:AG95="R-CA")*1)</f>
        <v>0</v>
      </c>
    </row>
    <row r="96" spans="1:40" ht="18" customHeight="1" outlineLevel="1" x14ac:dyDescent="0.2">
      <c r="B96" s="115" t="s">
        <v>39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1" cm="1">
        <f t="array" ref="AH96">SUMPRODUCT((C96:AG96="CA")+(C96:AG96="RTT")*1)</f>
        <v>0</v>
      </c>
      <c r="AI96" s="103" cm="1">
        <f t="array" ref="AI96">SUMPRODUCT((C96:AG96="R-CA")*1)</f>
        <v>0</v>
      </c>
    </row>
    <row r="97" spans="1:38" ht="18" customHeight="1" outlineLevel="1" x14ac:dyDescent="0.2">
      <c r="B97" s="116" t="s">
        <v>40</v>
      </c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117"/>
      <c r="AH97" s="113" cm="1">
        <f t="array" ref="AH97">SUMPRODUCT((C97:AG97="CA")+(C97:AG97="RTT")*1)</f>
        <v>0</v>
      </c>
      <c r="AI97" s="112" cm="1">
        <f t="array" ref="AI97">SUMPRODUCT((C97:AG97="R-CA")*1)</f>
        <v>0</v>
      </c>
    </row>
    <row r="98" spans="1:38" ht="18" customHeight="1" outlineLevel="1" x14ac:dyDescent="0.2">
      <c r="AL98" s="32" t="str">
        <f t="array" ref="AL98">IFERROR(INDEX(A$1:A$2040,SMALL(IF(A$1:A$2040&lt;&gt;"",ROW(A$1:A$2040)-0),ROW(A102))),"")</f>
        <v/>
      </c>
    </row>
    <row r="99" spans="1:38" ht="18" customHeight="1" outlineLevel="1" x14ac:dyDescent="0.2">
      <c r="B99" s="33">
        <v>46600</v>
      </c>
      <c r="C99" s="263">
        <f>DATE(P4_2027!B2,8,1)</f>
        <v>46600</v>
      </c>
      <c r="D99" s="263">
        <f>C99+1</f>
        <v>46601</v>
      </c>
      <c r="E99" s="263">
        <f t="shared" ref="E99:AG99" si="9">D99+1</f>
        <v>46602</v>
      </c>
      <c r="F99" s="263">
        <f t="shared" si="9"/>
        <v>46603</v>
      </c>
      <c r="G99" s="263">
        <f t="shared" si="9"/>
        <v>46604</v>
      </c>
      <c r="H99" s="263">
        <f t="shared" si="9"/>
        <v>46605</v>
      </c>
      <c r="I99" s="263">
        <f t="shared" si="9"/>
        <v>46606</v>
      </c>
      <c r="J99" s="263">
        <f t="shared" si="9"/>
        <v>46607</v>
      </c>
      <c r="K99" s="263">
        <f t="shared" si="9"/>
        <v>46608</v>
      </c>
      <c r="L99" s="263">
        <f t="shared" si="9"/>
        <v>46609</v>
      </c>
      <c r="M99" s="263">
        <f t="shared" si="9"/>
        <v>46610</v>
      </c>
      <c r="N99" s="263">
        <f t="shared" si="9"/>
        <v>46611</v>
      </c>
      <c r="O99" s="263">
        <f t="shared" si="9"/>
        <v>46612</v>
      </c>
      <c r="P99" s="263">
        <f t="shared" si="9"/>
        <v>46613</v>
      </c>
      <c r="Q99" s="263">
        <f t="shared" si="9"/>
        <v>46614</v>
      </c>
      <c r="R99" s="263">
        <f t="shared" si="9"/>
        <v>46615</v>
      </c>
      <c r="S99" s="263">
        <f t="shared" si="9"/>
        <v>46616</v>
      </c>
      <c r="T99" s="263">
        <f t="shared" si="9"/>
        <v>46617</v>
      </c>
      <c r="U99" s="263">
        <f t="shared" si="9"/>
        <v>46618</v>
      </c>
      <c r="V99" s="263">
        <f t="shared" si="9"/>
        <v>46619</v>
      </c>
      <c r="W99" s="263">
        <f t="shared" si="9"/>
        <v>46620</v>
      </c>
      <c r="X99" s="263">
        <f t="shared" si="9"/>
        <v>46621</v>
      </c>
      <c r="Y99" s="263">
        <f t="shared" si="9"/>
        <v>46622</v>
      </c>
      <c r="Z99" s="263">
        <f t="shared" si="9"/>
        <v>46623</v>
      </c>
      <c r="AA99" s="263">
        <f t="shared" si="9"/>
        <v>46624</v>
      </c>
      <c r="AB99" s="263">
        <f t="shared" si="9"/>
        <v>46625</v>
      </c>
      <c r="AC99" s="263">
        <f t="shared" si="9"/>
        <v>46626</v>
      </c>
      <c r="AD99" s="263">
        <f t="shared" si="9"/>
        <v>46627</v>
      </c>
      <c r="AE99" s="263">
        <f t="shared" si="9"/>
        <v>46628</v>
      </c>
      <c r="AF99" s="263">
        <f t="shared" si="9"/>
        <v>46629</v>
      </c>
      <c r="AG99" s="263">
        <f t="shared" si="9"/>
        <v>46630</v>
      </c>
      <c r="AL99" s="32" t="str">
        <f t="array" ref="AL99">IFERROR(INDEX(A$1:A$2040,SMALL(IF(A$1:A$2040&lt;&gt;"",ROW(A$1:A$2040)-0),ROW(A103))),"")</f>
        <v/>
      </c>
    </row>
    <row r="100" spans="1:38" ht="18" customHeight="1" outlineLevel="1" x14ac:dyDescent="0.2">
      <c r="A100" s="32">
        <v>8</v>
      </c>
      <c r="B100" s="37" t="s">
        <v>44</v>
      </c>
      <c r="C100" s="263"/>
      <c r="D100" s="263"/>
      <c r="E100" s="263"/>
      <c r="F100" s="263"/>
      <c r="G100" s="263"/>
      <c r="H100" s="263"/>
      <c r="I100" s="263"/>
      <c r="J100" s="263"/>
      <c r="K100" s="263"/>
      <c r="L100" s="263"/>
      <c r="M100" s="263"/>
      <c r="N100" s="263"/>
      <c r="O100" s="263"/>
      <c r="P100" s="263"/>
      <c r="Q100" s="263"/>
      <c r="R100" s="263"/>
      <c r="S100" s="263"/>
      <c r="T100" s="263"/>
      <c r="U100" s="263"/>
      <c r="V100" s="263"/>
      <c r="W100" s="263"/>
      <c r="X100" s="263"/>
      <c r="Y100" s="263"/>
      <c r="Z100" s="263"/>
      <c r="AA100" s="263"/>
      <c r="AB100" s="263"/>
      <c r="AC100" s="263"/>
      <c r="AD100" s="263"/>
      <c r="AE100" s="263"/>
      <c r="AF100" s="263"/>
      <c r="AG100" s="263"/>
      <c r="AH100" s="28" t="s">
        <v>7</v>
      </c>
      <c r="AI100" s="28" t="s">
        <v>8</v>
      </c>
      <c r="AL100" s="32" t="str">
        <f t="array" ref="AL100">IFERROR(INDEX(A$1:A$2040,SMALL(IF(A$1:A$2040&lt;&gt;"",ROW(A$1:A$2040)-0),ROW(#REF!))),"")</f>
        <v/>
      </c>
    </row>
    <row r="101" spans="1:38" ht="18" customHeight="1" outlineLevel="1" x14ac:dyDescent="0.2">
      <c r="B101" s="29" t="s">
        <v>27</v>
      </c>
      <c r="C101" s="35"/>
      <c r="D101" s="35"/>
      <c r="E101" s="41"/>
      <c r="F101" s="41"/>
      <c r="G101" s="41"/>
      <c r="H101" s="35"/>
      <c r="I101" s="35"/>
      <c r="J101" s="41"/>
      <c r="K101" s="41"/>
      <c r="L101" s="35"/>
      <c r="M101" s="35"/>
      <c r="N101" s="35"/>
      <c r="O101" s="41"/>
      <c r="P101" s="41"/>
      <c r="Q101" s="35"/>
      <c r="R101" s="35"/>
      <c r="S101" s="41"/>
      <c r="T101" s="41"/>
      <c r="U101" s="41"/>
      <c r="V101" s="35"/>
      <c r="W101" s="35"/>
      <c r="X101" s="41"/>
      <c r="Y101" s="41"/>
      <c r="Z101" s="35"/>
      <c r="AA101" s="35"/>
      <c r="AB101" s="35"/>
      <c r="AC101" s="41"/>
      <c r="AD101" s="41"/>
      <c r="AE101" s="35"/>
      <c r="AF101" s="35"/>
      <c r="AG101" s="41"/>
      <c r="AH101" s="97" cm="1">
        <f t="array" ref="AH101">SUMPRODUCT((C101:AG101="CA")+(C101:AG101="RTT")*1)</f>
        <v>0</v>
      </c>
      <c r="AI101" s="102" cm="1">
        <f t="array" ref="AI101">SUMPRODUCT((C101:AG101="R-CA")*1)</f>
        <v>0</v>
      </c>
    </row>
    <row r="102" spans="1:38" ht="18" customHeight="1" outlineLevel="1" x14ac:dyDescent="0.2">
      <c r="B102" s="30" t="s">
        <v>30</v>
      </c>
      <c r="C102" s="35"/>
      <c r="D102" s="35"/>
      <c r="E102" s="41"/>
      <c r="F102" s="41"/>
      <c r="G102" s="41"/>
      <c r="H102" s="35"/>
      <c r="I102" s="35"/>
      <c r="J102" s="41"/>
      <c r="K102" s="41"/>
      <c r="L102" s="35"/>
      <c r="M102" s="35"/>
      <c r="N102" s="35"/>
      <c r="O102" s="41"/>
      <c r="P102" s="41"/>
      <c r="Q102" s="35"/>
      <c r="R102" s="35"/>
      <c r="S102" s="41"/>
      <c r="T102" s="41"/>
      <c r="U102" s="41"/>
      <c r="V102" s="35"/>
      <c r="W102" s="35"/>
      <c r="X102" s="41"/>
      <c r="Y102" s="41"/>
      <c r="Z102" s="35"/>
      <c r="AA102" s="35"/>
      <c r="AB102" s="35"/>
      <c r="AC102" s="41"/>
      <c r="AD102" s="41"/>
      <c r="AE102" s="35"/>
      <c r="AF102" s="35"/>
      <c r="AG102" s="41"/>
      <c r="AH102" s="97" cm="1">
        <f t="array" ref="AH102">SUMPRODUCT((C102:AG102="CA")+(C102:AG102="RTT")*1)</f>
        <v>0</v>
      </c>
      <c r="AI102" s="35" cm="1">
        <f t="array" ref="AI102">SUMPRODUCT((C102:AG102="R-CA")*1)</f>
        <v>0</v>
      </c>
    </row>
    <row r="103" spans="1:38" ht="18" customHeight="1" x14ac:dyDescent="0.2">
      <c r="B103" s="29" t="s">
        <v>32</v>
      </c>
      <c r="C103" s="41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97" cm="1">
        <f t="array" ref="AH103">SUMPRODUCT((C103:AG103="CA")+(C103:AG103="RTT")*1)</f>
        <v>0</v>
      </c>
      <c r="AI103" s="35" cm="1">
        <f t="array" ref="AI103">SUMPRODUCT((C103:AG103="R-CA")*1)</f>
        <v>0</v>
      </c>
    </row>
    <row r="104" spans="1:38" ht="18" customHeight="1" x14ac:dyDescent="0.2">
      <c r="B104" s="30" t="s">
        <v>33</v>
      </c>
      <c r="C104" s="35"/>
      <c r="D104" s="35"/>
      <c r="E104" s="41"/>
      <c r="F104" s="41"/>
      <c r="G104" s="41"/>
      <c r="H104" s="35"/>
      <c r="I104" s="35"/>
      <c r="J104" s="41"/>
      <c r="K104" s="41"/>
      <c r="L104" s="35"/>
      <c r="M104" s="35"/>
      <c r="N104" s="35"/>
      <c r="O104" s="41"/>
      <c r="P104" s="41"/>
      <c r="Q104" s="35"/>
      <c r="R104" s="35"/>
      <c r="S104" s="41"/>
      <c r="T104" s="41"/>
      <c r="U104" s="41"/>
      <c r="V104" s="35"/>
      <c r="W104" s="35"/>
      <c r="X104" s="41"/>
      <c r="Y104" s="41"/>
      <c r="Z104" s="35"/>
      <c r="AA104" s="35"/>
      <c r="AB104" s="35"/>
      <c r="AC104" s="41"/>
      <c r="AD104" s="41"/>
      <c r="AE104" s="35"/>
      <c r="AF104" s="35"/>
      <c r="AG104" s="41"/>
      <c r="AH104" s="97" cm="1">
        <f t="array" ref="AH104">SUMPRODUCT((C104:AG104="CA")+(C104:AG104="RTT")*1)</f>
        <v>0</v>
      </c>
      <c r="AI104" s="35" cm="1">
        <f t="array" ref="AI104">SUMPRODUCT((C104:AG104="R-CA")*1)</f>
        <v>0</v>
      </c>
    </row>
    <row r="105" spans="1:38" ht="18" customHeight="1" outlineLevel="2" x14ac:dyDescent="0.2">
      <c r="B105" s="29" t="s">
        <v>34</v>
      </c>
      <c r="C105" s="35"/>
      <c r="D105" s="35"/>
      <c r="E105" s="41"/>
      <c r="F105" s="41"/>
      <c r="G105" s="41"/>
      <c r="H105" s="35"/>
      <c r="I105" s="35"/>
      <c r="J105" s="41"/>
      <c r="K105" s="41"/>
      <c r="L105" s="35"/>
      <c r="M105" s="35"/>
      <c r="N105" s="35"/>
      <c r="O105" s="41"/>
      <c r="P105" s="41"/>
      <c r="Q105" s="35"/>
      <c r="R105" s="35"/>
      <c r="S105" s="41"/>
      <c r="T105" s="41"/>
      <c r="U105" s="41"/>
      <c r="V105" s="35"/>
      <c r="W105" s="35"/>
      <c r="X105" s="41"/>
      <c r="Y105" s="41"/>
      <c r="Z105" s="35"/>
      <c r="AA105" s="35"/>
      <c r="AB105" s="35"/>
      <c r="AC105" s="41"/>
      <c r="AD105" s="41"/>
      <c r="AE105" s="35"/>
      <c r="AF105" s="35"/>
      <c r="AG105" s="41"/>
      <c r="AH105" s="97" cm="1">
        <f t="array" ref="AH105">SUMPRODUCT((C105:AG105="CA")+(C105:AG105="RTT")*1)</f>
        <v>0</v>
      </c>
      <c r="AI105" s="35" cm="1">
        <f t="array" ref="AI105">SUMPRODUCT((C105:AG105="R-CA")*1)</f>
        <v>0</v>
      </c>
    </row>
    <row r="106" spans="1:38" ht="18" customHeight="1" outlineLevel="2" x14ac:dyDescent="0.2">
      <c r="B106" s="30" t="s">
        <v>35</v>
      </c>
      <c r="C106" s="35"/>
      <c r="D106" s="35"/>
      <c r="E106" s="41"/>
      <c r="F106" s="41"/>
      <c r="G106" s="41"/>
      <c r="H106" s="35"/>
      <c r="I106" s="35"/>
      <c r="J106" s="41"/>
      <c r="K106" s="41"/>
      <c r="L106" s="35"/>
      <c r="M106" s="35"/>
      <c r="N106" s="35"/>
      <c r="O106" s="41"/>
      <c r="P106" s="41"/>
      <c r="Q106" s="35"/>
      <c r="R106" s="35"/>
      <c r="S106" s="41"/>
      <c r="T106" s="41"/>
      <c r="U106" s="41"/>
      <c r="V106" s="35"/>
      <c r="W106" s="35"/>
      <c r="X106" s="41"/>
      <c r="Y106" s="41"/>
      <c r="Z106" s="35"/>
      <c r="AA106" s="35"/>
      <c r="AB106" s="35"/>
      <c r="AC106" s="41"/>
      <c r="AD106" s="41"/>
      <c r="AE106" s="35"/>
      <c r="AF106" s="35"/>
      <c r="AG106" s="41"/>
      <c r="AH106" s="97" cm="1">
        <f t="array" ref="AH106">SUMPRODUCT((C106:AG106="CA")+(C106:AG106="RTT")*1)</f>
        <v>0</v>
      </c>
      <c r="AI106" s="35" cm="1">
        <f t="array" ref="AI106">SUMPRODUCT((C106:AG106="R-CA")*1)</f>
        <v>0</v>
      </c>
    </row>
    <row r="107" spans="1:38" ht="18" customHeight="1" outlineLevel="1" x14ac:dyDescent="0.2">
      <c r="B107" s="124"/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2"/>
      <c r="AG107" s="112"/>
      <c r="AH107" s="125" cm="1">
        <f t="array" ref="AH107">SUMPRODUCT((C107:AG107="CA")+(C107:AG107="RTT")*1)</f>
        <v>0</v>
      </c>
      <c r="AI107" s="103" cm="1">
        <f t="array" ref="AI107">SUMPRODUCT((C107:AG107="R-CA")*1)</f>
        <v>0</v>
      </c>
      <c r="AL107" s="32" t="str">
        <f t="array" ref="AL107">IFERROR(INDEX(A$1:A$2040,SMALL(IF(A$1:A$2040&lt;&gt;"",ROW(A$1:A$2040)-0),ROW(A115))),"")</f>
        <v/>
      </c>
    </row>
    <row r="108" spans="1:38" ht="18" customHeight="1" outlineLevel="1" x14ac:dyDescent="0.2">
      <c r="B108" s="115"/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111" cm="1">
        <f t="array" ref="AH108">SUMPRODUCT((C108:AG108="CA")+(C108:AG108="RTT")*1)</f>
        <v>0</v>
      </c>
      <c r="AI108" s="103" cm="1">
        <f t="array" ref="AI108">SUMPRODUCT((C108:AG108="R-CA")*1)</f>
        <v>0</v>
      </c>
    </row>
    <row r="109" spans="1:38" ht="18" customHeight="1" outlineLevel="1" x14ac:dyDescent="0.2">
      <c r="B109" s="116" t="s">
        <v>36</v>
      </c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111" cm="1">
        <f t="array" ref="AH109">SUMPRODUCT((C109:AG109="CA")+(C109:AG109="RTT")*1)</f>
        <v>0</v>
      </c>
      <c r="AI109" s="103" cm="1">
        <f t="array" ref="AI109">SUMPRODUCT((C109:AG109="R-CA")*1)</f>
        <v>0</v>
      </c>
    </row>
    <row r="110" spans="1:38" ht="18" customHeight="1" outlineLevel="1" x14ac:dyDescent="0.2">
      <c r="B110" s="115" t="s">
        <v>39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2"/>
      <c r="AG110" s="112"/>
      <c r="AH110" s="111" cm="1">
        <f t="array" ref="AH110">SUMPRODUCT((C110:AG110="CA")+(C110:AG110="RTT")*1)</f>
        <v>0</v>
      </c>
      <c r="AI110" s="103" cm="1">
        <f t="array" ref="AI110">SUMPRODUCT((C110:AG110="R-CA")*1)</f>
        <v>0</v>
      </c>
    </row>
    <row r="111" spans="1:38" ht="18" customHeight="1" outlineLevel="1" x14ac:dyDescent="0.2">
      <c r="B111" s="116" t="s">
        <v>40</v>
      </c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117"/>
      <c r="AH111" s="113" cm="1">
        <f t="array" ref="AH111">SUMPRODUCT((C111:AG111="CA")+(C111:AG111="RTT")*1)</f>
        <v>0</v>
      </c>
      <c r="AI111" s="112" cm="1">
        <f t="array" ref="AI111">SUMPRODUCT((C111:AG111="R-CA")*1)</f>
        <v>0</v>
      </c>
    </row>
    <row r="112" spans="1:38" ht="18" customHeight="1" outlineLevel="2" x14ac:dyDescent="0.2"/>
    <row r="113" spans="1:38" ht="18" customHeight="1" outlineLevel="2" x14ac:dyDescent="0.2">
      <c r="B113" s="33">
        <v>46631</v>
      </c>
      <c r="C113" s="263">
        <f>DATE(P4_2027!B2,9,1)</f>
        <v>46631</v>
      </c>
      <c r="D113" s="263">
        <f>C113+1</f>
        <v>46632</v>
      </c>
      <c r="E113" s="263">
        <f t="shared" ref="E113:AF113" si="10">D113+1</f>
        <v>46633</v>
      </c>
      <c r="F113" s="263">
        <f t="shared" si="10"/>
        <v>46634</v>
      </c>
      <c r="G113" s="263">
        <f t="shared" si="10"/>
        <v>46635</v>
      </c>
      <c r="H113" s="263">
        <f t="shared" si="10"/>
        <v>46636</v>
      </c>
      <c r="I113" s="263">
        <f t="shared" si="10"/>
        <v>46637</v>
      </c>
      <c r="J113" s="263">
        <f t="shared" si="10"/>
        <v>46638</v>
      </c>
      <c r="K113" s="263">
        <f t="shared" si="10"/>
        <v>46639</v>
      </c>
      <c r="L113" s="263">
        <f t="shared" si="10"/>
        <v>46640</v>
      </c>
      <c r="M113" s="263">
        <f t="shared" si="10"/>
        <v>46641</v>
      </c>
      <c r="N113" s="263">
        <f t="shared" si="10"/>
        <v>46642</v>
      </c>
      <c r="O113" s="263">
        <f t="shared" si="10"/>
        <v>46643</v>
      </c>
      <c r="P113" s="263">
        <f t="shared" si="10"/>
        <v>46644</v>
      </c>
      <c r="Q113" s="263">
        <f t="shared" si="10"/>
        <v>46645</v>
      </c>
      <c r="R113" s="263">
        <f t="shared" si="10"/>
        <v>46646</v>
      </c>
      <c r="S113" s="263">
        <f t="shared" si="10"/>
        <v>46647</v>
      </c>
      <c r="T113" s="263">
        <f t="shared" si="10"/>
        <v>46648</v>
      </c>
      <c r="U113" s="263">
        <f t="shared" si="10"/>
        <v>46649</v>
      </c>
      <c r="V113" s="263">
        <f t="shared" si="10"/>
        <v>46650</v>
      </c>
      <c r="W113" s="263">
        <f t="shared" si="10"/>
        <v>46651</v>
      </c>
      <c r="X113" s="263">
        <f t="shared" si="10"/>
        <v>46652</v>
      </c>
      <c r="Y113" s="263">
        <f t="shared" si="10"/>
        <v>46653</v>
      </c>
      <c r="Z113" s="263">
        <f t="shared" si="10"/>
        <v>46654</v>
      </c>
      <c r="AA113" s="263">
        <f t="shared" si="10"/>
        <v>46655</v>
      </c>
      <c r="AB113" s="263">
        <f t="shared" si="10"/>
        <v>46656</v>
      </c>
      <c r="AC113" s="263">
        <f t="shared" si="10"/>
        <v>46657</v>
      </c>
      <c r="AD113" s="263">
        <f t="shared" si="10"/>
        <v>46658</v>
      </c>
      <c r="AE113" s="263">
        <f t="shared" si="10"/>
        <v>46659</v>
      </c>
      <c r="AF113" s="263">
        <f t="shared" si="10"/>
        <v>46660</v>
      </c>
    </row>
    <row r="114" spans="1:38" ht="18" customHeight="1" outlineLevel="2" x14ac:dyDescent="0.2">
      <c r="A114" s="32">
        <v>9</v>
      </c>
      <c r="B114" s="37" t="s">
        <v>44</v>
      </c>
      <c r="C114" s="263"/>
      <c r="D114" s="263"/>
      <c r="E114" s="263"/>
      <c r="F114" s="263"/>
      <c r="G114" s="263"/>
      <c r="H114" s="263"/>
      <c r="I114" s="263"/>
      <c r="J114" s="263"/>
      <c r="K114" s="263"/>
      <c r="L114" s="263"/>
      <c r="M114" s="263"/>
      <c r="N114" s="263"/>
      <c r="O114" s="263"/>
      <c r="P114" s="263"/>
      <c r="Q114" s="263"/>
      <c r="R114" s="263"/>
      <c r="S114" s="263"/>
      <c r="T114" s="263"/>
      <c r="U114" s="263"/>
      <c r="V114" s="263"/>
      <c r="W114" s="263"/>
      <c r="X114" s="263"/>
      <c r="Y114" s="263"/>
      <c r="Z114" s="263"/>
      <c r="AA114" s="263"/>
      <c r="AB114" s="263"/>
      <c r="AC114" s="263"/>
      <c r="AD114" s="263"/>
      <c r="AE114" s="263"/>
      <c r="AF114" s="263"/>
      <c r="AH114" s="28" t="s">
        <v>7</v>
      </c>
      <c r="AI114" s="28" t="s">
        <v>8</v>
      </c>
    </row>
    <row r="115" spans="1:38" ht="18" customHeight="1" outlineLevel="2" x14ac:dyDescent="0.2">
      <c r="B115" s="29" t="s">
        <v>27</v>
      </c>
      <c r="C115" s="41"/>
      <c r="D115" s="41"/>
      <c r="E115" s="35"/>
      <c r="F115" s="35"/>
      <c r="G115" s="41"/>
      <c r="H115" s="41"/>
      <c r="I115" s="35"/>
      <c r="J115" s="35"/>
      <c r="K115" s="35"/>
      <c r="L115" s="41"/>
      <c r="M115" s="41"/>
      <c r="N115" s="35"/>
      <c r="O115" s="35"/>
      <c r="P115" s="41"/>
      <c r="Q115" s="41"/>
      <c r="R115" s="41"/>
      <c r="S115" s="35"/>
      <c r="T115" s="35"/>
      <c r="U115" s="41"/>
      <c r="V115" s="41"/>
      <c r="W115" s="35"/>
      <c r="X115" s="35"/>
      <c r="Y115" s="35"/>
      <c r="Z115" s="41"/>
      <c r="AA115" s="41"/>
      <c r="AB115" s="35"/>
      <c r="AC115" s="35"/>
      <c r="AD115" s="41"/>
      <c r="AE115" s="41"/>
      <c r="AF115" s="45"/>
      <c r="AG115" s="135"/>
      <c r="AH115" s="123" cm="1">
        <f t="array" ref="AH115">SUMPRODUCT((C115:AG115="CA")+(C115:AG115="RTT")*1)</f>
        <v>0</v>
      </c>
      <c r="AI115" s="107" cm="1">
        <f t="array" ref="AI115">SUMPRODUCT((C115:AG115="R-CA")*1)</f>
        <v>0</v>
      </c>
      <c r="AL115" s="32" t="str">
        <f t="array" ref="AL115">IFERROR(INDEX(A$1:A$2040,SMALL(IF(A$1:A$2040&lt;&gt;"",ROW(A$1:A$2040)-0),ROW(#REF!))),"")</f>
        <v/>
      </c>
    </row>
    <row r="116" spans="1:38" ht="18" customHeight="1" outlineLevel="2" x14ac:dyDescent="0.2">
      <c r="B116" s="30" t="s">
        <v>30</v>
      </c>
      <c r="C116" s="41"/>
      <c r="D116" s="41"/>
      <c r="E116" s="35"/>
      <c r="F116" s="35"/>
      <c r="G116" s="41"/>
      <c r="H116" s="41"/>
      <c r="I116" s="35"/>
      <c r="J116" s="35"/>
      <c r="K116" s="35"/>
      <c r="L116" s="41"/>
      <c r="M116" s="41"/>
      <c r="N116" s="35"/>
      <c r="O116" s="35"/>
      <c r="P116" s="41"/>
      <c r="Q116" s="41"/>
      <c r="R116" s="41"/>
      <c r="S116" s="35"/>
      <c r="T116" s="35"/>
      <c r="U116" s="41"/>
      <c r="V116" s="41"/>
      <c r="W116" s="35"/>
      <c r="X116" s="35"/>
      <c r="Y116" s="35"/>
      <c r="Z116" s="41"/>
      <c r="AA116" s="41"/>
      <c r="AB116" s="35"/>
      <c r="AC116" s="35"/>
      <c r="AD116" s="41"/>
      <c r="AE116" s="41"/>
      <c r="AF116" s="45"/>
      <c r="AG116" s="136"/>
      <c r="AH116" s="123" cm="1">
        <f t="array" ref="AH116">SUMPRODUCT((C116:AG116="CA")+(C116:AG116="RTT")*1)</f>
        <v>0</v>
      </c>
      <c r="AI116" s="106" cm="1">
        <f t="array" ref="AI116">SUMPRODUCT((C116:AG116="R-CA")*1)</f>
        <v>0</v>
      </c>
    </row>
    <row r="117" spans="1:38" ht="18" customHeight="1" x14ac:dyDescent="0.2">
      <c r="B117" s="29" t="s">
        <v>32</v>
      </c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35"/>
      <c r="T117" s="35"/>
      <c r="U117" s="41"/>
      <c r="V117" s="41"/>
      <c r="W117" s="35"/>
      <c r="X117" s="35"/>
      <c r="Y117" s="35"/>
      <c r="Z117" s="41"/>
      <c r="AA117" s="41"/>
      <c r="AB117" s="35"/>
      <c r="AC117" s="35"/>
      <c r="AD117" s="41"/>
      <c r="AE117" s="41"/>
      <c r="AF117" s="45"/>
      <c r="AG117" s="136"/>
      <c r="AH117" s="123" cm="1">
        <f t="array" ref="AH117">SUMPRODUCT((C117:AG117="CA")+(C117:AG117="RTT")*1)</f>
        <v>0</v>
      </c>
      <c r="AI117" s="106" cm="1">
        <f t="array" ref="AI117">SUMPRODUCT((C117:AG117="R-CA")*1)</f>
        <v>0</v>
      </c>
    </row>
    <row r="118" spans="1:38" ht="18" customHeight="1" x14ac:dyDescent="0.2">
      <c r="B118" s="30" t="s">
        <v>33</v>
      </c>
      <c r="C118" s="41"/>
      <c r="D118" s="41"/>
      <c r="E118" s="35"/>
      <c r="F118" s="35"/>
      <c r="G118" s="41"/>
      <c r="H118" s="41"/>
      <c r="I118" s="35"/>
      <c r="J118" s="35"/>
      <c r="K118" s="35"/>
      <c r="L118" s="41"/>
      <c r="M118" s="41"/>
      <c r="N118" s="35"/>
      <c r="O118" s="35"/>
      <c r="P118" s="41"/>
      <c r="Q118" s="41"/>
      <c r="R118" s="41"/>
      <c r="S118" s="35"/>
      <c r="T118" s="35"/>
      <c r="U118" s="41"/>
      <c r="V118" s="41"/>
      <c r="W118" s="35"/>
      <c r="X118" s="35"/>
      <c r="Y118" s="35"/>
      <c r="Z118" s="41"/>
      <c r="AA118" s="41"/>
      <c r="AB118" s="35"/>
      <c r="AC118" s="35"/>
      <c r="AD118" s="41"/>
      <c r="AE118" s="41"/>
      <c r="AF118" s="45"/>
      <c r="AG118" s="136"/>
      <c r="AH118" s="123" cm="1">
        <f t="array" ref="AH118">SUMPRODUCT((C118:AG118="CA")+(C118:AG118="RTT")*1)</f>
        <v>0</v>
      </c>
      <c r="AI118" s="106" cm="1">
        <f t="array" ref="AI118">SUMPRODUCT((C118:AG118="R-CA")*1)</f>
        <v>0</v>
      </c>
    </row>
    <row r="119" spans="1:38" ht="18" customHeight="1" outlineLevel="2" x14ac:dyDescent="0.2">
      <c r="B119" s="29" t="s">
        <v>34</v>
      </c>
      <c r="C119" s="41"/>
      <c r="D119" s="41"/>
      <c r="E119" s="35"/>
      <c r="F119" s="35"/>
      <c r="G119" s="41"/>
      <c r="H119" s="41"/>
      <c r="I119" s="35"/>
      <c r="J119" s="35"/>
      <c r="K119" s="35"/>
      <c r="L119" s="41"/>
      <c r="M119" s="41"/>
      <c r="N119" s="35"/>
      <c r="O119" s="35"/>
      <c r="P119" s="41"/>
      <c r="Q119" s="41"/>
      <c r="R119" s="41"/>
      <c r="S119" s="35"/>
      <c r="T119" s="35"/>
      <c r="U119" s="41"/>
      <c r="V119" s="41"/>
      <c r="W119" s="35"/>
      <c r="X119" s="35"/>
      <c r="Y119" s="35"/>
      <c r="Z119" s="41"/>
      <c r="AA119" s="41"/>
      <c r="AB119" s="35"/>
      <c r="AC119" s="35"/>
      <c r="AD119" s="41"/>
      <c r="AE119" s="41"/>
      <c r="AF119" s="45"/>
      <c r="AG119" s="136"/>
      <c r="AH119" s="123" cm="1">
        <f t="array" ref="AH119">SUMPRODUCT((C119:AG119="CA")+(C119:AG119="RTT")*1)</f>
        <v>0</v>
      </c>
      <c r="AI119" s="106" cm="1">
        <f t="array" ref="AI119">SUMPRODUCT((C119:AG119="R-CA")*1)</f>
        <v>0</v>
      </c>
    </row>
    <row r="120" spans="1:38" ht="18" customHeight="1" outlineLevel="2" x14ac:dyDescent="0.2">
      <c r="B120" s="30" t="s">
        <v>35</v>
      </c>
      <c r="C120" s="41"/>
      <c r="D120" s="41"/>
      <c r="E120" s="35"/>
      <c r="F120" s="35"/>
      <c r="G120" s="41"/>
      <c r="H120" s="41"/>
      <c r="I120" s="35"/>
      <c r="J120" s="35"/>
      <c r="K120" s="35"/>
      <c r="L120" s="41"/>
      <c r="M120" s="41"/>
      <c r="N120" s="35"/>
      <c r="O120" s="35"/>
      <c r="P120" s="41"/>
      <c r="Q120" s="41"/>
      <c r="R120" s="41"/>
      <c r="S120" s="35"/>
      <c r="T120" s="35"/>
      <c r="U120" s="41"/>
      <c r="V120" s="41"/>
      <c r="W120" s="35"/>
      <c r="X120" s="35"/>
      <c r="Y120" s="35"/>
      <c r="Z120" s="41"/>
      <c r="AA120" s="41"/>
      <c r="AB120" s="35"/>
      <c r="AC120" s="35"/>
      <c r="AD120" s="41"/>
      <c r="AE120" s="41"/>
      <c r="AF120" s="45"/>
      <c r="AG120" s="136"/>
      <c r="AH120" s="123" cm="1">
        <f t="array" ref="AH120">SUMPRODUCT((C120:AG120="CA")+(C120:AG120="RTT")*1)</f>
        <v>0</v>
      </c>
      <c r="AI120" s="106" cm="1">
        <f t="array" ref="AI120">SUMPRODUCT((C120:AG120="R-CA")*1)</f>
        <v>0</v>
      </c>
    </row>
    <row r="121" spans="1:38" ht="18" customHeight="1" outlineLevel="1" x14ac:dyDescent="0.2">
      <c r="B121" s="124"/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4"/>
      <c r="AG121" s="137"/>
      <c r="AH121" s="125" cm="1">
        <f t="array" ref="AH121">SUMPRODUCT((C121:AG121="CA")+(C121:AG121="RTT")*1)</f>
        <v>0</v>
      </c>
      <c r="AI121" s="103" cm="1">
        <f t="array" ref="AI121">SUMPRODUCT((C121:AG121="R-CA")*1)</f>
        <v>0</v>
      </c>
      <c r="AL121" s="32" t="str">
        <f t="array" ref="AL121">IFERROR(INDEX(A$1:A$2040,SMALL(IF(A$1:A$2040&lt;&gt;"",ROW(A$1:A$2040)-0),ROW(A129))),"")</f>
        <v/>
      </c>
    </row>
    <row r="122" spans="1:38" ht="18" customHeight="1" outlineLevel="1" x14ac:dyDescent="0.2">
      <c r="B122" s="115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128"/>
      <c r="AG122" s="137"/>
      <c r="AH122" s="125" cm="1">
        <f t="array" ref="AH122">SUMPRODUCT((C122:AG122="CA")+(C122:AG122="RTT")*1)</f>
        <v>0</v>
      </c>
      <c r="AI122" s="103" cm="1">
        <f t="array" ref="AI122">SUMPRODUCT((C122:AG122="R-CA")*1)</f>
        <v>0</v>
      </c>
    </row>
    <row r="123" spans="1:38" ht="18" customHeight="1" outlineLevel="1" x14ac:dyDescent="0.2">
      <c r="B123" s="116" t="s">
        <v>36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117"/>
      <c r="AG123" s="137"/>
      <c r="AH123" s="125" cm="1">
        <f t="array" ref="AH123">SUMPRODUCT((C123:AG123="CA")+(C123:AG123="RTT")*1)</f>
        <v>0</v>
      </c>
      <c r="AI123" s="103" cm="1">
        <f t="array" ref="AI123">SUMPRODUCT((C123:AG123="R-CA")*1)</f>
        <v>0</v>
      </c>
    </row>
    <row r="124" spans="1:38" ht="18" customHeight="1" outlineLevel="1" x14ac:dyDescent="0.2">
      <c r="B124" s="115" t="s">
        <v>39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4"/>
      <c r="AG124" s="137"/>
      <c r="AH124" s="125" cm="1">
        <f t="array" ref="AH124">SUMPRODUCT((C124:AG124="CA")+(C124:AG124="RTT")*1)</f>
        <v>0</v>
      </c>
      <c r="AI124" s="103" cm="1">
        <f t="array" ref="AI124">SUMPRODUCT((C124:AG124="R-CA")*1)</f>
        <v>0</v>
      </c>
    </row>
    <row r="125" spans="1:38" ht="18" customHeight="1" outlineLevel="1" x14ac:dyDescent="0.2">
      <c r="B125" s="116" t="s">
        <v>40</v>
      </c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117"/>
      <c r="AG125" s="138"/>
      <c r="AH125" s="129" cm="1">
        <f t="array" ref="AH125">SUMPRODUCT((C125:AG125="CA")+(C125:AG125="RTT")*1)</f>
        <v>0</v>
      </c>
      <c r="AI125" s="112" cm="1">
        <f t="array" ref="AI125">SUMPRODUCT((C125:AG125="R-CA")*1)</f>
        <v>0</v>
      </c>
    </row>
    <row r="126" spans="1:38" ht="18" customHeight="1" outlineLevel="2" x14ac:dyDescent="0.2"/>
    <row r="127" spans="1:38" ht="18" customHeight="1" outlineLevel="2" x14ac:dyDescent="0.2">
      <c r="B127" s="33">
        <v>46661</v>
      </c>
      <c r="C127" s="263">
        <f>DATE(P4_2027!B2,10,1)</f>
        <v>46661</v>
      </c>
      <c r="D127" s="263">
        <f>C127+1</f>
        <v>46662</v>
      </c>
      <c r="E127" s="263">
        <f t="shared" ref="E127:AG127" si="11">D127+1</f>
        <v>46663</v>
      </c>
      <c r="F127" s="263">
        <f t="shared" si="11"/>
        <v>46664</v>
      </c>
      <c r="G127" s="263">
        <f t="shared" si="11"/>
        <v>46665</v>
      </c>
      <c r="H127" s="263">
        <f t="shared" si="11"/>
        <v>46666</v>
      </c>
      <c r="I127" s="263">
        <f t="shared" si="11"/>
        <v>46667</v>
      </c>
      <c r="J127" s="263">
        <f t="shared" si="11"/>
        <v>46668</v>
      </c>
      <c r="K127" s="263">
        <f t="shared" si="11"/>
        <v>46669</v>
      </c>
      <c r="L127" s="263">
        <f t="shared" si="11"/>
        <v>46670</v>
      </c>
      <c r="M127" s="263">
        <f t="shared" si="11"/>
        <v>46671</v>
      </c>
      <c r="N127" s="263">
        <f t="shared" si="11"/>
        <v>46672</v>
      </c>
      <c r="O127" s="263">
        <f t="shared" si="11"/>
        <v>46673</v>
      </c>
      <c r="P127" s="263">
        <f t="shared" si="11"/>
        <v>46674</v>
      </c>
      <c r="Q127" s="263">
        <f t="shared" si="11"/>
        <v>46675</v>
      </c>
      <c r="R127" s="263">
        <f t="shared" si="11"/>
        <v>46676</v>
      </c>
      <c r="S127" s="263">
        <f t="shared" si="11"/>
        <v>46677</v>
      </c>
      <c r="T127" s="263">
        <f t="shared" si="11"/>
        <v>46678</v>
      </c>
      <c r="U127" s="263">
        <f t="shared" si="11"/>
        <v>46679</v>
      </c>
      <c r="V127" s="263">
        <f t="shared" si="11"/>
        <v>46680</v>
      </c>
      <c r="W127" s="263">
        <f t="shared" si="11"/>
        <v>46681</v>
      </c>
      <c r="X127" s="263">
        <f t="shared" si="11"/>
        <v>46682</v>
      </c>
      <c r="Y127" s="263">
        <f t="shared" si="11"/>
        <v>46683</v>
      </c>
      <c r="Z127" s="263">
        <f t="shared" si="11"/>
        <v>46684</v>
      </c>
      <c r="AA127" s="263">
        <f t="shared" si="11"/>
        <v>46685</v>
      </c>
      <c r="AB127" s="263">
        <f t="shared" si="11"/>
        <v>46686</v>
      </c>
      <c r="AC127" s="263">
        <f t="shared" si="11"/>
        <v>46687</v>
      </c>
      <c r="AD127" s="263">
        <f t="shared" si="11"/>
        <v>46688</v>
      </c>
      <c r="AE127" s="263">
        <f t="shared" si="11"/>
        <v>46689</v>
      </c>
      <c r="AF127" s="263">
        <f t="shared" si="11"/>
        <v>46690</v>
      </c>
      <c r="AG127" s="263">
        <f t="shared" si="11"/>
        <v>46691</v>
      </c>
    </row>
    <row r="128" spans="1:38" ht="18" customHeight="1" outlineLevel="2" x14ac:dyDescent="0.2">
      <c r="A128" s="32">
        <v>10</v>
      </c>
      <c r="B128" s="37" t="s">
        <v>44</v>
      </c>
      <c r="C128" s="263"/>
      <c r="D128" s="263"/>
      <c r="E128" s="263"/>
      <c r="F128" s="263"/>
      <c r="G128" s="263"/>
      <c r="H128" s="263"/>
      <c r="I128" s="263"/>
      <c r="J128" s="263"/>
      <c r="K128" s="263"/>
      <c r="L128" s="263"/>
      <c r="M128" s="263"/>
      <c r="N128" s="263"/>
      <c r="O128" s="263"/>
      <c r="P128" s="263"/>
      <c r="Q128" s="263"/>
      <c r="R128" s="263"/>
      <c r="S128" s="263"/>
      <c r="T128" s="263"/>
      <c r="U128" s="263"/>
      <c r="V128" s="263"/>
      <c r="W128" s="263"/>
      <c r="X128" s="263"/>
      <c r="Y128" s="263"/>
      <c r="Z128" s="263"/>
      <c r="AA128" s="263"/>
      <c r="AB128" s="263"/>
      <c r="AC128" s="263"/>
      <c r="AD128" s="263"/>
      <c r="AE128" s="263"/>
      <c r="AF128" s="263"/>
      <c r="AG128" s="263"/>
      <c r="AH128" s="28" t="s">
        <v>7</v>
      </c>
      <c r="AI128" s="28" t="s">
        <v>8</v>
      </c>
    </row>
    <row r="129" spans="1:38" ht="18" customHeight="1" outlineLevel="2" x14ac:dyDescent="0.2">
      <c r="B129" s="29" t="s">
        <v>27</v>
      </c>
      <c r="C129" s="35"/>
      <c r="D129" s="35"/>
      <c r="E129" s="41"/>
      <c r="F129" s="41"/>
      <c r="G129" s="35"/>
      <c r="H129" s="35"/>
      <c r="I129" s="41"/>
      <c r="J129" s="41"/>
      <c r="K129" s="41"/>
      <c r="L129" s="35"/>
      <c r="M129" s="35"/>
      <c r="N129" s="41"/>
      <c r="O129" s="41"/>
      <c r="P129" s="35"/>
      <c r="Q129" s="35"/>
      <c r="R129" s="35"/>
      <c r="S129" s="41"/>
      <c r="T129" s="41"/>
      <c r="U129" s="35"/>
      <c r="V129" s="35"/>
      <c r="W129" s="41"/>
      <c r="X129" s="41"/>
      <c r="Y129" s="41"/>
      <c r="Z129" s="35"/>
      <c r="AA129" s="35"/>
      <c r="AB129" s="41"/>
      <c r="AC129" s="41"/>
      <c r="AD129" s="35"/>
      <c r="AE129" s="35"/>
      <c r="AF129" s="35"/>
      <c r="AG129" s="41"/>
      <c r="AH129" s="97" cm="1">
        <f t="array" ref="AH129">SUMPRODUCT((C129:AG129="CA")+(C129:AG129="RTT")*1)</f>
        <v>0</v>
      </c>
      <c r="AI129" s="57" cm="1">
        <f t="array" ref="AI129">SUMPRODUCT((C129:AG129="R-CA")*1)</f>
        <v>0</v>
      </c>
    </row>
    <row r="130" spans="1:38" ht="18" customHeight="1" outlineLevel="2" x14ac:dyDescent="0.2">
      <c r="B130" s="30" t="s">
        <v>30</v>
      </c>
      <c r="C130" s="35"/>
      <c r="D130" s="35"/>
      <c r="E130" s="41"/>
      <c r="F130" s="41"/>
      <c r="G130" s="35"/>
      <c r="H130" s="35"/>
      <c r="I130" s="41"/>
      <c r="J130" s="41"/>
      <c r="K130" s="41"/>
      <c r="L130" s="35"/>
      <c r="M130" s="35"/>
      <c r="N130" s="41"/>
      <c r="O130" s="41"/>
      <c r="P130" s="35"/>
      <c r="Q130" s="35"/>
      <c r="R130" s="35"/>
      <c r="S130" s="41"/>
      <c r="T130" s="41"/>
      <c r="U130" s="35"/>
      <c r="V130" s="35"/>
      <c r="W130" s="41"/>
      <c r="X130" s="41"/>
      <c r="Y130" s="41"/>
      <c r="Z130" s="35"/>
      <c r="AA130" s="35"/>
      <c r="AB130" s="41"/>
      <c r="AC130" s="41"/>
      <c r="AD130" s="41"/>
      <c r="AE130" s="35"/>
      <c r="AF130" s="35"/>
      <c r="AG130" s="41"/>
      <c r="AH130" s="97" cm="1">
        <f t="array" ref="AH130">SUMPRODUCT((C130:AG130="CA")+(C130:AG130="RTT")*1)</f>
        <v>0</v>
      </c>
      <c r="AI130" s="38" cm="1">
        <f t="array" ref="AI130">SUMPRODUCT((C130:AG130="R-CA")*1)</f>
        <v>0</v>
      </c>
      <c r="AL130" s="32" t="str">
        <f t="array" ref="AL130">IFERROR(INDEX(A$1:A$2040,SMALL(IF(A$1:A$2040&lt;&gt;"",ROW(A$1:A$2040)-0),ROW(#REF!))),"")</f>
        <v/>
      </c>
    </row>
    <row r="131" spans="1:38" ht="18" customHeight="1" x14ac:dyDescent="0.2">
      <c r="B131" s="29" t="s">
        <v>32</v>
      </c>
      <c r="C131" s="35"/>
      <c r="D131" s="35"/>
      <c r="E131" s="41"/>
      <c r="F131" s="41"/>
      <c r="G131" s="35"/>
      <c r="H131" s="35"/>
      <c r="I131" s="41"/>
      <c r="J131" s="41"/>
      <c r="K131" s="41"/>
      <c r="L131" s="35"/>
      <c r="M131" s="35"/>
      <c r="N131" s="41"/>
      <c r="O131" s="41"/>
      <c r="P131" s="35"/>
      <c r="Q131" s="35"/>
      <c r="R131" s="35"/>
      <c r="S131" s="41"/>
      <c r="T131" s="41"/>
      <c r="U131" s="35"/>
      <c r="V131" s="35"/>
      <c r="W131" s="41"/>
      <c r="X131" s="41"/>
      <c r="Y131" s="41"/>
      <c r="Z131" s="35"/>
      <c r="AA131" s="35"/>
      <c r="AB131" s="41"/>
      <c r="AC131" s="41"/>
      <c r="AD131" s="35"/>
      <c r="AE131" s="35"/>
      <c r="AF131" s="35"/>
      <c r="AG131" s="41"/>
      <c r="AH131" s="97" cm="1">
        <f t="array" ref="AH131">SUMPRODUCT((C131:AG131="CA")+(C131:AG131="RTT")*1)</f>
        <v>0</v>
      </c>
      <c r="AI131" s="38" cm="1">
        <f t="array" ref="AI131">SUMPRODUCT((C131:AG131="R-CA")*1)</f>
        <v>0</v>
      </c>
    </row>
    <row r="132" spans="1:38" ht="18" customHeight="1" x14ac:dyDescent="0.2">
      <c r="B132" s="30" t="s">
        <v>33</v>
      </c>
      <c r="C132" s="35"/>
      <c r="D132" s="35"/>
      <c r="E132" s="41"/>
      <c r="F132" s="41"/>
      <c r="G132" s="35"/>
      <c r="H132" s="35"/>
      <c r="I132" s="41"/>
      <c r="J132" s="41"/>
      <c r="K132" s="41"/>
      <c r="L132" s="35"/>
      <c r="M132" s="35"/>
      <c r="N132" s="41"/>
      <c r="O132" s="41"/>
      <c r="P132" s="35"/>
      <c r="Q132" s="35"/>
      <c r="R132" s="35"/>
      <c r="S132" s="41"/>
      <c r="T132" s="41"/>
      <c r="U132" s="35"/>
      <c r="V132" s="35"/>
      <c r="W132" s="41"/>
      <c r="X132" s="41"/>
      <c r="Y132" s="41"/>
      <c r="Z132" s="35"/>
      <c r="AA132" s="35"/>
      <c r="AB132" s="41"/>
      <c r="AC132" s="41"/>
      <c r="AD132" s="35"/>
      <c r="AE132" s="35"/>
      <c r="AF132" s="35"/>
      <c r="AG132" s="41"/>
      <c r="AH132" s="97" cm="1">
        <f t="array" ref="AH132">SUMPRODUCT((C132:AG132="CA")+(C132:AG132="RTT")*1)</f>
        <v>0</v>
      </c>
      <c r="AI132" s="38" cm="1">
        <f t="array" ref="AI132">SUMPRODUCT((C132:AG132="R-CA")*1)</f>
        <v>0</v>
      </c>
    </row>
    <row r="133" spans="1:38" ht="18" customHeight="1" outlineLevel="1" x14ac:dyDescent="0.2">
      <c r="B133" s="29" t="s">
        <v>34</v>
      </c>
      <c r="C133" s="35"/>
      <c r="D133" s="35"/>
      <c r="E133" s="41"/>
      <c r="F133" s="41"/>
      <c r="G133" s="35"/>
      <c r="H133" s="35"/>
      <c r="I133" s="41"/>
      <c r="J133" s="41"/>
      <c r="K133" s="41"/>
      <c r="L133" s="35"/>
      <c r="M133" s="35"/>
      <c r="N133" s="41"/>
      <c r="O133" s="41"/>
      <c r="P133" s="35"/>
      <c r="Q133" s="35"/>
      <c r="R133" s="35"/>
      <c r="S133" s="41"/>
      <c r="T133" s="41"/>
      <c r="U133" s="35"/>
      <c r="V133" s="35"/>
      <c r="W133" s="41"/>
      <c r="X133" s="41"/>
      <c r="Y133" s="41"/>
      <c r="Z133" s="35"/>
      <c r="AA133" s="35"/>
      <c r="AB133" s="41"/>
      <c r="AC133" s="41"/>
      <c r="AD133" s="41"/>
      <c r="AE133" s="35"/>
      <c r="AF133" s="35"/>
      <c r="AG133" s="41"/>
      <c r="AH133" s="97" cm="1">
        <f t="array" ref="AH133">SUMPRODUCT((C133:AG133="CA")+(C133:AG133="RTT")*1)</f>
        <v>0</v>
      </c>
      <c r="AI133" s="38" cm="1">
        <f t="array" ref="AI133">SUMPRODUCT((C133:AG133="R-CA")*1)</f>
        <v>0</v>
      </c>
    </row>
    <row r="134" spans="1:38" ht="18" customHeight="1" outlineLevel="1" x14ac:dyDescent="0.2">
      <c r="B134" s="30" t="s">
        <v>35</v>
      </c>
      <c r="C134" s="35"/>
      <c r="D134" s="35"/>
      <c r="E134" s="41"/>
      <c r="F134" s="41"/>
      <c r="G134" s="35"/>
      <c r="H134" s="35"/>
      <c r="I134" s="41"/>
      <c r="J134" s="41"/>
      <c r="K134" s="41"/>
      <c r="L134" s="35"/>
      <c r="M134" s="35"/>
      <c r="N134" s="41"/>
      <c r="O134" s="41"/>
      <c r="P134" s="35"/>
      <c r="Q134" s="35"/>
      <c r="R134" s="35"/>
      <c r="S134" s="41"/>
      <c r="T134" s="41"/>
      <c r="U134" s="35"/>
      <c r="V134" s="35"/>
      <c r="W134" s="41"/>
      <c r="X134" s="41"/>
      <c r="Y134" s="41"/>
      <c r="Z134" s="35"/>
      <c r="AA134" s="35"/>
      <c r="AB134" s="41"/>
      <c r="AC134" s="41"/>
      <c r="AD134" s="35"/>
      <c r="AE134" s="35"/>
      <c r="AF134" s="35"/>
      <c r="AG134" s="41"/>
      <c r="AH134" s="97" cm="1">
        <f t="array" ref="AH134">SUMPRODUCT((C134:AG134="CA")+(C134:AG134="RTT")*1)</f>
        <v>0</v>
      </c>
      <c r="AI134" s="38" cm="1">
        <f t="array" ref="AI134">SUMPRODUCT((C134:AG134="R-CA")*1)</f>
        <v>0</v>
      </c>
    </row>
    <row r="135" spans="1:38" ht="18" customHeight="1" outlineLevel="1" x14ac:dyDescent="0.2">
      <c r="B135" s="124"/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2"/>
      <c r="AG135" s="112"/>
      <c r="AH135" s="125" cm="1">
        <f t="array" ref="AH135">SUMPRODUCT((C135:AG135="CA")+(C135:AG135="RTT")*1)</f>
        <v>0</v>
      </c>
      <c r="AI135" s="103" cm="1">
        <f t="array" ref="AI135">SUMPRODUCT((C135:AG135="R-CA")*1)</f>
        <v>0</v>
      </c>
      <c r="AL135" s="32" t="str">
        <f t="array" ref="AL135">IFERROR(INDEX(A$1:A$2040,SMALL(IF(A$1:A$2040&lt;&gt;"",ROW(A$1:A$2040)-0),ROW(A143))),"")</f>
        <v/>
      </c>
    </row>
    <row r="136" spans="1:38" ht="18" customHeight="1" outlineLevel="1" x14ac:dyDescent="0.2">
      <c r="B136" s="115"/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111" cm="1">
        <f t="array" ref="AH136">SUMPRODUCT((C136:AG136="CA")+(C136:AG136="RTT")*1)</f>
        <v>0</v>
      </c>
      <c r="AI136" s="103" cm="1">
        <f t="array" ref="AI136">SUMPRODUCT((C136:AG136="R-CA")*1)</f>
        <v>0</v>
      </c>
    </row>
    <row r="137" spans="1:38" ht="18" customHeight="1" outlineLevel="1" x14ac:dyDescent="0.2">
      <c r="B137" s="116" t="s">
        <v>36</v>
      </c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111" cm="1">
        <f t="array" ref="AH137">SUMPRODUCT((C137:AG137="CA")+(C137:AG137="RTT")*1)</f>
        <v>0</v>
      </c>
      <c r="AI137" s="103" cm="1">
        <f t="array" ref="AI137">SUMPRODUCT((C137:AG137="R-CA")*1)</f>
        <v>0</v>
      </c>
    </row>
    <row r="138" spans="1:38" ht="18" customHeight="1" outlineLevel="1" x14ac:dyDescent="0.2">
      <c r="B138" s="115" t="s">
        <v>39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2"/>
      <c r="AG138" s="112"/>
      <c r="AH138" s="111" cm="1">
        <f t="array" ref="AH138">SUMPRODUCT((C138:AG138="CA")+(C138:AG138="RTT")*1)</f>
        <v>0</v>
      </c>
      <c r="AI138" s="103" cm="1">
        <f t="array" ref="AI138">SUMPRODUCT((C138:AG138="R-CA")*1)</f>
        <v>0</v>
      </c>
    </row>
    <row r="139" spans="1:38" ht="18" customHeight="1" outlineLevel="1" x14ac:dyDescent="0.2">
      <c r="B139" s="116" t="s">
        <v>40</v>
      </c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117"/>
      <c r="AH139" s="113" cm="1">
        <f t="array" ref="AH139">SUMPRODUCT((C139:AG139="CA")+(C139:AG139="RTT")*1)</f>
        <v>0</v>
      </c>
      <c r="AI139" s="112" cm="1">
        <f t="array" ref="AI139">SUMPRODUCT((C139:AG139="R-CA")*1)</f>
        <v>0</v>
      </c>
    </row>
    <row r="140" spans="1:38" ht="18" customHeight="1" outlineLevel="1" x14ac:dyDescent="0.2"/>
    <row r="141" spans="1:38" ht="18" customHeight="1" outlineLevel="1" x14ac:dyDescent="0.2">
      <c r="B141" s="33">
        <v>46692</v>
      </c>
      <c r="C141" s="263">
        <f>DATE(P4_2027!B2,11,1)</f>
        <v>46692</v>
      </c>
      <c r="D141" s="263">
        <f>C141+1</f>
        <v>46693</v>
      </c>
      <c r="E141" s="263">
        <f t="shared" ref="E141:AF141" si="12">D141+1</f>
        <v>46694</v>
      </c>
      <c r="F141" s="263">
        <f t="shared" si="12"/>
        <v>46695</v>
      </c>
      <c r="G141" s="263">
        <f t="shared" si="12"/>
        <v>46696</v>
      </c>
      <c r="H141" s="263">
        <f t="shared" si="12"/>
        <v>46697</v>
      </c>
      <c r="I141" s="263">
        <f t="shared" si="12"/>
        <v>46698</v>
      </c>
      <c r="J141" s="263">
        <f t="shared" si="12"/>
        <v>46699</v>
      </c>
      <c r="K141" s="263">
        <f t="shared" si="12"/>
        <v>46700</v>
      </c>
      <c r="L141" s="263">
        <f t="shared" si="12"/>
        <v>46701</v>
      </c>
      <c r="M141" s="263">
        <f t="shared" si="12"/>
        <v>46702</v>
      </c>
      <c r="N141" s="263">
        <f t="shared" si="12"/>
        <v>46703</v>
      </c>
      <c r="O141" s="263">
        <f t="shared" si="12"/>
        <v>46704</v>
      </c>
      <c r="P141" s="263">
        <f t="shared" si="12"/>
        <v>46705</v>
      </c>
      <c r="Q141" s="263">
        <f t="shared" si="12"/>
        <v>46706</v>
      </c>
      <c r="R141" s="263">
        <f t="shared" si="12"/>
        <v>46707</v>
      </c>
      <c r="S141" s="263">
        <f t="shared" si="12"/>
        <v>46708</v>
      </c>
      <c r="T141" s="263">
        <f t="shared" si="12"/>
        <v>46709</v>
      </c>
      <c r="U141" s="263">
        <f t="shared" si="12"/>
        <v>46710</v>
      </c>
      <c r="V141" s="263">
        <f t="shared" si="12"/>
        <v>46711</v>
      </c>
      <c r="W141" s="263">
        <f t="shared" si="12"/>
        <v>46712</v>
      </c>
      <c r="X141" s="263">
        <f t="shared" si="12"/>
        <v>46713</v>
      </c>
      <c r="Y141" s="263">
        <f t="shared" si="12"/>
        <v>46714</v>
      </c>
      <c r="Z141" s="263">
        <f t="shared" si="12"/>
        <v>46715</v>
      </c>
      <c r="AA141" s="263">
        <f t="shared" si="12"/>
        <v>46716</v>
      </c>
      <c r="AB141" s="263">
        <f t="shared" si="12"/>
        <v>46717</v>
      </c>
      <c r="AC141" s="263">
        <f t="shared" si="12"/>
        <v>46718</v>
      </c>
      <c r="AD141" s="263">
        <f t="shared" si="12"/>
        <v>46719</v>
      </c>
      <c r="AE141" s="263">
        <f t="shared" si="12"/>
        <v>46720</v>
      </c>
      <c r="AF141" s="263">
        <f t="shared" si="12"/>
        <v>46721</v>
      </c>
    </row>
    <row r="142" spans="1:38" ht="18" customHeight="1" outlineLevel="1" x14ac:dyDescent="0.2">
      <c r="A142" s="32">
        <v>11</v>
      </c>
      <c r="B142" s="37" t="s">
        <v>44</v>
      </c>
      <c r="C142" s="263"/>
      <c r="D142" s="263"/>
      <c r="E142" s="263"/>
      <c r="F142" s="263"/>
      <c r="G142" s="263"/>
      <c r="H142" s="263"/>
      <c r="I142" s="263"/>
      <c r="J142" s="263"/>
      <c r="K142" s="263"/>
      <c r="L142" s="263"/>
      <c r="M142" s="263"/>
      <c r="N142" s="263"/>
      <c r="O142" s="263"/>
      <c r="P142" s="263"/>
      <c r="Q142" s="263"/>
      <c r="R142" s="263"/>
      <c r="S142" s="263"/>
      <c r="T142" s="263"/>
      <c r="U142" s="263"/>
      <c r="V142" s="263"/>
      <c r="W142" s="263"/>
      <c r="X142" s="263"/>
      <c r="Y142" s="267"/>
      <c r="Z142" s="267"/>
      <c r="AA142" s="263"/>
      <c r="AB142" s="263"/>
      <c r="AC142" s="263"/>
      <c r="AD142" s="267"/>
      <c r="AE142" s="263"/>
      <c r="AF142" s="263"/>
      <c r="AH142" s="28" t="s">
        <v>7</v>
      </c>
      <c r="AI142" s="28" t="s">
        <v>8</v>
      </c>
    </row>
    <row r="143" spans="1:38" ht="18" customHeight="1" outlineLevel="1" x14ac:dyDescent="0.2">
      <c r="B143" s="29" t="s">
        <v>27</v>
      </c>
      <c r="C143" s="38"/>
      <c r="D143" s="38"/>
      <c r="E143" s="41"/>
      <c r="F143" s="41"/>
      <c r="G143" s="38"/>
      <c r="H143" s="38"/>
      <c r="I143" s="38"/>
      <c r="J143" s="41"/>
      <c r="K143" s="41"/>
      <c r="L143" s="38"/>
      <c r="M143" s="38"/>
      <c r="N143" s="41"/>
      <c r="O143" s="41"/>
      <c r="P143" s="44"/>
      <c r="Q143" s="38"/>
      <c r="R143" s="38"/>
      <c r="S143" s="41"/>
      <c r="T143" s="41"/>
      <c r="U143" s="38"/>
      <c r="V143" s="38"/>
      <c r="W143" s="38"/>
      <c r="X143" s="45"/>
      <c r="Y143" s="46"/>
      <c r="Z143" s="47"/>
      <c r="AA143" s="38"/>
      <c r="AB143" s="41"/>
      <c r="AC143" s="45"/>
      <c r="AD143" s="47"/>
      <c r="AE143" s="38"/>
      <c r="AF143" s="59"/>
      <c r="AG143" s="130"/>
      <c r="AH143" s="123" cm="1">
        <f t="array" ref="AH143">SUMPRODUCT((C143:AG143="CA")+(C143:AG143="RTT")*1)</f>
        <v>0</v>
      </c>
      <c r="AI143" s="102" cm="1">
        <f t="array" ref="AI143">SUMPRODUCT((C143:AG143="R-CA")*1)</f>
        <v>0</v>
      </c>
    </row>
    <row r="144" spans="1:38" ht="18" customHeight="1" outlineLevel="1" x14ac:dyDescent="0.2">
      <c r="B144" s="30" t="s">
        <v>30</v>
      </c>
      <c r="C144" s="38"/>
      <c r="D144" s="38"/>
      <c r="E144" s="41"/>
      <c r="F144" s="41"/>
      <c r="G144" s="38"/>
      <c r="H144" s="38"/>
      <c r="I144" s="38"/>
      <c r="J144" s="41"/>
      <c r="K144" s="41"/>
      <c r="L144" s="38"/>
      <c r="M144" s="38"/>
      <c r="N144" s="41"/>
      <c r="O144" s="45"/>
      <c r="P144" s="48"/>
      <c r="Q144" s="49"/>
      <c r="R144" s="38"/>
      <c r="S144" s="41"/>
      <c r="T144" s="41"/>
      <c r="U144" s="38"/>
      <c r="V144" s="38"/>
      <c r="W144" s="38"/>
      <c r="X144" s="45"/>
      <c r="Y144" s="50"/>
      <c r="Z144" s="51"/>
      <c r="AA144" s="49"/>
      <c r="AB144" s="41"/>
      <c r="AC144" s="45"/>
      <c r="AD144" s="52"/>
      <c r="AE144" s="49"/>
      <c r="AF144" s="59"/>
      <c r="AG144" s="131"/>
      <c r="AH144" s="123" cm="1">
        <f t="array" ref="AH144">SUMPRODUCT((C144:AG144="CA")+(C144:AG144="RTT")*1)</f>
        <v>0</v>
      </c>
      <c r="AI144" s="35" cm="1">
        <f t="array" ref="AI144">SUMPRODUCT((C144:AG144="R-CA")*1)</f>
        <v>0</v>
      </c>
    </row>
    <row r="145" spans="1:38" ht="18" customHeight="1" x14ac:dyDescent="0.2">
      <c r="B145" s="29" t="s">
        <v>32</v>
      </c>
      <c r="C145" s="38"/>
      <c r="D145" s="38"/>
      <c r="E145" s="41"/>
      <c r="F145" s="41"/>
      <c r="G145" s="38"/>
      <c r="H145" s="38"/>
      <c r="I145" s="38"/>
      <c r="J145" s="41"/>
      <c r="K145" s="41"/>
      <c r="L145" s="38"/>
      <c r="M145" s="38"/>
      <c r="N145" s="41"/>
      <c r="O145" s="41"/>
      <c r="P145" s="53"/>
      <c r="Q145" s="38"/>
      <c r="R145" s="38"/>
      <c r="S145" s="41"/>
      <c r="T145" s="41"/>
      <c r="U145" s="38"/>
      <c r="V145" s="38"/>
      <c r="W145" s="38"/>
      <c r="X145" s="45"/>
      <c r="Y145" s="54"/>
      <c r="Z145" s="55"/>
      <c r="AA145" s="38"/>
      <c r="AB145" s="41"/>
      <c r="AC145" s="45"/>
      <c r="AD145" s="55"/>
      <c r="AE145" s="38"/>
      <c r="AF145" s="59"/>
      <c r="AG145" s="131"/>
      <c r="AH145" s="123" cm="1">
        <f t="array" ref="AH145">SUMPRODUCT((C145:AG145="CA")+(C145:AG145="RTT")*1)</f>
        <v>0</v>
      </c>
      <c r="AI145" s="35" cm="1">
        <f t="array" ref="AI145">SUMPRODUCT((C145:AG145="R-CA")*1)</f>
        <v>0</v>
      </c>
    </row>
    <row r="146" spans="1:38" ht="18" customHeight="1" x14ac:dyDescent="0.2">
      <c r="B146" s="30" t="s">
        <v>33</v>
      </c>
      <c r="C146" s="38"/>
      <c r="D146" s="38"/>
      <c r="E146" s="41"/>
      <c r="F146" s="41"/>
      <c r="G146" s="38"/>
      <c r="H146" s="38"/>
      <c r="I146" s="38"/>
      <c r="J146" s="41"/>
      <c r="K146" s="41"/>
      <c r="L146" s="38"/>
      <c r="M146" s="38"/>
      <c r="N146" s="41"/>
      <c r="O146" s="41"/>
      <c r="P146" s="41"/>
      <c r="Q146" s="38"/>
      <c r="R146" s="38"/>
      <c r="S146" s="41"/>
      <c r="T146" s="41"/>
      <c r="U146" s="38"/>
      <c r="V146" s="38"/>
      <c r="W146" s="38"/>
      <c r="X146" s="41"/>
      <c r="Y146" s="56"/>
      <c r="Z146" s="57"/>
      <c r="AA146" s="38"/>
      <c r="AB146" s="41"/>
      <c r="AC146" s="41"/>
      <c r="AD146" s="56"/>
      <c r="AE146" s="38"/>
      <c r="AF146" s="59"/>
      <c r="AG146" s="131"/>
      <c r="AH146" s="123" cm="1">
        <f t="array" ref="AH146">SUMPRODUCT((C146:AG146="CA")+(C146:AG146="RTT")*1)</f>
        <v>0</v>
      </c>
      <c r="AI146" s="35" cm="1">
        <f t="array" ref="AI146">SUMPRODUCT((C146:AG146="R-CA")*1)</f>
        <v>0</v>
      </c>
    </row>
    <row r="147" spans="1:38" ht="18" customHeight="1" outlineLevel="1" x14ac:dyDescent="0.2">
      <c r="B147" s="29" t="s">
        <v>34</v>
      </c>
      <c r="C147" s="38"/>
      <c r="D147" s="38"/>
      <c r="E147" s="41"/>
      <c r="F147" s="41"/>
      <c r="G147" s="38"/>
      <c r="H147" s="38"/>
      <c r="I147" s="38"/>
      <c r="J147" s="41"/>
      <c r="K147" s="41"/>
      <c r="L147" s="38"/>
      <c r="M147" s="38"/>
      <c r="N147" s="41"/>
      <c r="O147" s="41"/>
      <c r="P147" s="41"/>
      <c r="Q147" s="38"/>
      <c r="R147" s="38"/>
      <c r="S147" s="41"/>
      <c r="T147" s="41"/>
      <c r="U147" s="38"/>
      <c r="V147" s="38"/>
      <c r="W147" s="38"/>
      <c r="X147" s="41"/>
      <c r="Y147" s="41"/>
      <c r="Z147" s="38"/>
      <c r="AA147" s="38"/>
      <c r="AB147" s="41"/>
      <c r="AC147" s="41"/>
      <c r="AD147" s="41"/>
      <c r="AE147" s="38"/>
      <c r="AF147" s="59"/>
      <c r="AG147" s="131"/>
      <c r="AH147" s="123" cm="1">
        <f t="array" ref="AH147">SUMPRODUCT((C147:AG147="CA")+(C147:AG147="RTT")*1)</f>
        <v>0</v>
      </c>
      <c r="AI147" s="35" cm="1">
        <f t="array" ref="AI147">SUMPRODUCT((C147:AG147="R-CA")*1)</f>
        <v>0</v>
      </c>
    </row>
    <row r="148" spans="1:38" ht="18" customHeight="1" outlineLevel="1" x14ac:dyDescent="0.2">
      <c r="B148" s="30" t="s">
        <v>35</v>
      </c>
      <c r="C148" s="38"/>
      <c r="D148" s="38"/>
      <c r="E148" s="41"/>
      <c r="F148" s="41"/>
      <c r="G148" s="38"/>
      <c r="H148" s="38"/>
      <c r="I148" s="38"/>
      <c r="J148" s="41"/>
      <c r="K148" s="41"/>
      <c r="L148" s="38"/>
      <c r="M148" s="38"/>
      <c r="N148" s="41"/>
      <c r="O148" s="41"/>
      <c r="P148" s="41"/>
      <c r="Q148" s="38"/>
      <c r="R148" s="38"/>
      <c r="S148" s="41"/>
      <c r="T148" s="41"/>
      <c r="U148" s="38"/>
      <c r="V148" s="38"/>
      <c r="W148" s="38"/>
      <c r="X148" s="41"/>
      <c r="Y148" s="41"/>
      <c r="Z148" s="38"/>
      <c r="AA148" s="38"/>
      <c r="AB148" s="41"/>
      <c r="AC148" s="41"/>
      <c r="AD148" s="41"/>
      <c r="AE148" s="38"/>
      <c r="AF148" s="59"/>
      <c r="AG148" s="131"/>
      <c r="AH148" s="123" cm="1">
        <f t="array" ref="AH148">SUMPRODUCT((C148:AG148="CA")+(C148:AG148="RTT")*1)</f>
        <v>0</v>
      </c>
      <c r="AI148" s="35" cm="1">
        <f t="array" ref="AI148">SUMPRODUCT((C148:AG148="R-CA")*1)</f>
        <v>0</v>
      </c>
    </row>
    <row r="149" spans="1:38" ht="18" customHeight="1" outlineLevel="1" x14ac:dyDescent="0.2">
      <c r="B149" s="124"/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4"/>
      <c r="AG149" s="132"/>
      <c r="AH149" s="125" cm="1">
        <f t="array" ref="AH149">SUMPRODUCT((C149:AG149="CA")+(C149:AG149="RTT")*1)</f>
        <v>0</v>
      </c>
      <c r="AI149" s="103" cm="1">
        <f t="array" ref="AI149">SUMPRODUCT((C149:AG149="R-CA")*1)</f>
        <v>0</v>
      </c>
      <c r="AL149" s="32" t="str">
        <f t="array" ref="AL149">IFERROR(INDEX(A$1:A$2040,SMALL(IF(A$1:A$2040&lt;&gt;"",ROW(A$1:A$2040)-0),ROW(A157))),"")</f>
        <v/>
      </c>
    </row>
    <row r="150" spans="1:38" ht="18" customHeight="1" outlineLevel="1" x14ac:dyDescent="0.2">
      <c r="B150" s="115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128"/>
      <c r="AG150" s="132"/>
      <c r="AH150" s="125" cm="1">
        <f t="array" ref="AH150">SUMPRODUCT((C150:AG150="CA")+(C150:AG150="RTT")*1)</f>
        <v>0</v>
      </c>
      <c r="AI150" s="103" cm="1">
        <f t="array" ref="AI150">SUMPRODUCT((C150:AG150="R-CA")*1)</f>
        <v>0</v>
      </c>
    </row>
    <row r="151" spans="1:38" ht="18" customHeight="1" outlineLevel="1" x14ac:dyDescent="0.2">
      <c r="B151" s="116" t="s">
        <v>36</v>
      </c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117"/>
      <c r="AG151" s="132"/>
      <c r="AH151" s="125" cm="1">
        <f t="array" ref="AH151">SUMPRODUCT((C151:AG151="CA")+(C151:AG151="RTT")*1)</f>
        <v>0</v>
      </c>
      <c r="AI151" s="103" cm="1">
        <f t="array" ref="AI151">SUMPRODUCT((C151:AG151="R-CA")*1)</f>
        <v>0</v>
      </c>
    </row>
    <row r="152" spans="1:38" ht="18" customHeight="1" outlineLevel="1" x14ac:dyDescent="0.2">
      <c r="B152" s="115" t="s">
        <v>39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4"/>
      <c r="AG152" s="132"/>
      <c r="AH152" s="125" cm="1">
        <f t="array" ref="AH152">SUMPRODUCT((C152:AG152="CA")+(C152:AG152="RTT")*1)</f>
        <v>0</v>
      </c>
      <c r="AI152" s="103" cm="1">
        <f t="array" ref="AI152">SUMPRODUCT((C152:AG152="R-CA")*1)</f>
        <v>0</v>
      </c>
    </row>
    <row r="153" spans="1:38" ht="18" customHeight="1" outlineLevel="1" x14ac:dyDescent="0.2">
      <c r="B153" s="116" t="s">
        <v>40</v>
      </c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117"/>
      <c r="AG153" s="133"/>
      <c r="AH153" s="129" cm="1">
        <f t="array" ref="AH153">SUMPRODUCT((C153:AG153="CA")+(C153:AG153="RTT")*1)</f>
        <v>0</v>
      </c>
      <c r="AI153" s="112" cm="1">
        <f t="array" ref="AI153">SUMPRODUCT((C153:AG153="R-CA")*1)</f>
        <v>0</v>
      </c>
    </row>
    <row r="154" spans="1:38" ht="18" customHeight="1" outlineLevel="1" x14ac:dyDescent="0.2"/>
    <row r="155" spans="1:38" ht="18" customHeight="1" outlineLevel="1" x14ac:dyDescent="0.2">
      <c r="B155" s="33">
        <v>46722</v>
      </c>
      <c r="C155" s="263">
        <f>DATE(P4_2027!B2,12,1)</f>
        <v>46722</v>
      </c>
      <c r="D155" s="263">
        <f>C155+1</f>
        <v>46723</v>
      </c>
      <c r="E155" s="263">
        <f t="shared" ref="E155:AG155" si="13">D155+1</f>
        <v>46724</v>
      </c>
      <c r="F155" s="263">
        <f t="shared" si="13"/>
        <v>46725</v>
      </c>
      <c r="G155" s="263">
        <f t="shared" si="13"/>
        <v>46726</v>
      </c>
      <c r="H155" s="263">
        <f t="shared" si="13"/>
        <v>46727</v>
      </c>
      <c r="I155" s="263">
        <f t="shared" si="13"/>
        <v>46728</v>
      </c>
      <c r="J155" s="263">
        <f t="shared" si="13"/>
        <v>46729</v>
      </c>
      <c r="K155" s="263">
        <f t="shared" si="13"/>
        <v>46730</v>
      </c>
      <c r="L155" s="263">
        <f t="shared" si="13"/>
        <v>46731</v>
      </c>
      <c r="M155" s="263">
        <f t="shared" si="13"/>
        <v>46732</v>
      </c>
      <c r="N155" s="263">
        <f t="shared" si="13"/>
        <v>46733</v>
      </c>
      <c r="O155" s="263">
        <f t="shared" si="13"/>
        <v>46734</v>
      </c>
      <c r="P155" s="263">
        <f t="shared" si="13"/>
        <v>46735</v>
      </c>
      <c r="Q155" s="263">
        <f t="shared" si="13"/>
        <v>46736</v>
      </c>
      <c r="R155" s="263">
        <f t="shared" si="13"/>
        <v>46737</v>
      </c>
      <c r="S155" s="263">
        <f t="shared" si="13"/>
        <v>46738</v>
      </c>
      <c r="T155" s="263">
        <f t="shared" si="13"/>
        <v>46739</v>
      </c>
      <c r="U155" s="263">
        <f t="shared" si="13"/>
        <v>46740</v>
      </c>
      <c r="V155" s="263">
        <f t="shared" si="13"/>
        <v>46741</v>
      </c>
      <c r="W155" s="263">
        <f t="shared" si="13"/>
        <v>46742</v>
      </c>
      <c r="X155" s="263">
        <f t="shared" si="13"/>
        <v>46743</v>
      </c>
      <c r="Y155" s="263">
        <f t="shared" si="13"/>
        <v>46744</v>
      </c>
      <c r="Z155" s="263">
        <f t="shared" si="13"/>
        <v>46745</v>
      </c>
      <c r="AA155" s="263">
        <f t="shared" si="13"/>
        <v>46746</v>
      </c>
      <c r="AB155" s="263">
        <f t="shared" si="13"/>
        <v>46747</v>
      </c>
      <c r="AC155" s="263">
        <f t="shared" si="13"/>
        <v>46748</v>
      </c>
      <c r="AD155" s="263">
        <f t="shared" si="13"/>
        <v>46749</v>
      </c>
      <c r="AE155" s="263">
        <f t="shared" si="13"/>
        <v>46750</v>
      </c>
      <c r="AF155" s="263">
        <f t="shared" si="13"/>
        <v>46751</v>
      </c>
      <c r="AG155" s="263">
        <f t="shared" si="13"/>
        <v>46752</v>
      </c>
    </row>
    <row r="156" spans="1:38" ht="18" customHeight="1" outlineLevel="1" x14ac:dyDescent="0.2">
      <c r="A156" s="32">
        <v>12</v>
      </c>
      <c r="B156" s="37" t="s">
        <v>44</v>
      </c>
      <c r="C156" s="263"/>
      <c r="D156" s="263"/>
      <c r="E156" s="267"/>
      <c r="F156" s="263"/>
      <c r="G156" s="263"/>
      <c r="H156" s="263"/>
      <c r="I156" s="263"/>
      <c r="J156" s="263"/>
      <c r="K156" s="263"/>
      <c r="L156" s="263"/>
      <c r="M156" s="263"/>
      <c r="N156" s="263"/>
      <c r="O156" s="263"/>
      <c r="P156" s="263"/>
      <c r="Q156" s="263"/>
      <c r="R156" s="263"/>
      <c r="S156" s="263"/>
      <c r="T156" s="263"/>
      <c r="U156" s="263"/>
      <c r="V156" s="263"/>
      <c r="W156" s="263"/>
      <c r="X156" s="263"/>
      <c r="Y156" s="263"/>
      <c r="Z156" s="263"/>
      <c r="AA156" s="263"/>
      <c r="AB156" s="267"/>
      <c r="AC156" s="263"/>
      <c r="AD156" s="263"/>
      <c r="AE156" s="263"/>
      <c r="AF156" s="263"/>
      <c r="AG156" s="263"/>
      <c r="AH156" s="28" t="s">
        <v>7</v>
      </c>
      <c r="AI156" s="28" t="s">
        <v>8</v>
      </c>
    </row>
    <row r="157" spans="1:38" ht="18" customHeight="1" outlineLevel="1" x14ac:dyDescent="0.2">
      <c r="B157" s="29" t="s">
        <v>27</v>
      </c>
      <c r="C157" s="35"/>
      <c r="D157" s="58"/>
      <c r="E157" s="48"/>
      <c r="F157" s="41"/>
      <c r="G157" s="38"/>
      <c r="H157" s="38"/>
      <c r="I157" s="41"/>
      <c r="J157" s="41"/>
      <c r="K157" s="41"/>
      <c r="L157" s="38"/>
      <c r="M157" s="38"/>
      <c r="N157" s="41"/>
      <c r="O157" s="41"/>
      <c r="P157" s="38"/>
      <c r="Q157" s="38"/>
      <c r="R157" s="38"/>
      <c r="S157" s="41"/>
      <c r="T157" s="41"/>
      <c r="U157" s="38"/>
      <c r="V157" s="38"/>
      <c r="W157" s="44"/>
      <c r="X157" s="44"/>
      <c r="Y157" s="41"/>
      <c r="Z157" s="38"/>
      <c r="AA157" s="59"/>
      <c r="AB157" s="47"/>
      <c r="AC157" s="41"/>
      <c r="AD157" s="38"/>
      <c r="AE157" s="38"/>
      <c r="AF157" s="38"/>
      <c r="AG157" s="41"/>
      <c r="AH157" s="97" cm="1">
        <f t="array" ref="AH157">SUMPRODUCT((C157:AG157="CA")+(C157:AG157="RTT")*1)</f>
        <v>0</v>
      </c>
      <c r="AI157" s="57" cm="1">
        <f t="array" ref="AI157">SUMPRODUCT((C157:AG157="R-CA")*1)</f>
        <v>0</v>
      </c>
    </row>
    <row r="158" spans="1:38" ht="18" customHeight="1" outlineLevel="1" x14ac:dyDescent="0.2">
      <c r="B158" s="30" t="s">
        <v>30</v>
      </c>
      <c r="C158" s="35"/>
      <c r="D158" s="35"/>
      <c r="E158" s="56"/>
      <c r="F158" s="41"/>
      <c r="G158" s="38"/>
      <c r="H158" s="38"/>
      <c r="I158" s="41"/>
      <c r="J158" s="41"/>
      <c r="K158" s="41"/>
      <c r="L158" s="38"/>
      <c r="M158" s="38"/>
      <c r="N158" s="41"/>
      <c r="O158" s="41"/>
      <c r="P158" s="38"/>
      <c r="Q158" s="38"/>
      <c r="R158" s="38"/>
      <c r="S158" s="41"/>
      <c r="T158" s="41"/>
      <c r="U158" s="38"/>
      <c r="V158" s="59"/>
      <c r="W158" s="48"/>
      <c r="X158" s="60"/>
      <c r="Y158" s="41"/>
      <c r="Z158" s="38"/>
      <c r="AA158" s="59"/>
      <c r="AB158" s="52"/>
      <c r="AC158" s="61"/>
      <c r="AD158" s="38"/>
      <c r="AE158" s="38"/>
      <c r="AF158" s="38"/>
      <c r="AG158" s="41"/>
      <c r="AH158" s="97" cm="1">
        <f t="array" ref="AH158">SUMPRODUCT((C158:AG158="CA")+(C158:AG158="RTT")*1)</f>
        <v>0</v>
      </c>
      <c r="AI158" s="38" cm="1">
        <f t="array" ref="AI158">SUMPRODUCT((C158:AG158="R-CA")*1)</f>
        <v>0</v>
      </c>
    </row>
    <row r="159" spans="1:38" ht="18" customHeight="1" x14ac:dyDescent="0.2">
      <c r="B159" s="29" t="s">
        <v>32</v>
      </c>
      <c r="C159" s="35"/>
      <c r="D159" s="35"/>
      <c r="E159" s="41"/>
      <c r="F159" s="41"/>
      <c r="G159" s="38"/>
      <c r="H159" s="38"/>
      <c r="I159" s="41"/>
      <c r="J159" s="41"/>
      <c r="K159" s="41"/>
      <c r="L159" s="38"/>
      <c r="M159" s="38"/>
      <c r="N159" s="41"/>
      <c r="O159" s="41"/>
      <c r="P159" s="38"/>
      <c r="Q159" s="38"/>
      <c r="R159" s="38"/>
      <c r="S159" s="41"/>
      <c r="T159" s="41"/>
      <c r="U159" s="38"/>
      <c r="V159" s="59"/>
      <c r="W159" s="62"/>
      <c r="X159" s="63"/>
      <c r="Y159" s="41"/>
      <c r="Z159" s="38"/>
      <c r="AA159" s="59"/>
      <c r="AB159" s="52"/>
      <c r="AC159" s="61"/>
      <c r="AD159" s="38"/>
      <c r="AE159" s="38"/>
      <c r="AF159" s="38"/>
      <c r="AG159" s="43"/>
      <c r="AH159" s="97" cm="1">
        <f t="array" ref="AH159">SUMPRODUCT((C159:AG159="CA")+(C159:AG159="RTT")*1)</f>
        <v>0</v>
      </c>
      <c r="AI159" s="38" cm="1">
        <f t="array" ref="AI159">SUMPRODUCT((C159:AG159="R-CA")*1)</f>
        <v>0</v>
      </c>
    </row>
    <row r="160" spans="1:38" ht="18" customHeight="1" x14ac:dyDescent="0.2">
      <c r="B160" s="30" t="s">
        <v>33</v>
      </c>
      <c r="C160" s="35"/>
      <c r="D160" s="35"/>
      <c r="E160" s="41"/>
      <c r="F160" s="41"/>
      <c r="G160" s="38"/>
      <c r="H160" s="38"/>
      <c r="I160" s="41"/>
      <c r="J160" s="41"/>
      <c r="K160" s="41"/>
      <c r="L160" s="38"/>
      <c r="M160" s="38"/>
      <c r="N160" s="41"/>
      <c r="O160" s="41"/>
      <c r="P160" s="38"/>
      <c r="Q160" s="38"/>
      <c r="R160" s="38"/>
      <c r="S160" s="41"/>
      <c r="T160" s="41"/>
      <c r="U160" s="38"/>
      <c r="V160" s="59"/>
      <c r="W160" s="48"/>
      <c r="X160" s="60"/>
      <c r="Y160" s="41"/>
      <c r="Z160" s="38"/>
      <c r="AA160" s="59"/>
      <c r="AB160" s="52"/>
      <c r="AC160" s="61"/>
      <c r="AD160" s="38"/>
      <c r="AE160" s="38"/>
      <c r="AF160" s="38"/>
      <c r="AG160" s="41"/>
      <c r="AH160" s="97" cm="1">
        <f t="array" ref="AH160">SUMPRODUCT((C160:AG160="CA")+(C160:AG160="RTT")*1)</f>
        <v>0</v>
      </c>
      <c r="AI160" s="38" cm="1">
        <f t="array" ref="AI160">SUMPRODUCT((C160:AG160="R-CA")*1)</f>
        <v>0</v>
      </c>
    </row>
    <row r="161" spans="2:38" ht="18" customHeight="1" x14ac:dyDescent="0.2">
      <c r="B161" s="29" t="s">
        <v>34</v>
      </c>
      <c r="C161" s="35"/>
      <c r="D161" s="35"/>
      <c r="E161" s="41"/>
      <c r="F161" s="41"/>
      <c r="G161" s="38"/>
      <c r="H161" s="38"/>
      <c r="I161" s="41"/>
      <c r="J161" s="41"/>
      <c r="K161" s="41"/>
      <c r="L161" s="38"/>
      <c r="M161" s="38"/>
      <c r="N161" s="41"/>
      <c r="O161" s="41"/>
      <c r="P161" s="38"/>
      <c r="Q161" s="38"/>
      <c r="R161" s="38"/>
      <c r="S161" s="41"/>
      <c r="T161" s="41"/>
      <c r="U161" s="38"/>
      <c r="V161" s="38"/>
      <c r="W161" s="56"/>
      <c r="X161" s="56"/>
      <c r="Y161" s="41"/>
      <c r="Z161" s="38"/>
      <c r="AA161" s="59"/>
      <c r="AB161" s="52"/>
      <c r="AC161" s="61"/>
      <c r="AD161" s="38"/>
      <c r="AE161" s="38"/>
      <c r="AF161" s="38"/>
      <c r="AG161" s="41"/>
      <c r="AH161" s="97" cm="1">
        <f t="array" ref="AH161">SUMPRODUCT((C161:AG161="CA")+(C161:AG161="RTT")*1)</f>
        <v>0</v>
      </c>
      <c r="AI161" s="38" cm="1">
        <f t="array" ref="AI161">SUMPRODUCT((C161:AG161="R-CA")*1)</f>
        <v>0</v>
      </c>
    </row>
    <row r="162" spans="2:38" ht="18" customHeight="1" x14ac:dyDescent="0.2">
      <c r="B162" s="30" t="s">
        <v>35</v>
      </c>
      <c r="C162" s="35"/>
      <c r="D162" s="35"/>
      <c r="E162" s="41"/>
      <c r="F162" s="41"/>
      <c r="G162" s="38"/>
      <c r="H162" s="38"/>
      <c r="I162" s="41"/>
      <c r="J162" s="41"/>
      <c r="K162" s="41"/>
      <c r="L162" s="38"/>
      <c r="M162" s="38"/>
      <c r="N162" s="41"/>
      <c r="O162" s="41"/>
      <c r="P162" s="38"/>
      <c r="Q162" s="38"/>
      <c r="R162" s="38"/>
      <c r="S162" s="41"/>
      <c r="T162" s="41"/>
      <c r="U162" s="38"/>
      <c r="V162" s="38"/>
      <c r="W162" s="41"/>
      <c r="X162" s="41"/>
      <c r="Y162" s="41"/>
      <c r="Z162" s="38"/>
      <c r="AA162" s="59"/>
      <c r="AB162" s="55"/>
      <c r="AC162" s="41"/>
      <c r="AD162" s="38"/>
      <c r="AE162" s="38"/>
      <c r="AF162" s="38"/>
      <c r="AG162" s="41"/>
      <c r="AH162" s="97" cm="1">
        <f t="array" ref="AH162">SUMPRODUCT((C162:AG162="CA")+(C162:AG162="RTT")*1)</f>
        <v>0</v>
      </c>
      <c r="AI162" s="38" cm="1">
        <f t="array" ref="AI162">SUMPRODUCT((C162:AG162="R-CA")*1)</f>
        <v>0</v>
      </c>
    </row>
    <row r="163" spans="2:38" ht="18" customHeight="1" outlineLevel="1" x14ac:dyDescent="0.2">
      <c r="B163" s="124"/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2"/>
      <c r="AG163" s="112"/>
      <c r="AH163" s="125" cm="1">
        <f t="array" ref="AH163">SUMPRODUCT((C163:AG163="CA")+(C163:AG163="RTT")*1)</f>
        <v>0</v>
      </c>
      <c r="AI163" s="103" cm="1">
        <f t="array" ref="AI163">SUMPRODUCT((C163:AG163="R-CA")*1)</f>
        <v>0</v>
      </c>
      <c r="AL163" s="32" t="str">
        <f t="array" ref="AL163">IFERROR(INDEX(A$1:A$2040,SMALL(IF(A$1:A$2040&lt;&gt;"",ROW(A$1:A$2040)-0),ROW(A171))),"")</f>
        <v/>
      </c>
    </row>
    <row r="164" spans="2:38" ht="18" customHeight="1" outlineLevel="1" x14ac:dyDescent="0.2">
      <c r="B164" s="115"/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111" cm="1">
        <f t="array" ref="AH164">SUMPRODUCT((C164:AG164="CA")+(C164:AG164="RTT")*1)</f>
        <v>0</v>
      </c>
      <c r="AI164" s="103" cm="1">
        <f t="array" ref="AI164">SUMPRODUCT((C164:AG164="R-CA")*1)</f>
        <v>0</v>
      </c>
    </row>
    <row r="165" spans="2:38" ht="18" customHeight="1" outlineLevel="1" x14ac:dyDescent="0.2">
      <c r="B165" s="116" t="s">
        <v>36</v>
      </c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111" cm="1">
        <f t="array" ref="AH165">SUMPRODUCT((C165:AG165="CA")+(C165:AG165="RTT")*1)</f>
        <v>0</v>
      </c>
      <c r="AI165" s="103" cm="1">
        <f t="array" ref="AI165">SUMPRODUCT((C165:AG165="R-CA")*1)</f>
        <v>0</v>
      </c>
    </row>
    <row r="166" spans="2:38" ht="18" customHeight="1" outlineLevel="1" x14ac:dyDescent="0.2">
      <c r="B166" s="115" t="s">
        <v>39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2"/>
      <c r="AG166" s="112"/>
      <c r="AH166" s="111" cm="1">
        <f t="array" ref="AH166">SUMPRODUCT((C166:AG166="CA")+(C166:AG166="RTT")*1)</f>
        <v>0</v>
      </c>
      <c r="AI166" s="103" cm="1">
        <f t="array" ref="AI166">SUMPRODUCT((C166:AG166="R-CA")*1)</f>
        <v>0</v>
      </c>
    </row>
    <row r="167" spans="2:38" ht="18" customHeight="1" outlineLevel="1" x14ac:dyDescent="0.2">
      <c r="B167" s="116" t="s">
        <v>40</v>
      </c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117"/>
      <c r="AH167" s="113" cm="1">
        <f t="array" ref="AH167">SUMPRODUCT((C167:AG167="CA")+(C167:AG167="RTT")*1)</f>
        <v>0</v>
      </c>
      <c r="AI167" s="112" cm="1">
        <f t="array" ref="AI167">SUMPRODUCT((C167:AG167="R-CA")*1)</f>
        <v>0</v>
      </c>
    </row>
    <row r="168" spans="2:38" ht="19.899999999999999" customHeight="1" x14ac:dyDescent="0.2"/>
    <row r="169" spans="2:38" ht="19.899999999999999" customHeight="1" x14ac:dyDescent="0.2"/>
    <row r="170" spans="2:38" ht="19.899999999999999" customHeight="1" x14ac:dyDescent="0.2"/>
  </sheetData>
  <mergeCells count="366">
    <mergeCell ref="C1:C2"/>
    <mergeCell ref="D1:D2"/>
    <mergeCell ref="E1:E2"/>
    <mergeCell ref="F1:F2"/>
    <mergeCell ref="G1:G2"/>
    <mergeCell ref="H1:H2"/>
    <mergeCell ref="R1:R2"/>
    <mergeCell ref="S1:S2"/>
    <mergeCell ref="T1:T2"/>
    <mergeCell ref="I1:I2"/>
    <mergeCell ref="J1:J2"/>
    <mergeCell ref="K1:K2"/>
    <mergeCell ref="L1:L2"/>
    <mergeCell ref="M1:M2"/>
    <mergeCell ref="N1:N2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V15:V16"/>
    <mergeCell ref="W15:W16"/>
    <mergeCell ref="L15:L16"/>
    <mergeCell ref="M15:M16"/>
    <mergeCell ref="N15:N16"/>
    <mergeCell ref="O15:O16"/>
    <mergeCell ref="P15:P16"/>
    <mergeCell ref="Q15:Q16"/>
    <mergeCell ref="AG1:AG2"/>
    <mergeCell ref="AA1:AA2"/>
    <mergeCell ref="AB1:AB2"/>
    <mergeCell ref="AC1:AC2"/>
    <mergeCell ref="AD1:AD2"/>
    <mergeCell ref="AE1:AE2"/>
    <mergeCell ref="AF1:AF2"/>
    <mergeCell ref="U1:U2"/>
    <mergeCell ref="V1:V2"/>
    <mergeCell ref="W1:W2"/>
    <mergeCell ref="X1:X2"/>
    <mergeCell ref="Y1:Y2"/>
    <mergeCell ref="Z1:Z2"/>
    <mergeCell ref="O1:O2"/>
    <mergeCell ref="P1:P2"/>
    <mergeCell ref="Q1:Q2"/>
    <mergeCell ref="M29:M30"/>
    <mergeCell ref="N29:N30"/>
    <mergeCell ref="O29:O30"/>
    <mergeCell ref="P29:P30"/>
    <mergeCell ref="AD15:AD16"/>
    <mergeCell ref="C29:C30"/>
    <mergeCell ref="D29:D30"/>
    <mergeCell ref="E29:E30"/>
    <mergeCell ref="F29:F30"/>
    <mergeCell ref="G29:G30"/>
    <mergeCell ref="H29:H30"/>
    <mergeCell ref="I29:I30"/>
    <mergeCell ref="J29:J30"/>
    <mergeCell ref="X15:X16"/>
    <mergeCell ref="Y15:Y16"/>
    <mergeCell ref="Z15:Z16"/>
    <mergeCell ref="AA15:AA16"/>
    <mergeCell ref="AB15:AB16"/>
    <mergeCell ref="AC15:AC16"/>
    <mergeCell ref="R15:R16"/>
    <mergeCell ref="S15:S16"/>
    <mergeCell ref="T15:T16"/>
    <mergeCell ref="U15:U16"/>
    <mergeCell ref="AC29:AC30"/>
    <mergeCell ref="AD29:AD30"/>
    <mergeCell ref="AE29:AE30"/>
    <mergeCell ref="AF29:AF30"/>
    <mergeCell ref="AG29:AG30"/>
    <mergeCell ref="C43:C44"/>
    <mergeCell ref="D43:D44"/>
    <mergeCell ref="E43:E44"/>
    <mergeCell ref="F43:F44"/>
    <mergeCell ref="G43:G44"/>
    <mergeCell ref="W29:W30"/>
    <mergeCell ref="X29:X30"/>
    <mergeCell ref="Y29:Y30"/>
    <mergeCell ref="Z29:Z30"/>
    <mergeCell ref="AA29:AA30"/>
    <mergeCell ref="AB29:AB30"/>
    <mergeCell ref="Q29:Q30"/>
    <mergeCell ref="R29:R30"/>
    <mergeCell ref="S29:S30"/>
    <mergeCell ref="T29:T30"/>
    <mergeCell ref="U29:U30"/>
    <mergeCell ref="V29:V30"/>
    <mergeCell ref="K29:K30"/>
    <mergeCell ref="L29:L30"/>
    <mergeCell ref="X43:X44"/>
    <mergeCell ref="Y43:Y44"/>
    <mergeCell ref="N43:N44"/>
    <mergeCell ref="O43:O44"/>
    <mergeCell ref="P43:P44"/>
    <mergeCell ref="Q43:Q44"/>
    <mergeCell ref="R43:R44"/>
    <mergeCell ref="S43:S44"/>
    <mergeCell ref="H43:H44"/>
    <mergeCell ref="I43:I44"/>
    <mergeCell ref="J43:J44"/>
    <mergeCell ref="K43:K44"/>
    <mergeCell ref="L43:L44"/>
    <mergeCell ref="M43:M44"/>
    <mergeCell ref="M57:M58"/>
    <mergeCell ref="N57:N58"/>
    <mergeCell ref="O57:O58"/>
    <mergeCell ref="P57:P58"/>
    <mergeCell ref="AF43:AF44"/>
    <mergeCell ref="AG43:AG44"/>
    <mergeCell ref="C57:C58"/>
    <mergeCell ref="D57:D58"/>
    <mergeCell ref="E57:E58"/>
    <mergeCell ref="F57:F58"/>
    <mergeCell ref="G57:G58"/>
    <mergeCell ref="H57:H58"/>
    <mergeCell ref="I57:I58"/>
    <mergeCell ref="J57:J58"/>
    <mergeCell ref="Z43:Z44"/>
    <mergeCell ref="AA43:AA44"/>
    <mergeCell ref="AB43:AB44"/>
    <mergeCell ref="AC43:AC44"/>
    <mergeCell ref="AD43:AD44"/>
    <mergeCell ref="AE43:AE44"/>
    <mergeCell ref="T43:T44"/>
    <mergeCell ref="U43:U44"/>
    <mergeCell ref="V43:V44"/>
    <mergeCell ref="W43:W44"/>
    <mergeCell ref="AC57:AC58"/>
    <mergeCell ref="AD57:AD58"/>
    <mergeCell ref="AE57:AE58"/>
    <mergeCell ref="AF57:AF58"/>
    <mergeCell ref="AG57:AG58"/>
    <mergeCell ref="C71:C72"/>
    <mergeCell ref="D71:D72"/>
    <mergeCell ref="E71:E72"/>
    <mergeCell ref="F71:F72"/>
    <mergeCell ref="G71:G72"/>
    <mergeCell ref="W57:W58"/>
    <mergeCell ref="X57:X58"/>
    <mergeCell ref="Y57:Y58"/>
    <mergeCell ref="Z57:Z58"/>
    <mergeCell ref="AA57:AA58"/>
    <mergeCell ref="AB57:AB58"/>
    <mergeCell ref="Q57:Q58"/>
    <mergeCell ref="R57:R58"/>
    <mergeCell ref="S57:S58"/>
    <mergeCell ref="T57:T58"/>
    <mergeCell ref="U57:U58"/>
    <mergeCell ref="V57:V58"/>
    <mergeCell ref="K57:K58"/>
    <mergeCell ref="L57:L58"/>
    <mergeCell ref="P71:P72"/>
    <mergeCell ref="Q71:Q72"/>
    <mergeCell ref="R71:R72"/>
    <mergeCell ref="S71:S72"/>
    <mergeCell ref="H71:H72"/>
    <mergeCell ref="I71:I72"/>
    <mergeCell ref="J71:J72"/>
    <mergeCell ref="K71:K72"/>
    <mergeCell ref="L71:L72"/>
    <mergeCell ref="M71:M72"/>
    <mergeCell ref="AF71:AF72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Z71:Z72"/>
    <mergeCell ref="AA71:AA72"/>
    <mergeCell ref="AB71:AB72"/>
    <mergeCell ref="AC71:AC72"/>
    <mergeCell ref="AD71:AD72"/>
    <mergeCell ref="AE71:AE72"/>
    <mergeCell ref="T71:T72"/>
    <mergeCell ref="U71:U72"/>
    <mergeCell ref="V71:V72"/>
    <mergeCell ref="W71:W72"/>
    <mergeCell ref="X71:X72"/>
    <mergeCell ref="Y71:Y72"/>
    <mergeCell ref="N71:N72"/>
    <mergeCell ref="O71:O72"/>
    <mergeCell ref="AG85:AG86"/>
    <mergeCell ref="C99:C100"/>
    <mergeCell ref="D99:D100"/>
    <mergeCell ref="E99:E100"/>
    <mergeCell ref="F99:F100"/>
    <mergeCell ref="G99:G100"/>
    <mergeCell ref="H99:H100"/>
    <mergeCell ref="X85:X86"/>
    <mergeCell ref="Y85:Y86"/>
    <mergeCell ref="Z85:Z86"/>
    <mergeCell ref="AA85:AA86"/>
    <mergeCell ref="AB85:AB86"/>
    <mergeCell ref="AC85:AC86"/>
    <mergeCell ref="R85:R86"/>
    <mergeCell ref="S85:S86"/>
    <mergeCell ref="T85:T86"/>
    <mergeCell ref="U85:U86"/>
    <mergeCell ref="V85:V86"/>
    <mergeCell ref="W85:W86"/>
    <mergeCell ref="L85:L86"/>
    <mergeCell ref="M85:M86"/>
    <mergeCell ref="N85:N86"/>
    <mergeCell ref="O85:O86"/>
    <mergeCell ref="P85:P86"/>
    <mergeCell ref="I99:I100"/>
    <mergeCell ref="J99:J100"/>
    <mergeCell ref="K99:K100"/>
    <mergeCell ref="L99:L100"/>
    <mergeCell ref="M99:M100"/>
    <mergeCell ref="N99:N100"/>
    <mergeCell ref="AD85:AD86"/>
    <mergeCell ref="AE85:AE86"/>
    <mergeCell ref="AF85:AF86"/>
    <mergeCell ref="Q85:Q86"/>
    <mergeCell ref="V99:V100"/>
    <mergeCell ref="W99:W100"/>
    <mergeCell ref="X99:X100"/>
    <mergeCell ref="Y99:Y100"/>
    <mergeCell ref="Z99:Z100"/>
    <mergeCell ref="O99:O100"/>
    <mergeCell ref="P99:P100"/>
    <mergeCell ref="Q99:Q100"/>
    <mergeCell ref="R99:R100"/>
    <mergeCell ref="S99:S100"/>
    <mergeCell ref="T99:T100"/>
    <mergeCell ref="W113:W114"/>
    <mergeCell ref="L113:L114"/>
    <mergeCell ref="M113:M114"/>
    <mergeCell ref="N113:N114"/>
    <mergeCell ref="O113:O114"/>
    <mergeCell ref="P113:P114"/>
    <mergeCell ref="Q113:Q114"/>
    <mergeCell ref="AG99:AG100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AA99:AA100"/>
    <mergeCell ref="AB99:AB100"/>
    <mergeCell ref="AC99:AC100"/>
    <mergeCell ref="AD99:AD100"/>
    <mergeCell ref="AE99:AE100"/>
    <mergeCell ref="AF99:AF100"/>
    <mergeCell ref="U99:U100"/>
    <mergeCell ref="M127:M128"/>
    <mergeCell ref="N127:N128"/>
    <mergeCell ref="O127:O128"/>
    <mergeCell ref="AD113:AD114"/>
    <mergeCell ref="AE113:AE114"/>
    <mergeCell ref="AF113:AF114"/>
    <mergeCell ref="C127:C128"/>
    <mergeCell ref="D127:D128"/>
    <mergeCell ref="E127:E128"/>
    <mergeCell ref="F127:F128"/>
    <mergeCell ref="G127:G128"/>
    <mergeCell ref="H127:H128"/>
    <mergeCell ref="I127:I128"/>
    <mergeCell ref="X113:X114"/>
    <mergeCell ref="Y113:Y114"/>
    <mergeCell ref="Z113:Z114"/>
    <mergeCell ref="AA113:AA114"/>
    <mergeCell ref="AB113:AB114"/>
    <mergeCell ref="AC113:AC114"/>
    <mergeCell ref="R113:R114"/>
    <mergeCell ref="S113:S114"/>
    <mergeCell ref="T113:T114"/>
    <mergeCell ref="U113:U114"/>
    <mergeCell ref="V113:V114"/>
    <mergeCell ref="F141:F142"/>
    <mergeCell ref="G141:G142"/>
    <mergeCell ref="H141:H142"/>
    <mergeCell ref="AB127:AB128"/>
    <mergeCell ref="AC127:AC128"/>
    <mergeCell ref="AD127:AD128"/>
    <mergeCell ref="AE127:AE128"/>
    <mergeCell ref="AF127:AF128"/>
    <mergeCell ref="AG127:AG128"/>
    <mergeCell ref="V127:V128"/>
    <mergeCell ref="W127:W128"/>
    <mergeCell ref="X127:X128"/>
    <mergeCell ref="Y127:Y128"/>
    <mergeCell ref="Z127:Z128"/>
    <mergeCell ref="AA127:AA128"/>
    <mergeCell ref="P127:P128"/>
    <mergeCell ref="Q127:Q128"/>
    <mergeCell ref="R127:R128"/>
    <mergeCell ref="S127:S128"/>
    <mergeCell ref="T127:T128"/>
    <mergeCell ref="U127:U128"/>
    <mergeCell ref="J127:J128"/>
    <mergeCell ref="K127:K128"/>
    <mergeCell ref="L127:L128"/>
    <mergeCell ref="AD141:AD142"/>
    <mergeCell ref="AE141:AE142"/>
    <mergeCell ref="AF141:AF142"/>
    <mergeCell ref="U141:U142"/>
    <mergeCell ref="V141:V142"/>
    <mergeCell ref="W141:W142"/>
    <mergeCell ref="X141:X142"/>
    <mergeCell ref="Y141:Y142"/>
    <mergeCell ref="Z141:Z142"/>
    <mergeCell ref="C155:C156"/>
    <mergeCell ref="D155:D156"/>
    <mergeCell ref="E155:E156"/>
    <mergeCell ref="F155:F156"/>
    <mergeCell ref="G155:G156"/>
    <mergeCell ref="H155:H156"/>
    <mergeCell ref="AA141:AA142"/>
    <mergeCell ref="AB141:AB142"/>
    <mergeCell ref="AC141:AC142"/>
    <mergeCell ref="O141:O142"/>
    <mergeCell ref="P141:P142"/>
    <mergeCell ref="Q141:Q142"/>
    <mergeCell ref="R141:R142"/>
    <mergeCell ref="S141:S142"/>
    <mergeCell ref="T141:T142"/>
    <mergeCell ref="I141:I142"/>
    <mergeCell ref="J141:J142"/>
    <mergeCell ref="K141:K142"/>
    <mergeCell ref="L141:L142"/>
    <mergeCell ref="M141:M142"/>
    <mergeCell ref="N141:N142"/>
    <mergeCell ref="C141:C142"/>
    <mergeCell ref="D141:D142"/>
    <mergeCell ref="E141:E142"/>
    <mergeCell ref="O155:O156"/>
    <mergeCell ref="P155:P156"/>
    <mergeCell ref="Q155:Q156"/>
    <mergeCell ref="R155:R156"/>
    <mergeCell ref="S155:S156"/>
    <mergeCell ref="T155:T156"/>
    <mergeCell ref="I155:I156"/>
    <mergeCell ref="J155:J156"/>
    <mergeCell ref="K155:K156"/>
    <mergeCell ref="L155:L156"/>
    <mergeCell ref="M155:M156"/>
    <mergeCell ref="N155:N156"/>
    <mergeCell ref="AG155:AG156"/>
    <mergeCell ref="AA155:AA156"/>
    <mergeCell ref="AB155:AB156"/>
    <mergeCell ref="AC155:AC156"/>
    <mergeCell ref="AD155:AD156"/>
    <mergeCell ref="AE155:AE156"/>
    <mergeCell ref="AF155:AF156"/>
    <mergeCell ref="U155:U156"/>
    <mergeCell ref="V155:V156"/>
    <mergeCell ref="W155:W156"/>
    <mergeCell ref="X155:X156"/>
    <mergeCell ref="Y155:Y156"/>
    <mergeCell ref="Z155:Z156"/>
  </mergeCells>
  <conditionalFormatting sqref="C15:AD27">
    <cfRule type="expression" dxfId="96" priority="7">
      <formula>INDEX(Cycle14, MOD(C$15-débutCycle,14)+1)=0</formula>
    </cfRule>
  </conditionalFormatting>
  <conditionalFormatting sqref="C43:AF55">
    <cfRule type="expression" dxfId="95" priority="13">
      <formula>INDEX(Cycle14, MOD(C$43-débutCycle,14)+1)=0</formula>
    </cfRule>
  </conditionalFormatting>
  <conditionalFormatting sqref="C71:AF83">
    <cfRule type="expression" dxfId="94" priority="11">
      <formula>INDEX(Cycle14, MOD(C$71-débutCycle,14)+1)=0</formula>
    </cfRule>
  </conditionalFormatting>
  <conditionalFormatting sqref="C113:AF125">
    <cfRule type="expression" dxfId="93" priority="9">
      <formula>INDEX(Cycle14, MOD(C$113-débutCycle,14)+1)=0</formula>
    </cfRule>
  </conditionalFormatting>
  <conditionalFormatting sqref="C141:AF153">
    <cfRule type="expression" dxfId="92" priority="8">
      <formula>INDEX(Cycle14, MOD(C$141-débutCycle,14)+1)=0</formula>
    </cfRule>
  </conditionalFormatting>
  <conditionalFormatting sqref="C1:AG13">
    <cfRule type="expression" dxfId="91" priority="12">
      <formula>INDEX(Cycle14, MOD(C$1-débutCycle,14)+1)=0</formula>
    </cfRule>
  </conditionalFormatting>
  <conditionalFormatting sqref="C29:AG41">
    <cfRule type="expression" dxfId="90" priority="1">
      <formula>INDEX(Cycle14, MOD(C$29-débutCycle,14)+1)=0</formula>
    </cfRule>
  </conditionalFormatting>
  <conditionalFormatting sqref="C57:AG69">
    <cfRule type="expression" dxfId="89" priority="14">
      <formula>INDEX(Cycle14, MOD(C$57-débutCycle,14)+1)=0</formula>
    </cfRule>
  </conditionalFormatting>
  <conditionalFormatting sqref="C85:AG97">
    <cfRule type="expression" dxfId="88" priority="10">
      <formula>INDEX(Cycle14, MOD(C$85-débutCycle,14)+1)=0</formula>
    </cfRule>
  </conditionalFormatting>
  <conditionalFormatting sqref="C99:AG111">
    <cfRule type="expression" dxfId="87" priority="17">
      <formula>INDEX(Cycle14, MOD(C$99-débutCycle,14)+1)=0</formula>
    </cfRule>
  </conditionalFormatting>
  <conditionalFormatting sqref="C127:AG139">
    <cfRule type="expression" dxfId="86" priority="15">
      <formula>INDEX(Cycle14, MOD(C$127-débutCycle,14)+1)=0</formula>
    </cfRule>
  </conditionalFormatting>
  <conditionalFormatting sqref="C155:AG167">
    <cfRule type="expression" dxfId="85" priority="16">
      <formula>INDEX(Cycle14, MOD(C$155-débutCycle,14)+1)=0</formula>
    </cfRule>
  </conditionalFormatting>
  <conditionalFormatting sqref="AL2:AL17 AM4:AM19 AL30 AL45 AL87:AL100 AL115 AL130">
    <cfRule type="expression" priority="18">
      <formula>IFERROR(INDEX(A$6:A$2027,SMALL(IF(A$6:A$2027&lt;&gt;"",ROW(A$6:A$2027)-19),ROW(#REF!))),"")</formula>
    </cfRule>
  </conditionalFormatting>
  <conditionalFormatting sqref="AL107:AL111">
    <cfRule type="expression" priority="6">
      <formula>IFERROR(INDEX(A$6:A$2027,SMALL(IF(A$6:A$2027&lt;&gt;"",ROW(A$6:A$2027)-19),ROW(#REF!))),"")</formula>
    </cfRule>
  </conditionalFormatting>
  <conditionalFormatting sqref="AL121:AL125">
    <cfRule type="expression" priority="5">
      <formula>IFERROR(INDEX(A$6:A$2027,SMALL(IF(A$6:A$2027&lt;&gt;"",ROW(A$6:A$2027)-19),ROW(#REF!))),"")</formula>
    </cfRule>
  </conditionalFormatting>
  <conditionalFormatting sqref="AL135:AL139">
    <cfRule type="expression" priority="4">
      <formula>IFERROR(INDEX(A$6:A$2027,SMALL(IF(A$6:A$2027&lt;&gt;"",ROW(A$6:A$2027)-19),ROW(#REF!))),"")</formula>
    </cfRule>
  </conditionalFormatting>
  <conditionalFormatting sqref="AL149:AL153">
    <cfRule type="expression" priority="3">
      <formula>IFERROR(INDEX(A$6:A$2027,SMALL(IF(A$6:A$2027&lt;&gt;"",ROW(A$6:A$2027)-19),ROW(#REF!))),"")</formula>
    </cfRule>
  </conditionalFormatting>
  <conditionalFormatting sqref="AL163:AL167">
    <cfRule type="expression" priority="2">
      <formula>IFERROR(INDEX(A$6:A$2027,SMALL(IF(A$6:A$2027&lt;&gt;"",ROW(A$6:A$2027)-19),ROW(#REF!))),"")</formula>
    </cfRule>
  </conditionalFormatting>
  <pageMargins left="0.7" right="0.7" top="0.75" bottom="0.75" header="0.3" footer="0.3"/>
  <pageSetup paperSize="9" orientation="portrait" horizontalDpi="360" verticalDpi="360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A873-F23F-4ACC-AB92-907DB4F3D718}">
  <sheetPr>
    <tabColor theme="4" tint="-0.499984740745262"/>
  </sheetPr>
  <dimension ref="A1:AL57"/>
  <sheetViews>
    <sheetView showZeros="0" zoomScale="69" zoomScaleNormal="69" workbookViewId="0">
      <pane ySplit="6" topLeftCell="A7" activePane="bottomLeft" state="frozen"/>
      <selection activeCell="M1" sqref="M1"/>
      <selection pane="bottomLeft" activeCell="B1" sqref="B1"/>
    </sheetView>
  </sheetViews>
  <sheetFormatPr baseColWidth="10" defaultColWidth="10.7109375" defaultRowHeight="26.25" x14ac:dyDescent="0.4"/>
  <cols>
    <col min="1" max="1" width="15.7109375" style="76" customWidth="1"/>
    <col min="2" max="3" width="10.7109375" style="76" customWidth="1"/>
    <col min="4" max="5" width="4.5703125" style="76" bestFit="1" customWidth="1"/>
    <col min="6" max="20" width="4.5703125" style="74" bestFit="1" customWidth="1"/>
    <col min="21" max="21" width="4.5703125" style="82" bestFit="1" customWidth="1"/>
    <col min="22" max="34" width="4.5703125" style="74" bestFit="1" customWidth="1"/>
    <col min="35" max="35" width="4.7109375" style="74" customWidth="1"/>
    <col min="36" max="36" width="5.28515625" style="74" customWidth="1"/>
    <col min="37" max="38" width="5.7109375" style="109" customWidth="1"/>
    <col min="39" max="41" width="5.7109375" style="76" customWidth="1"/>
    <col min="42" max="42" width="11.42578125" style="76" customWidth="1"/>
    <col min="43" max="16384" width="10.7109375" style="76"/>
  </cols>
  <sheetData>
    <row r="1" spans="1:38" ht="15" customHeight="1" x14ac:dyDescent="0.4">
      <c r="A1" s="66" t="s">
        <v>0</v>
      </c>
      <c r="B1" s="67">
        <v>12</v>
      </c>
      <c r="C1" s="243" t="s">
        <v>1</v>
      </c>
      <c r="D1" s="245" t="s">
        <v>2</v>
      </c>
      <c r="E1" s="245"/>
      <c r="F1" s="245"/>
      <c r="G1" s="245"/>
      <c r="H1" s="245"/>
      <c r="I1" s="245"/>
      <c r="J1" s="247" t="s">
        <v>3</v>
      </c>
      <c r="K1" s="247"/>
      <c r="L1" s="247"/>
      <c r="M1" s="247"/>
      <c r="N1" s="247"/>
      <c r="O1" s="247"/>
      <c r="P1" s="247"/>
      <c r="Q1" s="247"/>
      <c r="R1" s="247"/>
      <c r="S1" s="247"/>
      <c r="T1" s="249" t="s">
        <v>4</v>
      </c>
      <c r="U1" s="249"/>
      <c r="V1" s="249"/>
      <c r="W1" s="249"/>
      <c r="X1" s="249"/>
      <c r="Y1" s="249"/>
      <c r="Z1" s="249"/>
      <c r="AA1" s="249"/>
      <c r="AB1" s="249" t="s">
        <v>5</v>
      </c>
      <c r="AC1" s="249"/>
      <c r="AD1" s="68" t="s">
        <v>6</v>
      </c>
      <c r="AE1" s="69" t="s">
        <v>7</v>
      </c>
      <c r="AF1" s="100" t="s">
        <v>54</v>
      </c>
      <c r="AG1" s="71" t="s">
        <v>9</v>
      </c>
      <c r="AH1" s="72" t="s">
        <v>10</v>
      </c>
      <c r="AI1" s="73" t="s">
        <v>11</v>
      </c>
      <c r="AK1" s="108"/>
    </row>
    <row r="2" spans="1:38" ht="15" customHeight="1" x14ac:dyDescent="0.4">
      <c r="A2" s="77" t="s">
        <v>12</v>
      </c>
      <c r="B2" s="78">
        <v>2025</v>
      </c>
      <c r="C2" s="243"/>
      <c r="D2" s="245"/>
      <c r="E2" s="245"/>
      <c r="F2" s="245"/>
      <c r="G2" s="245"/>
      <c r="H2" s="245"/>
      <c r="I2" s="245"/>
      <c r="J2" s="247"/>
      <c r="K2" s="247"/>
      <c r="L2" s="247"/>
      <c r="M2" s="247"/>
      <c r="N2" s="247"/>
      <c r="O2" s="247"/>
      <c r="P2" s="247"/>
      <c r="Q2" s="247"/>
      <c r="R2" s="247"/>
      <c r="S2" s="247"/>
      <c r="T2" s="249"/>
      <c r="U2" s="249"/>
      <c r="V2" s="249"/>
      <c r="W2" s="249"/>
      <c r="X2" s="249"/>
      <c r="Y2" s="249"/>
      <c r="Z2" s="249"/>
      <c r="AA2" s="249"/>
      <c r="AB2" s="249"/>
      <c r="AC2" s="249"/>
      <c r="AD2" s="79" t="s">
        <v>13</v>
      </c>
      <c r="AE2" s="69" t="s">
        <v>14</v>
      </c>
      <c r="AF2" s="70" t="s">
        <v>15</v>
      </c>
      <c r="AG2" s="80" t="s">
        <v>16</v>
      </c>
      <c r="AH2" s="72" t="s">
        <v>17</v>
      </c>
      <c r="AI2" s="73" t="s">
        <v>18</v>
      </c>
      <c r="AK2" s="108"/>
    </row>
    <row r="3" spans="1:38" ht="15" customHeight="1" x14ac:dyDescent="0.4">
      <c r="A3" s="98" t="s">
        <v>55</v>
      </c>
      <c r="B3" s="99">
        <v>43</v>
      </c>
      <c r="C3" s="244"/>
      <c r="D3" s="246"/>
      <c r="E3" s="246"/>
      <c r="F3" s="246"/>
      <c r="G3" s="246"/>
      <c r="H3" s="246"/>
      <c r="I3" s="246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50"/>
      <c r="U3" s="250"/>
      <c r="V3" s="250"/>
      <c r="W3" s="250"/>
      <c r="X3" s="250"/>
      <c r="Y3" s="250"/>
      <c r="Z3" s="250"/>
      <c r="AA3" s="250"/>
      <c r="AB3" s="250"/>
      <c r="AC3" s="250"/>
      <c r="AD3" s="81"/>
      <c r="AE3" s="69" t="s">
        <v>20</v>
      </c>
      <c r="AF3" s="81"/>
      <c r="AG3" s="81"/>
      <c r="AH3" s="72" t="s">
        <v>21</v>
      </c>
      <c r="AI3" s="81"/>
      <c r="AK3" s="108"/>
    </row>
    <row r="4" spans="1:38" ht="15" customHeight="1" x14ac:dyDescent="0.4">
      <c r="A4" s="98" t="s">
        <v>19</v>
      </c>
      <c r="B4" s="99">
        <v>60</v>
      </c>
      <c r="C4" s="270"/>
      <c r="D4" s="271"/>
      <c r="E4" s="109"/>
      <c r="AD4" s="75"/>
      <c r="AF4" s="75"/>
      <c r="AG4" s="75"/>
      <c r="AH4" s="75"/>
      <c r="AI4" s="75"/>
      <c r="AK4" s="108"/>
    </row>
    <row r="5" spans="1:38" ht="40.15" customHeight="1" x14ac:dyDescent="0.25">
      <c r="A5" s="251" t="str">
        <f>"Du "&amp;TEXT(PARAMETRE!B2,"jj mmmm")&amp;" au "&amp;TEXT(PARAMETRE!C2,"jj mmmm aaaa")</f>
        <v>Du 01 décembre au 31 décembre 2025</v>
      </c>
      <c r="B5" s="252"/>
      <c r="C5" s="253"/>
      <c r="D5" s="234">
        <f>DATE(B2,B1,1)</f>
        <v>45992</v>
      </c>
      <c r="E5" s="234">
        <f>D5+1</f>
        <v>45993</v>
      </c>
      <c r="F5" s="234">
        <f t="shared" ref="F5:AH5" si="0">E5+1</f>
        <v>45994</v>
      </c>
      <c r="G5" s="234">
        <f t="shared" si="0"/>
        <v>45995</v>
      </c>
      <c r="H5" s="234">
        <f t="shared" si="0"/>
        <v>45996</v>
      </c>
      <c r="I5" s="234">
        <f t="shared" si="0"/>
        <v>45997</v>
      </c>
      <c r="J5" s="234">
        <f t="shared" si="0"/>
        <v>45998</v>
      </c>
      <c r="K5" s="234">
        <f t="shared" si="0"/>
        <v>45999</v>
      </c>
      <c r="L5" s="234">
        <f t="shared" si="0"/>
        <v>46000</v>
      </c>
      <c r="M5" s="234">
        <f t="shared" si="0"/>
        <v>46001</v>
      </c>
      <c r="N5" s="234">
        <f t="shared" si="0"/>
        <v>46002</v>
      </c>
      <c r="O5" s="234">
        <f t="shared" si="0"/>
        <v>46003</v>
      </c>
      <c r="P5" s="234">
        <f t="shared" si="0"/>
        <v>46004</v>
      </c>
      <c r="Q5" s="234">
        <f t="shared" si="0"/>
        <v>46005</v>
      </c>
      <c r="R5" s="234">
        <f t="shared" si="0"/>
        <v>46006</v>
      </c>
      <c r="S5" s="234">
        <f t="shared" si="0"/>
        <v>46007</v>
      </c>
      <c r="T5" s="234">
        <f t="shared" si="0"/>
        <v>46008</v>
      </c>
      <c r="U5" s="234">
        <f t="shared" si="0"/>
        <v>46009</v>
      </c>
      <c r="V5" s="234">
        <f t="shared" si="0"/>
        <v>46010</v>
      </c>
      <c r="W5" s="234">
        <f t="shared" si="0"/>
        <v>46011</v>
      </c>
      <c r="X5" s="234">
        <f t="shared" si="0"/>
        <v>46012</v>
      </c>
      <c r="Y5" s="234">
        <f t="shared" si="0"/>
        <v>46013</v>
      </c>
      <c r="Z5" s="234">
        <f t="shared" si="0"/>
        <v>46014</v>
      </c>
      <c r="AA5" s="234">
        <f t="shared" si="0"/>
        <v>46015</v>
      </c>
      <c r="AB5" s="234">
        <f t="shared" si="0"/>
        <v>46016</v>
      </c>
      <c r="AC5" s="234">
        <f t="shared" si="0"/>
        <v>46017</v>
      </c>
      <c r="AD5" s="234">
        <f t="shared" si="0"/>
        <v>46018</v>
      </c>
      <c r="AE5" s="234">
        <f t="shared" si="0"/>
        <v>46019</v>
      </c>
      <c r="AF5" s="234">
        <f t="shared" si="0"/>
        <v>46020</v>
      </c>
      <c r="AG5" s="234">
        <f t="shared" si="0"/>
        <v>46021</v>
      </c>
      <c r="AH5" s="234">
        <f t="shared" si="0"/>
        <v>46022</v>
      </c>
      <c r="AI5" s="235" t="s">
        <v>22</v>
      </c>
      <c r="AJ5" s="236"/>
      <c r="AK5" s="237" t="s">
        <v>23</v>
      </c>
      <c r="AL5" s="238"/>
    </row>
    <row r="6" spans="1:38" ht="40.15" customHeight="1" x14ac:dyDescent="0.25">
      <c r="A6" s="83" t="s">
        <v>24</v>
      </c>
      <c r="B6" s="84" t="s">
        <v>25</v>
      </c>
      <c r="C6" s="155" t="s">
        <v>26</v>
      </c>
      <c r="D6" s="234"/>
      <c r="E6" s="234"/>
      <c r="F6" s="234"/>
      <c r="G6" s="234"/>
      <c r="H6" s="234"/>
      <c r="I6" s="234"/>
      <c r="J6" s="234"/>
      <c r="K6" s="234"/>
      <c r="L6" s="234"/>
      <c r="M6" s="234"/>
      <c r="N6" s="234"/>
      <c r="O6" s="234"/>
      <c r="P6" s="234"/>
      <c r="Q6" s="234"/>
      <c r="R6" s="234"/>
      <c r="S6" s="234"/>
      <c r="T6" s="234"/>
      <c r="U6" s="234"/>
      <c r="V6" s="234"/>
      <c r="W6" s="234"/>
      <c r="X6" s="234"/>
      <c r="Y6" s="234"/>
      <c r="Z6" s="234"/>
      <c r="AA6" s="234"/>
      <c r="AB6" s="234"/>
      <c r="AC6" s="234"/>
      <c r="AD6" s="234"/>
      <c r="AE6" s="234"/>
      <c r="AF6" s="234"/>
      <c r="AG6" s="234"/>
      <c r="AH6" s="234"/>
      <c r="AI6" s="239">
        <f>SUM(ParametreMois2025!AS17)</f>
        <v>2025</v>
      </c>
      <c r="AJ6" s="240"/>
      <c r="AK6" s="241">
        <v>2025</v>
      </c>
      <c r="AL6" s="242"/>
    </row>
    <row r="7" spans="1:38" ht="20.25" customHeight="1" x14ac:dyDescent="0.25">
      <c r="A7" s="85" t="s">
        <v>27</v>
      </c>
      <c r="B7" s="85" t="s">
        <v>28</v>
      </c>
      <c r="C7" s="90" t="s">
        <v>29</v>
      </c>
      <c r="D7" s="156" cm="1">
        <f t="array" aca="1" ref="D7:AH17" ca="1">OFFSET(ParametreMois2025!C3:AG13,MATCH(B1,ParametreMois2025!A1:A2042,0)-2,)</f>
        <v>0</v>
      </c>
      <c r="E7" s="156">
        <f ca="1"/>
        <v>0</v>
      </c>
      <c r="F7" s="156">
        <f ca="1"/>
        <v>0</v>
      </c>
      <c r="G7" s="156">
        <f ca="1"/>
        <v>0</v>
      </c>
      <c r="H7" s="156">
        <f ca="1"/>
        <v>0</v>
      </c>
      <c r="I7" s="156">
        <f ca="1"/>
        <v>0</v>
      </c>
      <c r="J7" s="156">
        <f ca="1"/>
        <v>0</v>
      </c>
      <c r="K7" s="156">
        <f ca="1"/>
        <v>0</v>
      </c>
      <c r="L7" s="156">
        <f ca="1"/>
        <v>0</v>
      </c>
      <c r="M7" s="156">
        <f ca="1"/>
        <v>0</v>
      </c>
      <c r="N7" s="156">
        <f ca="1"/>
        <v>0</v>
      </c>
      <c r="O7" s="156">
        <f ca="1"/>
        <v>0</v>
      </c>
      <c r="P7" s="156">
        <f ca="1"/>
        <v>0</v>
      </c>
      <c r="Q7" s="156">
        <f ca="1"/>
        <v>0</v>
      </c>
      <c r="R7" s="156">
        <f ca="1"/>
        <v>0</v>
      </c>
      <c r="S7" s="156" t="str">
        <f ca="1"/>
        <v>CA</v>
      </c>
      <c r="T7" s="156" t="str">
        <f ca="1"/>
        <v>CA</v>
      </c>
      <c r="U7" s="156">
        <f ca="1"/>
        <v>0</v>
      </c>
      <c r="V7" s="156">
        <f ca="1"/>
        <v>0</v>
      </c>
      <c r="W7" s="156">
        <f ca="1"/>
        <v>0</v>
      </c>
      <c r="X7" s="156">
        <f ca="1"/>
        <v>0</v>
      </c>
      <c r="Y7" s="156">
        <f ca="1"/>
        <v>0</v>
      </c>
      <c r="Z7" s="156">
        <f ca="1"/>
        <v>0</v>
      </c>
      <c r="AA7" s="156">
        <f ca="1"/>
        <v>0</v>
      </c>
      <c r="AB7" s="156">
        <f ca="1"/>
        <v>0</v>
      </c>
      <c r="AC7" s="156">
        <f ca="1"/>
        <v>0</v>
      </c>
      <c r="AD7" s="156">
        <f ca="1"/>
        <v>0</v>
      </c>
      <c r="AE7" s="156">
        <f ca="1"/>
        <v>0</v>
      </c>
      <c r="AF7" s="156">
        <f ca="1"/>
        <v>0</v>
      </c>
      <c r="AG7" s="156" t="str">
        <f ca="1"/>
        <v>CA</v>
      </c>
      <c r="AH7" s="156" t="str">
        <f ca="1"/>
        <v>CA</v>
      </c>
      <c r="AI7" s="229">
        <f>ParametreMois2025!AU18</f>
        <v>56</v>
      </c>
      <c r="AJ7" s="229"/>
      <c r="AK7" s="230">
        <f>ParametreMois2025!AV18</f>
        <v>4</v>
      </c>
      <c r="AL7" s="231"/>
    </row>
    <row r="8" spans="1:38" ht="20.25" customHeight="1" x14ac:dyDescent="0.25">
      <c r="A8" s="86" t="s">
        <v>30</v>
      </c>
      <c r="B8" s="87" t="s">
        <v>28</v>
      </c>
      <c r="C8" s="91" t="s">
        <v>29</v>
      </c>
      <c r="D8" s="150">
        <f ca="1"/>
        <v>0</v>
      </c>
      <c r="E8" s="150">
        <f ca="1"/>
        <v>0</v>
      </c>
      <c r="F8" s="150">
        <f ca="1"/>
        <v>0</v>
      </c>
      <c r="G8" s="150">
        <f ca="1"/>
        <v>0</v>
      </c>
      <c r="H8" s="150">
        <f ca="1"/>
        <v>0</v>
      </c>
      <c r="I8" s="150">
        <f ca="1"/>
        <v>0</v>
      </c>
      <c r="J8" s="150">
        <f ca="1"/>
        <v>0</v>
      </c>
      <c r="K8" s="150">
        <f ca="1"/>
        <v>0</v>
      </c>
      <c r="L8" s="150">
        <f ca="1"/>
        <v>0</v>
      </c>
      <c r="M8" s="150">
        <f ca="1"/>
        <v>0</v>
      </c>
      <c r="N8" s="150" t="str">
        <f ca="1"/>
        <v>CA</v>
      </c>
      <c r="O8" s="150" t="str">
        <f ca="1"/>
        <v>CA</v>
      </c>
      <c r="P8" s="150">
        <f ca="1"/>
        <v>0</v>
      </c>
      <c r="Q8" s="150">
        <f ca="1"/>
        <v>0</v>
      </c>
      <c r="R8" s="150">
        <f ca="1"/>
        <v>0</v>
      </c>
      <c r="S8" s="150">
        <f ca="1"/>
        <v>0</v>
      </c>
      <c r="T8" s="150">
        <f ca="1"/>
        <v>0</v>
      </c>
      <c r="U8" s="150">
        <f ca="1"/>
        <v>0</v>
      </c>
      <c r="V8" s="150">
        <f ca="1"/>
        <v>0</v>
      </c>
      <c r="W8" s="150" t="str">
        <f ca="1"/>
        <v>CA</v>
      </c>
      <c r="X8" s="150" t="str">
        <f ca="1"/>
        <v>CA</v>
      </c>
      <c r="Y8" s="150" t="str">
        <f ca="1"/>
        <v>CA</v>
      </c>
      <c r="Z8" s="150">
        <f ca="1"/>
        <v>0</v>
      </c>
      <c r="AA8" s="150">
        <f ca="1"/>
        <v>0</v>
      </c>
      <c r="AB8" s="150">
        <f ca="1"/>
        <v>0</v>
      </c>
      <c r="AC8" s="150">
        <f ca="1"/>
        <v>0</v>
      </c>
      <c r="AD8" s="150">
        <f ca="1"/>
        <v>0</v>
      </c>
      <c r="AE8" s="150">
        <f ca="1"/>
        <v>0</v>
      </c>
      <c r="AF8" s="150">
        <f ca="1"/>
        <v>0</v>
      </c>
      <c r="AG8" s="150">
        <f ca="1"/>
        <v>0</v>
      </c>
      <c r="AH8" s="150">
        <f ca="1"/>
        <v>0</v>
      </c>
      <c r="AI8" s="229">
        <f>ParametreMois2025!AU19</f>
        <v>53</v>
      </c>
      <c r="AJ8" s="229"/>
      <c r="AK8" s="230">
        <f>ParametreMois2025!AV19</f>
        <v>7</v>
      </c>
      <c r="AL8" s="231"/>
    </row>
    <row r="9" spans="1:38" ht="20.25" customHeight="1" x14ac:dyDescent="0.25">
      <c r="A9" s="88" t="s">
        <v>32</v>
      </c>
      <c r="B9" s="88" t="s">
        <v>31</v>
      </c>
      <c r="C9" s="92" t="s">
        <v>29</v>
      </c>
      <c r="D9" s="149">
        <f ca="1"/>
        <v>0</v>
      </c>
      <c r="E9" s="149" t="str">
        <f ca="1"/>
        <v>CA</v>
      </c>
      <c r="F9" s="149" t="str">
        <f ca="1"/>
        <v>CA</v>
      </c>
      <c r="G9" s="149">
        <f ca="1"/>
        <v>0</v>
      </c>
      <c r="H9" s="149">
        <f ca="1"/>
        <v>0</v>
      </c>
      <c r="I9" s="149" t="str">
        <f ca="1"/>
        <v>CA</v>
      </c>
      <c r="J9" s="149" t="str">
        <f ca="1"/>
        <v>CA</v>
      </c>
      <c r="K9" s="149" t="str">
        <f ca="1"/>
        <v>CA</v>
      </c>
      <c r="L9" s="149">
        <f ca="1"/>
        <v>0</v>
      </c>
      <c r="M9" s="149">
        <f ca="1"/>
        <v>0</v>
      </c>
      <c r="N9" s="149">
        <f ca="1"/>
        <v>0</v>
      </c>
      <c r="O9" s="149">
        <f ca="1"/>
        <v>0</v>
      </c>
      <c r="P9" s="149">
        <f ca="1"/>
        <v>0</v>
      </c>
      <c r="Q9" s="149">
        <f ca="1"/>
        <v>0</v>
      </c>
      <c r="R9" s="149">
        <f ca="1"/>
        <v>0</v>
      </c>
      <c r="S9" s="149">
        <f ca="1"/>
        <v>0</v>
      </c>
      <c r="T9" s="149">
        <f ca="1"/>
        <v>0</v>
      </c>
      <c r="U9" s="149">
        <f ca="1"/>
        <v>0</v>
      </c>
      <c r="V9" s="149">
        <f ca="1"/>
        <v>0</v>
      </c>
      <c r="W9" s="149">
        <f ca="1"/>
        <v>0</v>
      </c>
      <c r="X9" s="149">
        <f ca="1"/>
        <v>0</v>
      </c>
      <c r="Y9" s="149">
        <f ca="1"/>
        <v>0</v>
      </c>
      <c r="Z9" s="149">
        <f ca="1"/>
        <v>0</v>
      </c>
      <c r="AA9" s="149">
        <f ca="1"/>
        <v>0</v>
      </c>
      <c r="AB9" s="149">
        <f ca="1"/>
        <v>0</v>
      </c>
      <c r="AC9" s="149">
        <f ca="1"/>
        <v>0</v>
      </c>
      <c r="AD9" s="149">
        <f ca="1"/>
        <v>0</v>
      </c>
      <c r="AE9" s="149">
        <f ca="1"/>
        <v>0</v>
      </c>
      <c r="AF9" s="149">
        <f ca="1"/>
        <v>0</v>
      </c>
      <c r="AG9" s="149" t="str">
        <f ca="1"/>
        <v>CA</v>
      </c>
      <c r="AH9" s="149" t="str">
        <f ca="1"/>
        <v>CA</v>
      </c>
      <c r="AI9" s="229">
        <f>ParametreMois2025!AU20</f>
        <v>55</v>
      </c>
      <c r="AJ9" s="229"/>
      <c r="AK9" s="230">
        <f>ParametreMois2025!AV20</f>
        <v>5</v>
      </c>
      <c r="AL9" s="231"/>
    </row>
    <row r="10" spans="1:38" ht="20.25" customHeight="1" x14ac:dyDescent="0.25">
      <c r="A10" s="89" t="s">
        <v>33</v>
      </c>
      <c r="B10" s="87" t="s">
        <v>31</v>
      </c>
      <c r="C10" s="91" t="s">
        <v>29</v>
      </c>
      <c r="D10" s="150">
        <f ca="1"/>
        <v>0</v>
      </c>
      <c r="E10" s="150">
        <f ca="1"/>
        <v>0</v>
      </c>
      <c r="F10" s="150">
        <f ca="1"/>
        <v>0</v>
      </c>
      <c r="G10" s="150">
        <f ca="1"/>
        <v>0</v>
      </c>
      <c r="H10" s="150">
        <f ca="1"/>
        <v>0</v>
      </c>
      <c r="I10" s="150">
        <f ca="1"/>
        <v>0</v>
      </c>
      <c r="J10" s="150">
        <f ca="1"/>
        <v>0</v>
      </c>
      <c r="K10" s="150">
        <f ca="1"/>
        <v>0</v>
      </c>
      <c r="L10" s="150">
        <f ca="1"/>
        <v>0</v>
      </c>
      <c r="M10" s="150">
        <f ca="1"/>
        <v>0</v>
      </c>
      <c r="N10" s="150">
        <f ca="1"/>
        <v>0</v>
      </c>
      <c r="O10" s="150">
        <f ca="1"/>
        <v>0</v>
      </c>
      <c r="P10" s="150">
        <f ca="1"/>
        <v>0</v>
      </c>
      <c r="Q10" s="150">
        <f ca="1"/>
        <v>0</v>
      </c>
      <c r="R10" s="150">
        <f ca="1"/>
        <v>0</v>
      </c>
      <c r="S10" s="150">
        <f ca="1"/>
        <v>0</v>
      </c>
      <c r="T10" s="150">
        <f ca="1"/>
        <v>0</v>
      </c>
      <c r="U10" s="150">
        <f ca="1"/>
        <v>0</v>
      </c>
      <c r="V10" s="150">
        <f ca="1"/>
        <v>0</v>
      </c>
      <c r="W10" s="150">
        <f ca="1"/>
        <v>0</v>
      </c>
      <c r="X10" s="150">
        <f ca="1"/>
        <v>0</v>
      </c>
      <c r="Y10" s="150">
        <f ca="1"/>
        <v>0</v>
      </c>
      <c r="Z10" s="150">
        <f ca="1"/>
        <v>0</v>
      </c>
      <c r="AA10" s="150">
        <f ca="1"/>
        <v>0</v>
      </c>
      <c r="AB10" s="150" t="str">
        <f ca="1"/>
        <v>CA</v>
      </c>
      <c r="AC10" s="150" t="str">
        <f ca="1"/>
        <v>CA</v>
      </c>
      <c r="AD10" s="149">
        <f ca="1"/>
        <v>0</v>
      </c>
      <c r="AE10" s="149">
        <f ca="1"/>
        <v>0</v>
      </c>
      <c r="AF10" s="150">
        <f ca="1"/>
        <v>0</v>
      </c>
      <c r="AG10" s="150">
        <f ca="1"/>
        <v>0</v>
      </c>
      <c r="AH10" s="150">
        <f ca="1"/>
        <v>0</v>
      </c>
      <c r="AI10" s="229">
        <f>ParametreMois2025!AU21</f>
        <v>48</v>
      </c>
      <c r="AJ10" s="229"/>
      <c r="AK10" s="230">
        <f>ParametreMois2025!AV21</f>
        <v>12</v>
      </c>
      <c r="AL10" s="231"/>
    </row>
    <row r="11" spans="1:38" ht="20.25" customHeight="1" x14ac:dyDescent="0.25">
      <c r="A11" s="88" t="s">
        <v>34</v>
      </c>
      <c r="B11" s="88" t="s">
        <v>31</v>
      </c>
      <c r="C11" s="92" t="s">
        <v>29</v>
      </c>
      <c r="D11" s="149">
        <f ca="1"/>
        <v>0</v>
      </c>
      <c r="E11" s="149">
        <f ca="1"/>
        <v>0</v>
      </c>
      <c r="F11" s="149">
        <f ca="1"/>
        <v>0</v>
      </c>
      <c r="G11" s="149">
        <f ca="1"/>
        <v>0</v>
      </c>
      <c r="H11" s="149">
        <f ca="1"/>
        <v>0</v>
      </c>
      <c r="I11" s="149">
        <f ca="1"/>
        <v>0</v>
      </c>
      <c r="J11" s="149">
        <f ca="1"/>
        <v>0</v>
      </c>
      <c r="K11" s="149">
        <f ca="1"/>
        <v>0</v>
      </c>
      <c r="L11" s="149">
        <f ca="1"/>
        <v>0</v>
      </c>
      <c r="M11" s="149">
        <f ca="1"/>
        <v>0</v>
      </c>
      <c r="N11" s="149">
        <f ca="1"/>
        <v>0</v>
      </c>
      <c r="O11" s="149">
        <f ca="1"/>
        <v>0</v>
      </c>
      <c r="P11" s="149">
        <f ca="1"/>
        <v>0</v>
      </c>
      <c r="Q11" s="149">
        <f ca="1"/>
        <v>0</v>
      </c>
      <c r="R11" s="149">
        <f ca="1"/>
        <v>0</v>
      </c>
      <c r="S11" s="149" t="str">
        <f ca="1"/>
        <v>CA</v>
      </c>
      <c r="T11" s="149" t="str">
        <f ca="1"/>
        <v>CA</v>
      </c>
      <c r="U11" s="149">
        <f ca="1"/>
        <v>0</v>
      </c>
      <c r="V11" s="149">
        <f ca="1"/>
        <v>0</v>
      </c>
      <c r="W11" s="149">
        <f ca="1"/>
        <v>0</v>
      </c>
      <c r="X11" s="149">
        <f ca="1"/>
        <v>0</v>
      </c>
      <c r="Y11" s="149">
        <f ca="1"/>
        <v>0</v>
      </c>
      <c r="Z11" s="149">
        <f ca="1"/>
        <v>0</v>
      </c>
      <c r="AA11" s="149">
        <f ca="1"/>
        <v>0</v>
      </c>
      <c r="AB11" s="149" t="str">
        <f ca="1"/>
        <v>CA</v>
      </c>
      <c r="AC11" s="149" t="str">
        <f ca="1"/>
        <v>CA</v>
      </c>
      <c r="AD11" s="149">
        <f ca="1"/>
        <v>0</v>
      </c>
      <c r="AE11" s="149">
        <f ca="1"/>
        <v>0</v>
      </c>
      <c r="AF11" s="149">
        <f ca="1"/>
        <v>0</v>
      </c>
      <c r="AG11" s="149">
        <f ca="1"/>
        <v>0</v>
      </c>
      <c r="AH11" s="149">
        <f ca="1"/>
        <v>0</v>
      </c>
      <c r="AI11" s="229">
        <f>ParametreMois2025!AU22</f>
        <v>57</v>
      </c>
      <c r="AJ11" s="229"/>
      <c r="AK11" s="230">
        <f>ParametreMois2025!AV22</f>
        <v>3</v>
      </c>
      <c r="AL11" s="231"/>
    </row>
    <row r="12" spans="1:38" ht="20.25" customHeight="1" thickBot="1" x14ac:dyDescent="0.3">
      <c r="A12" s="89" t="s">
        <v>41</v>
      </c>
      <c r="B12" s="87" t="s">
        <v>31</v>
      </c>
      <c r="C12" s="91" t="s">
        <v>29</v>
      </c>
      <c r="D12" s="150">
        <f ca="1"/>
        <v>0</v>
      </c>
      <c r="E12" s="150" t="str">
        <f ca="1"/>
        <v>CA</v>
      </c>
      <c r="F12" s="150" t="str">
        <f ca="1"/>
        <v>CA</v>
      </c>
      <c r="G12" s="150">
        <f ca="1"/>
        <v>0</v>
      </c>
      <c r="H12" s="150">
        <f ca="1"/>
        <v>0</v>
      </c>
      <c r="I12" s="150" t="str">
        <f ca="1"/>
        <v>CA</v>
      </c>
      <c r="J12" s="150" t="str">
        <f ca="1"/>
        <v>CA</v>
      </c>
      <c r="K12" s="150" t="str">
        <f ca="1"/>
        <v>CA</v>
      </c>
      <c r="L12" s="150">
        <f ca="1"/>
        <v>0</v>
      </c>
      <c r="M12" s="150">
        <f ca="1"/>
        <v>0</v>
      </c>
      <c r="N12" s="150" t="str">
        <f ca="1"/>
        <v>CA</v>
      </c>
      <c r="O12" s="150" t="str">
        <f ca="1"/>
        <v>CA</v>
      </c>
      <c r="P12" s="150">
        <f ca="1"/>
        <v>0</v>
      </c>
      <c r="Q12" s="150">
        <f ca="1"/>
        <v>0</v>
      </c>
      <c r="R12" s="150">
        <f ca="1"/>
        <v>0</v>
      </c>
      <c r="S12" s="150">
        <f ca="1"/>
        <v>0</v>
      </c>
      <c r="T12" s="150">
        <f ca="1"/>
        <v>0</v>
      </c>
      <c r="U12" s="150">
        <f ca="1"/>
        <v>0</v>
      </c>
      <c r="V12" s="150">
        <f ca="1"/>
        <v>0</v>
      </c>
      <c r="W12" s="150" t="str">
        <f ca="1"/>
        <v>CA</v>
      </c>
      <c r="X12" s="150" t="str">
        <f ca="1"/>
        <v>CA</v>
      </c>
      <c r="Y12" s="150" t="str">
        <f ca="1"/>
        <v>CA</v>
      </c>
      <c r="Z12" s="150">
        <f ca="1"/>
        <v>0</v>
      </c>
      <c r="AA12" s="150">
        <f ca="1"/>
        <v>0</v>
      </c>
      <c r="AB12" s="150">
        <f ca="1"/>
        <v>0</v>
      </c>
      <c r="AC12" s="150">
        <f ca="1"/>
        <v>0</v>
      </c>
      <c r="AD12" s="150">
        <f ca="1"/>
        <v>0</v>
      </c>
      <c r="AE12" s="150">
        <f ca="1"/>
        <v>0</v>
      </c>
      <c r="AF12" s="150">
        <f ca="1"/>
        <v>0</v>
      </c>
      <c r="AG12" s="150">
        <f ca="1"/>
        <v>0</v>
      </c>
      <c r="AH12" s="150">
        <f ca="1"/>
        <v>0</v>
      </c>
      <c r="AI12" s="229">
        <f>ParametreMois2025!AU23</f>
        <v>52</v>
      </c>
      <c r="AJ12" s="229"/>
      <c r="AK12" s="230">
        <f>ParametreMois2025!AV23</f>
        <v>8</v>
      </c>
      <c r="AL12" s="231"/>
    </row>
    <row r="13" spans="1:38" ht="20.25" customHeight="1" thickBot="1" x14ac:dyDescent="0.3">
      <c r="A13" s="157"/>
      <c r="B13" s="158"/>
      <c r="C13" s="159"/>
      <c r="D13" s="160">
        <f ca="1"/>
        <v>0</v>
      </c>
      <c r="E13" s="160">
        <f ca="1"/>
        <v>0</v>
      </c>
      <c r="F13" s="160">
        <f ca="1"/>
        <v>0</v>
      </c>
      <c r="G13" s="160">
        <f ca="1"/>
        <v>0</v>
      </c>
      <c r="H13" s="160">
        <f ca="1"/>
        <v>0</v>
      </c>
      <c r="I13" s="160">
        <f ca="1"/>
        <v>0</v>
      </c>
      <c r="J13" s="160" t="str">
        <f ca="1"/>
        <v>Foot</v>
      </c>
      <c r="K13" s="160">
        <f ca="1"/>
        <v>0</v>
      </c>
      <c r="L13" s="160">
        <f ca="1"/>
        <v>0</v>
      </c>
      <c r="M13" s="160">
        <f ca="1"/>
        <v>0</v>
      </c>
      <c r="N13" s="160" t="str">
        <f ca="1"/>
        <v>Foot</v>
      </c>
      <c r="O13" s="160">
        <f ca="1"/>
        <v>0</v>
      </c>
      <c r="P13" s="160">
        <f ca="1"/>
        <v>0</v>
      </c>
      <c r="Q13" s="160">
        <f ca="1"/>
        <v>0</v>
      </c>
      <c r="R13" s="160">
        <f ca="1"/>
        <v>0</v>
      </c>
      <c r="S13" s="160">
        <f ca="1"/>
        <v>0</v>
      </c>
      <c r="T13" s="160">
        <f ca="1"/>
        <v>0</v>
      </c>
      <c r="U13" s="210">
        <f ca="1"/>
        <v>0</v>
      </c>
      <c r="V13" s="160">
        <f ca="1"/>
        <v>0</v>
      </c>
      <c r="W13" s="160">
        <f ca="1"/>
        <v>0</v>
      </c>
      <c r="X13" s="160">
        <f ca="1"/>
        <v>0</v>
      </c>
      <c r="Y13" s="160">
        <f ca="1"/>
        <v>0</v>
      </c>
      <c r="Z13" s="160">
        <f ca="1"/>
        <v>0</v>
      </c>
      <c r="AA13" s="160">
        <f ca="1"/>
        <v>0</v>
      </c>
      <c r="AB13" s="160">
        <f ca="1"/>
        <v>0</v>
      </c>
      <c r="AC13" s="160">
        <f ca="1"/>
        <v>0</v>
      </c>
      <c r="AD13" s="160">
        <f ca="1"/>
        <v>0</v>
      </c>
      <c r="AE13" s="160">
        <f ca="1"/>
        <v>0</v>
      </c>
      <c r="AF13" s="160">
        <f ca="1"/>
        <v>0</v>
      </c>
      <c r="AG13" s="160">
        <f ca="1"/>
        <v>0</v>
      </c>
      <c r="AH13" s="160">
        <f ca="1"/>
        <v>0</v>
      </c>
      <c r="AI13" s="232">
        <f>ParametreMois2025!AU24</f>
        <v>0</v>
      </c>
      <c r="AJ13" s="232"/>
      <c r="AK13" s="232">
        <f>ParametreMois2025!AV24</f>
        <v>60</v>
      </c>
      <c r="AL13" s="233"/>
    </row>
    <row r="14" spans="1:38" ht="20.25" customHeight="1" thickBot="1" x14ac:dyDescent="0.3">
      <c r="A14" s="161"/>
      <c r="B14" s="162"/>
      <c r="C14" s="163"/>
      <c r="D14" s="160">
        <f ca="1"/>
        <v>0</v>
      </c>
      <c r="E14" s="160">
        <f ca="1"/>
        <v>0</v>
      </c>
      <c r="F14" s="160">
        <f ca="1"/>
        <v>0</v>
      </c>
      <c r="G14" s="160">
        <f ca="1"/>
        <v>0</v>
      </c>
      <c r="H14" s="160">
        <f ca="1"/>
        <v>0</v>
      </c>
      <c r="I14" s="160">
        <f ca="1"/>
        <v>0</v>
      </c>
      <c r="J14" s="160">
        <f ca="1"/>
        <v>0</v>
      </c>
      <c r="K14" s="160">
        <f ca="1"/>
        <v>0</v>
      </c>
      <c r="L14" s="160">
        <f ca="1"/>
        <v>0</v>
      </c>
      <c r="M14" s="160">
        <f ca="1"/>
        <v>0</v>
      </c>
      <c r="N14" s="160">
        <f ca="1"/>
        <v>0</v>
      </c>
      <c r="O14" s="160">
        <f ca="1"/>
        <v>0</v>
      </c>
      <c r="P14" s="160">
        <f ca="1"/>
        <v>0</v>
      </c>
      <c r="Q14" s="160">
        <f ca="1"/>
        <v>0</v>
      </c>
      <c r="R14" s="160">
        <f ca="1"/>
        <v>0</v>
      </c>
      <c r="S14" s="160">
        <f ca="1"/>
        <v>0</v>
      </c>
      <c r="T14" s="160">
        <f ca="1"/>
        <v>0</v>
      </c>
      <c r="U14" s="160">
        <f ca="1"/>
        <v>0</v>
      </c>
      <c r="V14" s="160">
        <f ca="1"/>
        <v>0</v>
      </c>
      <c r="W14" s="160">
        <f ca="1"/>
        <v>0</v>
      </c>
      <c r="X14" s="160">
        <f ca="1"/>
        <v>0</v>
      </c>
      <c r="Y14" s="160">
        <f ca="1"/>
        <v>0</v>
      </c>
      <c r="Z14" s="160">
        <f ca="1"/>
        <v>0</v>
      </c>
      <c r="AA14" s="160">
        <f ca="1"/>
        <v>0</v>
      </c>
      <c r="AB14" s="160">
        <f ca="1"/>
        <v>0</v>
      </c>
      <c r="AC14" s="160">
        <f ca="1"/>
        <v>0</v>
      </c>
      <c r="AD14" s="160">
        <f ca="1"/>
        <v>0</v>
      </c>
      <c r="AE14" s="160">
        <f ca="1"/>
        <v>0</v>
      </c>
      <c r="AF14" s="160">
        <f ca="1"/>
        <v>0</v>
      </c>
      <c r="AG14" s="160">
        <f ca="1"/>
        <v>0</v>
      </c>
      <c r="AH14" s="160">
        <f ca="1"/>
        <v>0</v>
      </c>
      <c r="AI14" s="232">
        <f>ParametreMois2025!AU25</f>
        <v>0</v>
      </c>
      <c r="AJ14" s="232"/>
      <c r="AK14" s="232">
        <f>ParametreMois2025!AV25</f>
        <v>60</v>
      </c>
      <c r="AL14" s="233"/>
    </row>
    <row r="15" spans="1:38" ht="20.25" customHeight="1" x14ac:dyDescent="0.25">
      <c r="A15" s="120" t="s">
        <v>36</v>
      </c>
      <c r="B15" s="120" t="s">
        <v>37</v>
      </c>
      <c r="C15" s="154" t="s">
        <v>38</v>
      </c>
      <c r="D15" s="152">
        <f ca="1"/>
        <v>0</v>
      </c>
      <c r="E15" s="152">
        <f ca="1"/>
        <v>0</v>
      </c>
      <c r="F15" s="152">
        <f ca="1"/>
        <v>0</v>
      </c>
      <c r="G15" s="152">
        <f ca="1"/>
        <v>0</v>
      </c>
      <c r="H15" s="152">
        <f ca="1"/>
        <v>0</v>
      </c>
      <c r="I15" s="152" t="str">
        <f ca="1"/>
        <v>CA</v>
      </c>
      <c r="J15" s="152" t="str">
        <f ca="1"/>
        <v>CA</v>
      </c>
      <c r="K15" s="152" t="str">
        <f ca="1"/>
        <v>CA</v>
      </c>
      <c r="L15" s="152">
        <f ca="1"/>
        <v>0</v>
      </c>
      <c r="M15" s="152">
        <f ca="1"/>
        <v>0</v>
      </c>
      <c r="N15" s="152">
        <f ca="1"/>
        <v>0</v>
      </c>
      <c r="O15" s="152">
        <f ca="1"/>
        <v>0</v>
      </c>
      <c r="P15" s="152">
        <f ca="1"/>
        <v>0</v>
      </c>
      <c r="Q15" s="152">
        <f ca="1"/>
        <v>0</v>
      </c>
      <c r="R15" s="152">
        <f ca="1"/>
        <v>0</v>
      </c>
      <c r="S15" s="152">
        <f ca="1"/>
        <v>0</v>
      </c>
      <c r="T15" s="152">
        <f ca="1"/>
        <v>0</v>
      </c>
      <c r="U15" s="152">
        <f ca="1"/>
        <v>0</v>
      </c>
      <c r="V15" s="152">
        <f ca="1"/>
        <v>0</v>
      </c>
      <c r="W15" s="152">
        <f ca="1"/>
        <v>0</v>
      </c>
      <c r="X15" s="152">
        <f ca="1"/>
        <v>0</v>
      </c>
      <c r="Y15" s="152">
        <f ca="1"/>
        <v>0</v>
      </c>
      <c r="Z15" s="152">
        <f ca="1"/>
        <v>0</v>
      </c>
      <c r="AA15" s="152">
        <f ca="1"/>
        <v>0</v>
      </c>
      <c r="AB15" s="152">
        <f ca="1"/>
        <v>0</v>
      </c>
      <c r="AC15" s="152">
        <f ca="1"/>
        <v>0</v>
      </c>
      <c r="AD15" s="152">
        <f ca="1"/>
        <v>0</v>
      </c>
      <c r="AE15" s="152">
        <f ca="1"/>
        <v>0</v>
      </c>
      <c r="AF15" s="152">
        <f ca="1"/>
        <v>0</v>
      </c>
      <c r="AG15" s="152">
        <f ca="1"/>
        <v>0</v>
      </c>
      <c r="AH15" s="152">
        <f ca="1"/>
        <v>0</v>
      </c>
      <c r="AI15" s="229">
        <f>ParametreMois2025!AU26</f>
        <v>40</v>
      </c>
      <c r="AJ15" s="229"/>
      <c r="AK15" s="230">
        <f>ParametreMois2025!AV26</f>
        <v>3</v>
      </c>
      <c r="AL15" s="231"/>
    </row>
    <row r="16" spans="1:38" ht="20.25" customHeight="1" x14ac:dyDescent="0.25">
      <c r="A16" s="119" t="s">
        <v>39</v>
      </c>
      <c r="B16" s="119" t="s">
        <v>37</v>
      </c>
      <c r="C16" s="153" t="s">
        <v>38</v>
      </c>
      <c r="D16" s="151">
        <f ca="1"/>
        <v>0</v>
      </c>
      <c r="E16" s="151">
        <f ca="1"/>
        <v>0</v>
      </c>
      <c r="F16" s="151">
        <f ca="1"/>
        <v>0</v>
      </c>
      <c r="G16" s="151">
        <f ca="1"/>
        <v>0</v>
      </c>
      <c r="H16" s="151">
        <f ca="1"/>
        <v>0</v>
      </c>
      <c r="I16" s="151">
        <f ca="1"/>
        <v>0</v>
      </c>
      <c r="J16" s="151">
        <f ca="1"/>
        <v>0</v>
      </c>
      <c r="K16" s="151">
        <f ca="1"/>
        <v>0</v>
      </c>
      <c r="L16" s="151">
        <f ca="1"/>
        <v>0</v>
      </c>
      <c r="M16" s="151">
        <f ca="1"/>
        <v>0</v>
      </c>
      <c r="N16" s="151">
        <f ca="1"/>
        <v>0</v>
      </c>
      <c r="O16" s="151">
        <f ca="1"/>
        <v>0</v>
      </c>
      <c r="P16" s="151">
        <f ca="1"/>
        <v>0</v>
      </c>
      <c r="Q16" s="151">
        <f ca="1"/>
        <v>0</v>
      </c>
      <c r="R16" s="151">
        <f ca="1"/>
        <v>0</v>
      </c>
      <c r="S16" s="151" t="str">
        <f ca="1"/>
        <v>CA</v>
      </c>
      <c r="T16" s="151" t="str">
        <f ca="1"/>
        <v>CA</v>
      </c>
      <c r="U16" s="151">
        <f ca="1"/>
        <v>0</v>
      </c>
      <c r="V16" s="151">
        <f ca="1"/>
        <v>0</v>
      </c>
      <c r="W16" s="151" t="str">
        <f ca="1"/>
        <v>CA</v>
      </c>
      <c r="X16" s="151" t="str">
        <f ca="1"/>
        <v>CA</v>
      </c>
      <c r="Y16" s="151" t="str">
        <f ca="1"/>
        <v>CA</v>
      </c>
      <c r="Z16" s="151">
        <f ca="1"/>
        <v>0</v>
      </c>
      <c r="AA16" s="151">
        <f ca="1"/>
        <v>0</v>
      </c>
      <c r="AB16" s="151" t="str">
        <f ca="1"/>
        <v>CA</v>
      </c>
      <c r="AC16" s="151" t="str">
        <f ca="1"/>
        <v>CA</v>
      </c>
      <c r="AD16" s="151">
        <f ca="1"/>
        <v>0</v>
      </c>
      <c r="AE16" s="151">
        <f ca="1"/>
        <v>0</v>
      </c>
      <c r="AF16" s="151">
        <f ca="1"/>
        <v>0</v>
      </c>
      <c r="AG16" s="151">
        <f ca="1"/>
        <v>0</v>
      </c>
      <c r="AH16" s="151">
        <f ca="1"/>
        <v>0</v>
      </c>
      <c r="AI16" s="229">
        <f>ParametreMois2025!AU27</f>
        <v>43</v>
      </c>
      <c r="AJ16" s="229"/>
      <c r="AK16" s="230">
        <f>ParametreMois2025!AV27</f>
        <v>0</v>
      </c>
      <c r="AL16" s="231"/>
    </row>
    <row r="17" spans="1:38" ht="20.25" customHeight="1" x14ac:dyDescent="0.25">
      <c r="A17" s="88" t="s">
        <v>40</v>
      </c>
      <c r="B17" s="88" t="s">
        <v>37</v>
      </c>
      <c r="C17" s="92" t="s">
        <v>38</v>
      </c>
      <c r="D17" s="149">
        <f ca="1"/>
        <v>0</v>
      </c>
      <c r="E17" s="149">
        <f ca="1"/>
        <v>0</v>
      </c>
      <c r="F17" s="149">
        <f ca="1"/>
        <v>0</v>
      </c>
      <c r="G17" s="149">
        <f ca="1"/>
        <v>0</v>
      </c>
      <c r="H17" s="149">
        <f ca="1"/>
        <v>0</v>
      </c>
      <c r="I17" s="149">
        <f ca="1"/>
        <v>0</v>
      </c>
      <c r="J17" s="149">
        <f ca="1"/>
        <v>0</v>
      </c>
      <c r="K17" s="149">
        <f ca="1"/>
        <v>0</v>
      </c>
      <c r="L17" s="149">
        <f ca="1"/>
        <v>0</v>
      </c>
      <c r="M17" s="149">
        <f ca="1"/>
        <v>0</v>
      </c>
      <c r="N17" s="149">
        <f ca="1"/>
        <v>0</v>
      </c>
      <c r="O17" s="149">
        <f ca="1"/>
        <v>0</v>
      </c>
      <c r="P17" s="149">
        <f ca="1"/>
        <v>0</v>
      </c>
      <c r="Q17" s="149">
        <f ca="1"/>
        <v>0</v>
      </c>
      <c r="R17" s="149">
        <f ca="1"/>
        <v>0</v>
      </c>
      <c r="S17" s="149">
        <f ca="1"/>
        <v>0</v>
      </c>
      <c r="T17" s="149">
        <f ca="1"/>
        <v>0</v>
      </c>
      <c r="U17" s="149">
        <f ca="1"/>
        <v>0</v>
      </c>
      <c r="V17" s="149">
        <f ca="1"/>
        <v>0</v>
      </c>
      <c r="W17" s="149">
        <f ca="1"/>
        <v>0</v>
      </c>
      <c r="X17" s="149">
        <f ca="1"/>
        <v>0</v>
      </c>
      <c r="Y17" s="149">
        <f ca="1"/>
        <v>0</v>
      </c>
      <c r="Z17" s="149">
        <f ca="1"/>
        <v>0</v>
      </c>
      <c r="AA17" s="149">
        <f ca="1"/>
        <v>0</v>
      </c>
      <c r="AB17" s="149">
        <f ca="1"/>
        <v>0</v>
      </c>
      <c r="AC17" s="149">
        <f ca="1"/>
        <v>0</v>
      </c>
      <c r="AD17" s="149">
        <f ca="1"/>
        <v>0</v>
      </c>
      <c r="AE17" s="149">
        <f ca="1"/>
        <v>0</v>
      </c>
      <c r="AF17" s="149">
        <f ca="1"/>
        <v>0</v>
      </c>
      <c r="AG17" s="149" t="str">
        <f ca="1"/>
        <v>CA</v>
      </c>
      <c r="AH17" s="149" t="str">
        <f ca="1"/>
        <v>CA</v>
      </c>
      <c r="AI17" s="229">
        <f>ParametreMois2025!AU28</f>
        <v>43</v>
      </c>
      <c r="AJ17" s="229"/>
      <c r="AK17" s="230">
        <f>ParametreMois2025!AV28</f>
        <v>0</v>
      </c>
      <c r="AL17" s="231"/>
    </row>
    <row r="18" spans="1:38" ht="25.5" customHeight="1" x14ac:dyDescent="0.4">
      <c r="E18" s="74"/>
      <c r="S18" s="75"/>
      <c r="T18" s="75"/>
      <c r="U18" s="74"/>
      <c r="AJ18" s="109"/>
      <c r="AL18" s="76"/>
    </row>
    <row r="19" spans="1:38" ht="25.5" customHeight="1" x14ac:dyDescent="0.4">
      <c r="E19" s="74"/>
      <c r="S19" s="75"/>
      <c r="T19" s="75"/>
      <c r="U19" s="74"/>
      <c r="AJ19" s="109"/>
      <c r="AL19" s="76"/>
    </row>
    <row r="20" spans="1:38" ht="25.5" customHeight="1" x14ac:dyDescent="0.4">
      <c r="E20" s="74"/>
      <c r="S20" s="75"/>
      <c r="T20" s="75"/>
      <c r="U20" s="74"/>
      <c r="AJ20" s="109"/>
      <c r="AL20" s="76"/>
    </row>
    <row r="21" spans="1:38" ht="25.5" customHeight="1" x14ac:dyDescent="0.4">
      <c r="E21" s="74"/>
      <c r="U21" s="74"/>
      <c r="AJ21" s="109"/>
      <c r="AL21" s="76"/>
    </row>
    <row r="22" spans="1:38" ht="25.5" customHeight="1" x14ac:dyDescent="0.4">
      <c r="E22" s="74"/>
      <c r="U22" s="74"/>
      <c r="AJ22" s="109"/>
      <c r="AL22" s="76"/>
    </row>
    <row r="23" spans="1:38" ht="25.5" customHeight="1" x14ac:dyDescent="0.4">
      <c r="E23" s="74"/>
      <c r="U23" s="74"/>
      <c r="AJ23" s="109"/>
      <c r="AL23" s="76"/>
    </row>
    <row r="24" spans="1:38" ht="25.5" customHeight="1" x14ac:dyDescent="0.4">
      <c r="T24" s="75"/>
      <c r="U24" s="75"/>
    </row>
    <row r="25" spans="1:38" ht="25.5" customHeight="1" x14ac:dyDescent="0.4">
      <c r="T25" s="75"/>
      <c r="U25" s="75"/>
    </row>
    <row r="26" spans="1:38" ht="25.5" customHeight="1" x14ac:dyDescent="0.4">
      <c r="T26" s="75"/>
      <c r="U26" s="75"/>
    </row>
    <row r="27" spans="1:38" ht="25.5" customHeight="1" x14ac:dyDescent="0.4">
      <c r="T27" s="75"/>
      <c r="U27" s="75"/>
    </row>
    <row r="28" spans="1:38" ht="25.5" customHeight="1" x14ac:dyDescent="0.4">
      <c r="U28" s="74"/>
    </row>
    <row r="29" spans="1:38" ht="25.5" customHeight="1" x14ac:dyDescent="0.4">
      <c r="U29" s="74"/>
    </row>
    <row r="30" spans="1:38" ht="25.5" customHeight="1" x14ac:dyDescent="0.4">
      <c r="U30" s="74"/>
    </row>
    <row r="31" spans="1:38" ht="25.5" customHeight="1" x14ac:dyDescent="0.4">
      <c r="T31" s="75"/>
      <c r="U31" s="75"/>
    </row>
    <row r="32" spans="1:38" ht="25.5" customHeight="1" x14ac:dyDescent="0.4">
      <c r="T32" s="75"/>
      <c r="U32" s="75"/>
    </row>
    <row r="33" spans="19:21" ht="25.5" customHeight="1" x14ac:dyDescent="0.4">
      <c r="T33" s="75"/>
      <c r="U33" s="75"/>
    </row>
    <row r="34" spans="19:21" ht="25.5" customHeight="1" x14ac:dyDescent="0.4">
      <c r="T34" s="75"/>
      <c r="U34" s="75"/>
    </row>
    <row r="35" spans="19:21" ht="25.5" customHeight="1" x14ac:dyDescent="0.4">
      <c r="U35" s="74"/>
    </row>
    <row r="36" spans="19:21" ht="25.5" customHeight="1" x14ac:dyDescent="0.4">
      <c r="U36" s="74"/>
    </row>
    <row r="37" spans="19:21" ht="25.5" customHeight="1" x14ac:dyDescent="0.4">
      <c r="U37" s="74"/>
    </row>
    <row r="38" spans="19:21" ht="25.5" customHeight="1" x14ac:dyDescent="0.4">
      <c r="S38" s="75"/>
      <c r="T38" s="75"/>
      <c r="U38" s="74"/>
    </row>
    <row r="39" spans="19:21" ht="25.5" customHeight="1" x14ac:dyDescent="0.4">
      <c r="S39" s="75"/>
      <c r="T39" s="75"/>
      <c r="U39" s="74"/>
    </row>
    <row r="40" spans="19:21" ht="25.5" customHeight="1" x14ac:dyDescent="0.4">
      <c r="S40" s="75"/>
      <c r="T40" s="75"/>
      <c r="U40" s="74"/>
    </row>
    <row r="41" spans="19:21" ht="25.5" customHeight="1" x14ac:dyDescent="0.4">
      <c r="S41" s="75"/>
      <c r="T41" s="75"/>
      <c r="U41" s="74"/>
    </row>
    <row r="42" spans="19:21" ht="25.5" customHeight="1" x14ac:dyDescent="0.4">
      <c r="U42" s="74"/>
    </row>
    <row r="43" spans="19:21" ht="25.5" customHeight="1" x14ac:dyDescent="0.4">
      <c r="U43" s="74"/>
    </row>
    <row r="44" spans="19:21" ht="25.5" customHeight="1" x14ac:dyDescent="0.4">
      <c r="U44" s="74"/>
    </row>
    <row r="45" spans="19:21" ht="25.5" customHeight="1" x14ac:dyDescent="0.4">
      <c r="T45" s="75"/>
      <c r="U45" s="75"/>
    </row>
    <row r="46" spans="19:21" ht="25.5" customHeight="1" x14ac:dyDescent="0.4">
      <c r="T46" s="75"/>
      <c r="U46" s="75"/>
    </row>
    <row r="47" spans="19:21" ht="25.5" customHeight="1" x14ac:dyDescent="0.4">
      <c r="T47" s="75"/>
      <c r="U47" s="75"/>
    </row>
    <row r="48" spans="19:21" ht="25.5" customHeight="1" x14ac:dyDescent="0.4">
      <c r="T48" s="75"/>
      <c r="U48" s="75"/>
    </row>
    <row r="49" spans="20:21" ht="25.5" customHeight="1" x14ac:dyDescent="0.4">
      <c r="U49" s="74"/>
    </row>
    <row r="50" spans="20:21" ht="25.5" customHeight="1" x14ac:dyDescent="0.4">
      <c r="U50" s="74"/>
    </row>
    <row r="51" spans="20:21" ht="25.5" customHeight="1" x14ac:dyDescent="0.4">
      <c r="T51" s="75"/>
      <c r="U51" s="75"/>
    </row>
    <row r="52" spans="20:21" ht="25.5" customHeight="1" x14ac:dyDescent="0.4">
      <c r="T52" s="75"/>
      <c r="U52" s="75"/>
    </row>
    <row r="53" spans="20:21" ht="25.5" customHeight="1" x14ac:dyDescent="0.4">
      <c r="T53" s="75"/>
      <c r="U53" s="75"/>
    </row>
    <row r="54" spans="20:21" ht="25.5" customHeight="1" x14ac:dyDescent="0.4">
      <c r="T54" s="75"/>
      <c r="U54" s="75"/>
    </row>
    <row r="55" spans="20:21" ht="25.5" customHeight="1" x14ac:dyDescent="0.4">
      <c r="U55" s="74"/>
    </row>
    <row r="56" spans="20:21" ht="25.5" customHeight="1" x14ac:dyDescent="0.4">
      <c r="U56" s="74"/>
    </row>
    <row r="57" spans="20:21" ht="25.5" customHeight="1" x14ac:dyDescent="0.4">
      <c r="U57" s="74"/>
    </row>
  </sheetData>
  <mergeCells count="64">
    <mergeCell ref="C4:D4"/>
    <mergeCell ref="N5:N6"/>
    <mergeCell ref="A5:C5"/>
    <mergeCell ref="D5:D6"/>
    <mergeCell ref="E5:E6"/>
    <mergeCell ref="F5:F6"/>
    <mergeCell ref="G5:G6"/>
    <mergeCell ref="H5:H6"/>
    <mergeCell ref="I5:I6"/>
    <mergeCell ref="J5:J6"/>
    <mergeCell ref="C1:C3"/>
    <mergeCell ref="D1:I3"/>
    <mergeCell ref="J1:S3"/>
    <mergeCell ref="T1:AA3"/>
    <mergeCell ref="AB1:AC3"/>
    <mergeCell ref="AF5:AF6"/>
    <mergeCell ref="K5:K6"/>
    <mergeCell ref="L5:L6"/>
    <mergeCell ref="M5:M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AA5:AA6"/>
    <mergeCell ref="AB5:AB6"/>
    <mergeCell ref="AC5:AC6"/>
    <mergeCell ref="AD5:AD6"/>
    <mergeCell ref="AE5:AE6"/>
    <mergeCell ref="AI5:AJ5"/>
    <mergeCell ref="AI6:AJ6"/>
    <mergeCell ref="AI7:AJ7"/>
    <mergeCell ref="AI8:AJ8"/>
    <mergeCell ref="AG5:AG6"/>
    <mergeCell ref="AH5:AH6"/>
    <mergeCell ref="AI9:AJ9"/>
    <mergeCell ref="AI10:AJ10"/>
    <mergeCell ref="AI11:AJ11"/>
    <mergeCell ref="AI12:AJ12"/>
    <mergeCell ref="AI13:AJ13"/>
    <mergeCell ref="AK13:AL13"/>
    <mergeCell ref="AK5:AL5"/>
    <mergeCell ref="AK6:AL6"/>
    <mergeCell ref="AK7:AL7"/>
    <mergeCell ref="AK8:AL8"/>
    <mergeCell ref="AK9:AL9"/>
    <mergeCell ref="AK10:AL10"/>
    <mergeCell ref="AK11:AL11"/>
    <mergeCell ref="AK12:AL12"/>
    <mergeCell ref="AI17:AJ17"/>
    <mergeCell ref="AK17:AL17"/>
    <mergeCell ref="AI14:AJ14"/>
    <mergeCell ref="AK14:AL14"/>
    <mergeCell ref="AI15:AJ15"/>
    <mergeCell ref="AK15:AL15"/>
    <mergeCell ref="AI16:AJ16"/>
    <mergeCell ref="AK16:AL16"/>
  </mergeCells>
  <conditionalFormatting sqref="D5:AH5">
    <cfRule type="expression" dxfId="84" priority="14" stopIfTrue="1">
      <formula>INDEX(Cycle14, MOD(D$5-débutCycle,14)+1)=0</formula>
    </cfRule>
  </conditionalFormatting>
  <conditionalFormatting sqref="D7:AH17">
    <cfRule type="containsText" dxfId="83" priority="3" operator="containsText" text="SUJ">
      <formula>NOT(ISERROR(SEARCH("SUJ",D7)))</formula>
    </cfRule>
    <cfRule type="containsText" dxfId="82" priority="4" operator="containsText" text="RE">
      <formula>NOT(ISERROR(SEARCH("RE",D7)))</formula>
    </cfRule>
    <cfRule type="containsText" dxfId="81" priority="5" operator="containsText" text="AT">
      <formula>NOT(ISERROR(SEARCH("AT",D7)))</formula>
    </cfRule>
    <cfRule type="containsText" dxfId="80" priority="6" operator="containsText" text="MAL">
      <formula>NOT(ISERROR(SEARCH("MAL",D7)))</formula>
    </cfRule>
    <cfRule type="beginsWith" dxfId="79" priority="7" operator="beginsWith" text="RTT">
      <formula>LEFT(D7,LEN("RTT"))="RTT"</formula>
    </cfRule>
    <cfRule type="beginsWith" dxfId="78" priority="8" operator="beginsWith" text="CA">
      <formula>LEFT(D7,LEN("CA"))="CA"</formula>
    </cfRule>
    <cfRule type="beginsWith" dxfId="77" priority="9" operator="beginsWith" text="R-">
      <formula>LEFT(D7,LEN("R-"))="R-"</formula>
    </cfRule>
    <cfRule type="containsText" dxfId="76" priority="10" operator="containsText" text="DET">
      <formula>NOT(ISERROR(SEARCH("DET",D7)))</formula>
    </cfRule>
    <cfRule type="containsText" dxfId="75" priority="11" operator="containsText" text="RH">
      <formula>NOT(ISERROR(SEARCH("RH",D7)))</formula>
    </cfRule>
    <cfRule type="beginsWith" dxfId="74" priority="12" operator="beginsWith" text="F">
      <formula>LEFT(D7,LEN("F"))="F"</formula>
    </cfRule>
    <cfRule type="expression" dxfId="73" priority="15" stopIfTrue="1">
      <formula>INDEX(Cycle14, MOD(D$5-débutCycle,14)+1)=0</formula>
    </cfRule>
  </conditionalFormatting>
  <conditionalFormatting sqref="AC10:AD10">
    <cfRule type="expression" dxfId="72" priority="1">
      <formula>MONTH(AC$5)&lt;&gt;MONTH(A$5)</formula>
    </cfRule>
  </conditionalFormatting>
  <conditionalFormatting sqref="AF7:AH17 AF5:AH5">
    <cfRule type="expression" dxfId="71" priority="13">
      <formula>MONTH(AF$5)&lt;&gt;MONTH(D$5)</formula>
    </cfRule>
  </conditionalFormatting>
  <conditionalFormatting sqref="AF7:AH17">
    <cfRule type="expression" dxfId="70" priority="16">
      <formula>MONTH(AF$5)&lt;&gt;MONTH(D$5)</formula>
    </cfRule>
  </conditionalFormatting>
  <printOptions verticalCentered="1"/>
  <pageMargins left="0.70000000000000007" right="0.70000000000000007" top="0.75" bottom="0.75" header="0.30000000000000004" footer="0.30000000000000004"/>
  <pageSetup paperSize="9" scale="65" fitToWidth="0" fitToHeight="0" orientation="landscape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D9FB8AE-A658-4E84-B3D4-69B75214F5A0}">
          <x14:formula1>
            <xm:f>ParametreMois2025!$AL$2:$AL$17</xm:f>
          </x14:formula1>
          <xm:sqref>B1</xm:sqref>
        </x14:dataValidation>
        <x14:dataValidation type="list" allowBlank="1" showInputMessage="1" showErrorMessage="1" xr:uid="{0711A382-8E66-42AA-A1D9-4D6BBCE6BB84}">
          <x14:formula1>
            <xm:f>PARAMETRE!$H$2:$H$6</xm:f>
          </x14:formula1>
          <xm:sqref>B7:B17</xm:sqref>
        </x14:dataValidation>
        <x14:dataValidation type="list" allowBlank="1" showInputMessage="1" showErrorMessage="1" xr:uid="{9CAAD1FD-7FF5-4B76-89B7-68AC4E2199DB}">
          <x14:formula1>
            <xm:f>PARAMETRE!$G$2:$G$3</xm:f>
          </x14:formula1>
          <xm:sqref>C7:C17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6CDE9-7251-4CC9-A895-4CBC25621EF7}">
  <sheetPr>
    <tabColor theme="4" tint="-0.499984740745262"/>
    <pageSetUpPr fitToPage="1"/>
  </sheetPr>
  <dimension ref="A1:AV170"/>
  <sheetViews>
    <sheetView topLeftCell="A146" zoomScale="86" zoomScaleNormal="86" workbookViewId="0">
      <selection activeCell="AB169" sqref="AB169"/>
    </sheetView>
  </sheetViews>
  <sheetFormatPr baseColWidth="10" defaultColWidth="11.42578125" defaultRowHeight="12.75" outlineLevelRow="1" x14ac:dyDescent="0.25"/>
  <cols>
    <col min="1" max="1" width="4.42578125" style="28" customWidth="1"/>
    <col min="2" max="2" width="13.85546875" style="28" customWidth="1"/>
    <col min="3" max="33" width="4.7109375" style="28" customWidth="1"/>
    <col min="34" max="36" width="10.28515625" style="28" customWidth="1"/>
    <col min="37" max="37" width="9.140625" style="28"/>
    <col min="38" max="38" width="11.5703125" style="28" bestFit="1" customWidth="1"/>
    <col min="39" max="39" width="12.140625" style="28" customWidth="1"/>
    <col min="40" max="40" width="6.42578125" style="28" customWidth="1"/>
    <col min="41" max="42" width="11.5703125" style="28" bestFit="1" customWidth="1"/>
    <col min="43" max="45" width="11.42578125" style="28"/>
    <col min="46" max="46" width="10.85546875" style="28" customWidth="1"/>
    <col min="47" max="47" width="20" style="28" customWidth="1"/>
    <col min="48" max="16384" width="11.42578125" style="28"/>
  </cols>
  <sheetData>
    <row r="1" spans="1:45" ht="18" customHeight="1" x14ac:dyDescent="0.25">
      <c r="B1" s="33">
        <v>45658</v>
      </c>
      <c r="C1" s="259">
        <f>DATE(P4_2025!B2,1,1)</f>
        <v>45658</v>
      </c>
      <c r="D1" s="259">
        <f>C1+1</f>
        <v>45659</v>
      </c>
      <c r="E1" s="259">
        <f t="shared" ref="E1:AG1" si="0">D1+1</f>
        <v>45660</v>
      </c>
      <c r="F1" s="259">
        <f t="shared" si="0"/>
        <v>45661</v>
      </c>
      <c r="G1" s="259">
        <f t="shared" si="0"/>
        <v>45662</v>
      </c>
      <c r="H1" s="259">
        <f t="shared" si="0"/>
        <v>45663</v>
      </c>
      <c r="I1" s="259">
        <f t="shared" si="0"/>
        <v>45664</v>
      </c>
      <c r="J1" s="259">
        <f t="shared" si="0"/>
        <v>45665</v>
      </c>
      <c r="K1" s="259">
        <f t="shared" si="0"/>
        <v>45666</v>
      </c>
      <c r="L1" s="259">
        <f t="shared" si="0"/>
        <v>45667</v>
      </c>
      <c r="M1" s="259">
        <f t="shared" si="0"/>
        <v>45668</v>
      </c>
      <c r="N1" s="259">
        <f t="shared" si="0"/>
        <v>45669</v>
      </c>
      <c r="O1" s="259">
        <f t="shared" si="0"/>
        <v>45670</v>
      </c>
      <c r="P1" s="259">
        <f t="shared" si="0"/>
        <v>45671</v>
      </c>
      <c r="Q1" s="259">
        <f t="shared" si="0"/>
        <v>45672</v>
      </c>
      <c r="R1" s="259">
        <f t="shared" si="0"/>
        <v>45673</v>
      </c>
      <c r="S1" s="259">
        <f t="shared" si="0"/>
        <v>45674</v>
      </c>
      <c r="T1" s="259">
        <f t="shared" si="0"/>
        <v>45675</v>
      </c>
      <c r="U1" s="259">
        <f t="shared" si="0"/>
        <v>45676</v>
      </c>
      <c r="V1" s="259">
        <f t="shared" si="0"/>
        <v>45677</v>
      </c>
      <c r="W1" s="259">
        <f t="shared" si="0"/>
        <v>45678</v>
      </c>
      <c r="X1" s="259">
        <f t="shared" si="0"/>
        <v>45679</v>
      </c>
      <c r="Y1" s="259">
        <f t="shared" si="0"/>
        <v>45680</v>
      </c>
      <c r="Z1" s="259">
        <f t="shared" si="0"/>
        <v>45681</v>
      </c>
      <c r="AA1" s="259">
        <f t="shared" si="0"/>
        <v>45682</v>
      </c>
      <c r="AB1" s="259">
        <f t="shared" si="0"/>
        <v>45683</v>
      </c>
      <c r="AC1" s="259">
        <f t="shared" si="0"/>
        <v>45684</v>
      </c>
      <c r="AD1" s="259">
        <f t="shared" si="0"/>
        <v>45685</v>
      </c>
      <c r="AE1" s="259">
        <f t="shared" si="0"/>
        <v>45686</v>
      </c>
      <c r="AF1" s="259">
        <f t="shared" si="0"/>
        <v>45687</v>
      </c>
      <c r="AG1" s="259">
        <f t="shared" si="0"/>
        <v>45688</v>
      </c>
      <c r="AL1" s="28" t="s">
        <v>42</v>
      </c>
      <c r="AO1" s="28" t="s">
        <v>43</v>
      </c>
    </row>
    <row r="2" spans="1:45" ht="18" customHeight="1" outlineLevel="1" x14ac:dyDescent="0.25">
      <c r="A2" s="28">
        <v>1</v>
      </c>
      <c r="B2" s="34" t="s">
        <v>44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8" t="s">
        <v>7</v>
      </c>
      <c r="AI2" s="28" t="s">
        <v>8</v>
      </c>
      <c r="AL2" s="28">
        <f t="array" ref="AL2">IFERROR(INDEX(A$1:A$2040,SMALL(IF(A$1:A$2040&lt;&gt;"",ROW(A$1:A$2040)-0),ROW(A1))),"")</f>
        <v>1</v>
      </c>
    </row>
    <row r="3" spans="1:45" ht="18" customHeight="1" outlineLevel="1" x14ac:dyDescent="0.25">
      <c r="B3" s="29" t="s">
        <v>27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 t="s">
        <v>8</v>
      </c>
      <c r="Q3" s="35" t="s">
        <v>8</v>
      </c>
      <c r="R3" s="35"/>
      <c r="S3" s="35"/>
      <c r="T3" s="35"/>
      <c r="U3" s="35"/>
      <c r="V3" s="35"/>
      <c r="W3" s="35"/>
      <c r="X3" s="35"/>
      <c r="Y3" s="35" t="s">
        <v>8</v>
      </c>
      <c r="Z3" s="35" t="s">
        <v>8</v>
      </c>
      <c r="AA3" s="35"/>
      <c r="AB3" s="35"/>
      <c r="AC3" s="35"/>
      <c r="AD3" s="35"/>
      <c r="AE3" s="35"/>
      <c r="AF3" s="35"/>
      <c r="AG3" s="35"/>
      <c r="AH3" s="97" cm="1">
        <f t="array" ref="AH3">SUMPRODUCT((C3:AG3="CA")+(C3:AG3="RTT")*1)</f>
        <v>0</v>
      </c>
      <c r="AI3" s="102" cm="1">
        <f t="array" ref="AI3">SUMPRODUCT((C3:AG3="R-CA")*1)</f>
        <v>4</v>
      </c>
      <c r="AL3" s="28">
        <f t="array" ref="AL3">IFERROR(INDEX(A$1:A$2040,SMALL(IF(A$1:A$2040&lt;&gt;"",ROW(A$1:A$2040)-0),ROW(A2))),"")</f>
        <v>2</v>
      </c>
      <c r="AO3" s="28" t="b">
        <f>AF16=IFERROR(IF(AE16+1&gt;$AG$16,"",#REF!+1),"")</f>
        <v>1</v>
      </c>
      <c r="AP3" s="28" t="s">
        <v>45</v>
      </c>
    </row>
    <row r="4" spans="1:45" ht="18" customHeight="1" outlineLevel="1" x14ac:dyDescent="0.25">
      <c r="B4" s="30" t="s">
        <v>30</v>
      </c>
      <c r="C4" s="35"/>
      <c r="D4" s="35"/>
      <c r="E4" s="35"/>
      <c r="F4" s="35" t="s">
        <v>8</v>
      </c>
      <c r="G4" s="35" t="s">
        <v>8</v>
      </c>
      <c r="H4" s="35" t="s">
        <v>8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 t="s">
        <v>8</v>
      </c>
      <c r="AE4" s="35" t="s">
        <v>8</v>
      </c>
      <c r="AF4" s="35"/>
      <c r="AG4" s="35"/>
      <c r="AH4" s="97" cm="1">
        <f t="array" ref="AH4">SUMPRODUCT((C4:AG4="CA")+(C4:AG4="RTT")*1)</f>
        <v>0</v>
      </c>
      <c r="AI4" s="35" cm="1">
        <f t="array" ref="AI4">SUMPRODUCT((C4:AG4="R-CA")*1)</f>
        <v>5</v>
      </c>
      <c r="AL4" s="28">
        <f t="array" ref="AL4">IFERROR(INDEX(A$1:A$2040,SMALL(IF(A$1:A$2040&lt;&gt;"",ROW(A$1:A$2040)-0),ROW(A3))),"")</f>
        <v>3</v>
      </c>
    </row>
    <row r="5" spans="1:45" ht="18" customHeight="1" outlineLevel="1" x14ac:dyDescent="0.25">
      <c r="B5" s="29" t="s">
        <v>32</v>
      </c>
      <c r="C5" s="35" t="s">
        <v>8</v>
      </c>
      <c r="D5" s="35"/>
      <c r="E5" s="35"/>
      <c r="F5" s="35"/>
      <c r="G5" s="35"/>
      <c r="H5" s="35"/>
      <c r="I5" s="35"/>
      <c r="J5" s="35"/>
      <c r="K5" s="35" t="s">
        <v>8</v>
      </c>
      <c r="L5" s="35" t="s">
        <v>8</v>
      </c>
      <c r="M5" s="35"/>
      <c r="N5" s="35"/>
      <c r="O5" s="35"/>
      <c r="P5" s="35"/>
      <c r="Q5" s="35"/>
      <c r="R5" s="35"/>
      <c r="S5" s="35"/>
      <c r="T5" s="35" t="s">
        <v>8</v>
      </c>
      <c r="U5" s="35" t="s">
        <v>8</v>
      </c>
      <c r="V5" s="35" t="s">
        <v>8</v>
      </c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97" cm="1">
        <f t="array" ref="AH5">SUMPRODUCT((C5:AG5="CA")+(C5:AG5="RTT")*1)</f>
        <v>0</v>
      </c>
      <c r="AI5" s="35" cm="1">
        <f t="array" ref="AI5">SUMPRODUCT((C5:AG5="R-CA")*1)</f>
        <v>6</v>
      </c>
      <c r="AL5" s="28">
        <f t="array" ref="AL5">IFERROR(INDEX(A$1:A$2040,SMALL(IF(A$1:A$2040&lt;&gt;"",ROW(A$1:A$2040)-0),ROW(A4))),"")</f>
        <v>4</v>
      </c>
    </row>
    <row r="6" spans="1:45" ht="18" customHeight="1" outlineLevel="1" x14ac:dyDescent="0.25">
      <c r="B6" s="30" t="s">
        <v>33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 t="s">
        <v>8</v>
      </c>
      <c r="Q6" s="35"/>
      <c r="R6" s="35"/>
      <c r="S6" s="35"/>
      <c r="T6" s="35" t="s">
        <v>8</v>
      </c>
      <c r="U6" s="35" t="s">
        <v>8</v>
      </c>
      <c r="V6" s="35" t="s">
        <v>8</v>
      </c>
      <c r="W6" s="35"/>
      <c r="X6" s="35"/>
      <c r="Y6" s="35" t="s">
        <v>8</v>
      </c>
      <c r="Z6" s="35" t="s">
        <v>8</v>
      </c>
      <c r="AA6" s="35"/>
      <c r="AB6" s="35"/>
      <c r="AC6" s="35"/>
      <c r="AD6" s="35" t="s">
        <v>11</v>
      </c>
      <c r="AE6" s="35" t="s">
        <v>11</v>
      </c>
      <c r="AF6" s="35"/>
      <c r="AG6" s="35"/>
      <c r="AH6" s="97" cm="1">
        <f t="array" ref="AH6">SUMPRODUCT((C6:AG6="CA")+(C6:AG6="RTT")*1)</f>
        <v>0</v>
      </c>
      <c r="AI6" s="35" cm="1">
        <f t="array" ref="AI6">SUMPRODUCT((C6:AG6="R-CA")*1)</f>
        <v>6</v>
      </c>
      <c r="AL6" s="28">
        <f t="array" ref="AL6">IFERROR(INDEX(A$1:A$2040,SMALL(IF(A$1:A$2040&lt;&gt;"",ROW(A$1:A$2040)-0),ROW(A5))),"")</f>
        <v>5</v>
      </c>
    </row>
    <row r="7" spans="1:45" ht="18" customHeight="1" outlineLevel="1" x14ac:dyDescent="0.25">
      <c r="B7" s="29" t="s">
        <v>34</v>
      </c>
      <c r="C7" s="35" t="s">
        <v>8</v>
      </c>
      <c r="D7" s="35"/>
      <c r="E7" s="35"/>
      <c r="F7" s="35" t="s">
        <v>8</v>
      </c>
      <c r="G7" s="35" t="s">
        <v>8</v>
      </c>
      <c r="H7" s="35" t="s">
        <v>8</v>
      </c>
      <c r="I7" s="35"/>
      <c r="J7" s="35"/>
      <c r="K7" s="35" t="s">
        <v>8</v>
      </c>
      <c r="L7" s="35" t="s">
        <v>8</v>
      </c>
      <c r="M7" s="35"/>
      <c r="N7" s="35"/>
      <c r="O7" s="35"/>
      <c r="P7" s="35" t="s">
        <v>8</v>
      </c>
      <c r="Q7" s="35" t="s">
        <v>8</v>
      </c>
      <c r="R7" s="35"/>
      <c r="S7" s="35"/>
      <c r="T7" s="35" t="s">
        <v>8</v>
      </c>
      <c r="U7" s="35" t="s">
        <v>8</v>
      </c>
      <c r="V7" s="35" t="s">
        <v>8</v>
      </c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97" cm="1">
        <f t="array" ref="AH7">SUMPRODUCT((C7:AG7="CA")+(C7:AG7="RTT")*1)</f>
        <v>0</v>
      </c>
      <c r="AI7" s="35" cm="1">
        <f t="array" ref="AI7">SUMPRODUCT((C7:AG7="R-CA")*1)</f>
        <v>11</v>
      </c>
      <c r="AL7" s="28" cm="1">
        <f t="array" ref="AL7">IFERROR(INDEX(A$1:A$2040,SMALL(IF(A$1:A$2040&lt;&gt;"",ROW(A$1:A$2040)-0),ROW(A6))),"")</f>
        <v>6</v>
      </c>
    </row>
    <row r="8" spans="1:45" ht="18" customHeight="1" outlineLevel="1" x14ac:dyDescent="0.25">
      <c r="B8" s="30" t="s">
        <v>41</v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 t="s">
        <v>8</v>
      </c>
      <c r="AE8" s="35" t="s">
        <v>8</v>
      </c>
      <c r="AF8" s="35"/>
      <c r="AG8" s="35"/>
      <c r="AH8" s="97" cm="1">
        <f t="array" ref="AH8">SUMPRODUCT((C8:AG8="CA")+(C8:AG8="RTT")*1)</f>
        <v>0</v>
      </c>
      <c r="AI8" s="35" cm="1">
        <f t="array" ref="AI8">SUMPRODUCT((C8:AG8="R-CA")*1)</f>
        <v>2</v>
      </c>
      <c r="AL8" s="28" cm="1">
        <f t="array" ref="AL8">IFERROR(INDEX(A$1:A$2040,SMALL(IF(A$1:A$2040&lt;&gt;"",ROW(A$1:A$2040)-0),ROW(A7))),"")</f>
        <v>7</v>
      </c>
    </row>
    <row r="9" spans="1:45" ht="18" customHeight="1" outlineLevel="1" x14ac:dyDescent="0.25">
      <c r="B9" s="173"/>
      <c r="C9" s="174"/>
      <c r="D9" s="174"/>
      <c r="E9" s="174"/>
      <c r="F9" s="174"/>
      <c r="G9" s="174"/>
      <c r="H9" s="174"/>
      <c r="I9" s="174"/>
      <c r="J9" s="174"/>
      <c r="K9" s="174"/>
      <c r="L9" s="174"/>
      <c r="M9" s="174"/>
      <c r="N9" s="174"/>
      <c r="O9" s="174"/>
      <c r="P9" s="174"/>
      <c r="Q9" s="174"/>
      <c r="R9" s="174"/>
      <c r="S9" s="174"/>
      <c r="T9" s="174"/>
      <c r="U9" s="174"/>
      <c r="V9" s="174"/>
      <c r="W9" s="174"/>
      <c r="X9" s="174"/>
      <c r="Y9" s="174"/>
      <c r="Z9" s="174"/>
      <c r="AA9" s="174"/>
      <c r="AB9" s="174"/>
      <c r="AC9" s="174"/>
      <c r="AD9" s="174"/>
      <c r="AE9" s="174"/>
      <c r="AF9" s="174"/>
      <c r="AG9" s="174"/>
      <c r="AH9" s="111" cm="1">
        <f t="array" ref="AH9">SUMPRODUCT((C9:AG9="CA")+(C9:AG9="RTT")*1)</f>
        <v>0</v>
      </c>
      <c r="AI9" s="103" cm="1">
        <f t="array" ref="AI9">SUMPRODUCT((C9:AG9="R-CA")*1)</f>
        <v>0</v>
      </c>
      <c r="AL9" s="28" cm="1">
        <f t="array" ref="AL9">IFERROR(INDEX(A$1:A$2040,SMALL(IF(A$1:A$2040&lt;&gt;"",ROW(A$1:A$2040)-0),ROW(A8))),"")</f>
        <v>8</v>
      </c>
    </row>
    <row r="10" spans="1:45" ht="18" customHeight="1" outlineLevel="1" x14ac:dyDescent="0.25">
      <c r="B10" s="175"/>
      <c r="C10" s="172"/>
      <c r="D10" s="172"/>
      <c r="E10" s="172"/>
      <c r="F10" s="172"/>
      <c r="G10" s="172"/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  <c r="U10" s="172"/>
      <c r="V10" s="172"/>
      <c r="W10" s="172"/>
      <c r="X10" s="172"/>
      <c r="Y10" s="172"/>
      <c r="Z10" s="172"/>
      <c r="AA10" s="172"/>
      <c r="AB10" s="172"/>
      <c r="AC10" s="172"/>
      <c r="AD10" s="172"/>
      <c r="AE10" s="172"/>
      <c r="AF10" s="172"/>
      <c r="AG10" s="172"/>
      <c r="AH10" s="111" cm="1">
        <f t="array" ref="AH10">SUMPRODUCT((C10:AG10="CA")+(C10:AG10="RTT")*1)</f>
        <v>0</v>
      </c>
      <c r="AI10" s="103" cm="1">
        <f t="array" ref="AI10">SUMPRODUCT((C10:AG10="R-CA")*1)</f>
        <v>0</v>
      </c>
      <c r="AL10" s="28" cm="1">
        <f t="array" ref="AL10">IFERROR(INDEX(A$1:A$2040,SMALL(IF(A$1:A$2040&lt;&gt;"",ROW(A$1:A$2040)-0),ROW(A9))),"")</f>
        <v>9</v>
      </c>
    </row>
    <row r="11" spans="1:45" ht="18" customHeight="1" outlineLevel="1" x14ac:dyDescent="0.25">
      <c r="B11" s="116" t="s">
        <v>36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111" cm="1">
        <f t="array" ref="AH11">SUMPRODUCT((C11:AG11="CA")+(C11:AG11="RTT")*1)</f>
        <v>0</v>
      </c>
      <c r="AI11" s="103" cm="1">
        <f t="array" ref="AI11">SUMPRODUCT((C11:AG11="R-CA")*1)</f>
        <v>0</v>
      </c>
      <c r="AL11" s="28" cm="1">
        <f t="array" ref="AL11">IFERROR(INDEX(A$1:A$2040,SMALL(IF(A$1:A$2040&lt;&gt;"",ROW(A$1:A$2040)-0),ROW(A10))),"")</f>
        <v>10</v>
      </c>
    </row>
    <row r="12" spans="1:45" ht="18" customHeight="1" outlineLevel="1" x14ac:dyDescent="0.25">
      <c r="B12" s="115" t="s">
        <v>39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1" cm="1">
        <f t="array" ref="AH12">SUMPRODUCT((C12:AG12="CA")+(C12:AG12="RTT")*1)</f>
        <v>0</v>
      </c>
      <c r="AI12" s="103" cm="1">
        <f t="array" ref="AI12">SUMPRODUCT((C12:AG12="R-CA")*1)</f>
        <v>0</v>
      </c>
      <c r="AL12" s="28" cm="1">
        <f t="array" ref="AL12">IFERROR(INDEX(A$1:A$2040,SMALL(IF(A$1:A$2040&lt;&gt;"",ROW(A$1:A$2040)-0),ROW(A11))),"")</f>
        <v>11</v>
      </c>
    </row>
    <row r="13" spans="1:45" ht="18" customHeight="1" outlineLevel="1" x14ac:dyDescent="0.25">
      <c r="B13" s="116" t="s">
        <v>40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164" t="s">
        <v>17</v>
      </c>
      <c r="P13" s="65" t="s">
        <v>17</v>
      </c>
      <c r="Q13" s="164" t="s">
        <v>17</v>
      </c>
      <c r="R13" s="164" t="s">
        <v>17</v>
      </c>
      <c r="S13" s="164" t="s">
        <v>17</v>
      </c>
      <c r="T13" s="65" t="s">
        <v>6</v>
      </c>
      <c r="U13" s="65" t="s">
        <v>6</v>
      </c>
      <c r="V13" s="164" t="s">
        <v>17</v>
      </c>
      <c r="W13" s="164" t="s">
        <v>17</v>
      </c>
      <c r="X13" s="164" t="s">
        <v>17</v>
      </c>
      <c r="Y13" s="164" t="s">
        <v>17</v>
      </c>
      <c r="Z13" s="164" t="s">
        <v>17</v>
      </c>
      <c r="AA13" s="65" t="s">
        <v>6</v>
      </c>
      <c r="AB13" s="65" t="s">
        <v>6</v>
      </c>
      <c r="AC13" s="164" t="s">
        <v>17</v>
      </c>
      <c r="AD13" s="164" t="s">
        <v>17</v>
      </c>
      <c r="AE13" s="164" t="s">
        <v>17</v>
      </c>
      <c r="AF13" s="164" t="s">
        <v>17</v>
      </c>
      <c r="AG13" s="164" t="s">
        <v>17</v>
      </c>
      <c r="AH13" s="113" cm="1">
        <f t="array" ref="AH13">SUMPRODUCT((C13:AG13="CA")+(C13:AG13="RTT")*1)</f>
        <v>0</v>
      </c>
      <c r="AI13" s="112" cm="1">
        <f t="array" ref="AI13">SUMPRODUCT((C13:AG13="R-CA")*1)</f>
        <v>0</v>
      </c>
      <c r="AL13" s="28" cm="1">
        <f t="array" ref="AL13">IFERROR(INDEX(A$1:A$2040,SMALL(IF(A$1:A$2040&lt;&gt;"",ROW(A$1:A$2040)-0),ROW(A12))),"")</f>
        <v>12</v>
      </c>
    </row>
    <row r="14" spans="1:45" ht="18" customHeight="1" x14ac:dyDescent="0.25">
      <c r="AL14" s="28" t="str">
        <f t="array" ref="AL14">IFERROR(INDEX(A$1:A$2040,SMALL(IF(A$1:A$2040&lt;&gt;"",ROW(A$1:A$2040)-0),ROW(A13))),"")</f>
        <v/>
      </c>
      <c r="AR14" s="28" t="s">
        <v>46</v>
      </c>
    </row>
    <row r="15" spans="1:45" ht="18" customHeight="1" x14ac:dyDescent="0.25">
      <c r="B15" s="33">
        <v>45689</v>
      </c>
      <c r="C15" s="259">
        <f>DATE(P4_2025!B2,2,1)</f>
        <v>45689</v>
      </c>
      <c r="D15" s="259">
        <f>C15+1</f>
        <v>45690</v>
      </c>
      <c r="E15" s="259">
        <f t="shared" ref="E15:AE15" si="1">D15+1</f>
        <v>45691</v>
      </c>
      <c r="F15" s="259">
        <f t="shared" si="1"/>
        <v>45692</v>
      </c>
      <c r="G15" s="259">
        <f t="shared" si="1"/>
        <v>45693</v>
      </c>
      <c r="H15" s="259">
        <f t="shared" si="1"/>
        <v>45694</v>
      </c>
      <c r="I15" s="259">
        <f t="shared" si="1"/>
        <v>45695</v>
      </c>
      <c r="J15" s="259">
        <f t="shared" si="1"/>
        <v>45696</v>
      </c>
      <c r="K15" s="259">
        <f t="shared" si="1"/>
        <v>45697</v>
      </c>
      <c r="L15" s="259">
        <f t="shared" si="1"/>
        <v>45698</v>
      </c>
      <c r="M15" s="259">
        <f t="shared" si="1"/>
        <v>45699</v>
      </c>
      <c r="N15" s="259">
        <f t="shared" si="1"/>
        <v>45700</v>
      </c>
      <c r="O15" s="259">
        <f t="shared" si="1"/>
        <v>45701</v>
      </c>
      <c r="P15" s="259">
        <f t="shared" si="1"/>
        <v>45702</v>
      </c>
      <c r="Q15" s="259">
        <f t="shared" si="1"/>
        <v>45703</v>
      </c>
      <c r="R15" s="259">
        <f t="shared" si="1"/>
        <v>45704</v>
      </c>
      <c r="S15" s="259">
        <f t="shared" si="1"/>
        <v>45705</v>
      </c>
      <c r="T15" s="259">
        <f t="shared" si="1"/>
        <v>45706</v>
      </c>
      <c r="U15" s="259">
        <f t="shared" si="1"/>
        <v>45707</v>
      </c>
      <c r="V15" s="259">
        <f t="shared" si="1"/>
        <v>45708</v>
      </c>
      <c r="W15" s="259">
        <f t="shared" si="1"/>
        <v>45709</v>
      </c>
      <c r="X15" s="259">
        <f t="shared" si="1"/>
        <v>45710</v>
      </c>
      <c r="Y15" s="259">
        <f t="shared" si="1"/>
        <v>45711</v>
      </c>
      <c r="Z15" s="259">
        <f t="shared" si="1"/>
        <v>45712</v>
      </c>
      <c r="AA15" s="259">
        <f t="shared" si="1"/>
        <v>45713</v>
      </c>
      <c r="AB15" s="259">
        <f t="shared" si="1"/>
        <v>45714</v>
      </c>
      <c r="AC15" s="259">
        <f t="shared" si="1"/>
        <v>45715</v>
      </c>
      <c r="AD15" s="259">
        <f t="shared" si="1"/>
        <v>45716</v>
      </c>
      <c r="AE15" s="259">
        <f t="shared" si="1"/>
        <v>45717</v>
      </c>
      <c r="AL15" s="28" t="str">
        <f t="array" ref="AL15">IFERROR(INDEX(A$1:A$2040,SMALL(IF(A$1:A$2040&lt;&gt;"",ROW(A$1:A$2040)-0),ROW(A14))),"")</f>
        <v/>
      </c>
      <c r="AR15" s="99">
        <f>SUM(P4_2025!B3)</f>
        <v>43</v>
      </c>
    </row>
    <row r="16" spans="1:45" ht="18" customHeight="1" outlineLevel="1" x14ac:dyDescent="0.25">
      <c r="A16" s="28">
        <v>2</v>
      </c>
      <c r="B16" s="34" t="s">
        <v>44</v>
      </c>
      <c r="C16" s="259"/>
      <c r="D16" s="259"/>
      <c r="E16" s="259"/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E16" s="259"/>
      <c r="AH16" s="28" t="s">
        <v>7</v>
      </c>
      <c r="AI16" s="28" t="s">
        <v>8</v>
      </c>
      <c r="AL16" s="28" t="str">
        <f t="array" ref="AL16">IFERROR(INDEX(A$1:A$2040,SMALL(IF(A$1:A$2040&lt;&gt;"",ROW(A$1:A$2040)-0),ROW(A15))),"")</f>
        <v/>
      </c>
      <c r="AO16" s="28" t="s">
        <v>56</v>
      </c>
      <c r="AR16" s="28" t="s">
        <v>48</v>
      </c>
      <c r="AS16" s="28" t="s">
        <v>7</v>
      </c>
    </row>
    <row r="17" spans="1:48" ht="18" customHeight="1" outlineLevel="1" x14ac:dyDescent="0.25">
      <c r="B17" s="29" t="s">
        <v>27</v>
      </c>
      <c r="C17" s="35" t="s">
        <v>8</v>
      </c>
      <c r="D17" s="35" t="s">
        <v>8</v>
      </c>
      <c r="E17" s="35" t="s">
        <v>8</v>
      </c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58"/>
      <c r="AF17" s="165"/>
      <c r="AG17" s="166"/>
      <c r="AH17" s="123" cm="1">
        <f t="array" ref="AH17">SUMPRODUCT((C17:AG17="CA")+(C17:AG17="RTT")*1)</f>
        <v>0</v>
      </c>
      <c r="AI17" s="102" cm="1">
        <f t="array" ref="AI17">SUMPRODUCT((C17:AG17="R-CA")*1)</f>
        <v>3</v>
      </c>
      <c r="AL17" s="28" t="str">
        <f t="array" ref="AL17">IFERROR(INDEX(A$1:A$2040,SMALL(IF(A$1:A$2040&lt;&gt;"",ROW(A$1:A$2040)-0),ROW(A16))),"")</f>
        <v/>
      </c>
      <c r="AO17" s="28" t="s">
        <v>49</v>
      </c>
      <c r="AP17" s="28" t="s">
        <v>50</v>
      </c>
      <c r="AR17" s="28">
        <f>SUM(P4_2025!B4)</f>
        <v>60</v>
      </c>
      <c r="AS17" s="101">
        <v>2025</v>
      </c>
      <c r="AT17" s="101" t="s">
        <v>57</v>
      </c>
      <c r="AU17" s="101" t="s">
        <v>58</v>
      </c>
      <c r="AV17" s="101" t="s">
        <v>53</v>
      </c>
    </row>
    <row r="18" spans="1:48" ht="18" customHeight="1" outlineLevel="1" x14ac:dyDescent="0.2">
      <c r="B18" s="30" t="s">
        <v>30</v>
      </c>
      <c r="C18" s="35"/>
      <c r="D18" s="35"/>
      <c r="E18" s="35"/>
      <c r="F18" s="35"/>
      <c r="G18" s="35"/>
      <c r="H18" s="35" t="s">
        <v>8</v>
      </c>
      <c r="I18" s="35" t="s">
        <v>8</v>
      </c>
      <c r="J18" s="35"/>
      <c r="K18" s="35"/>
      <c r="L18" s="35"/>
      <c r="M18" s="35" t="s">
        <v>8</v>
      </c>
      <c r="N18" s="35" t="s">
        <v>8</v>
      </c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58"/>
      <c r="AF18" s="143"/>
      <c r="AG18" s="144"/>
      <c r="AH18" s="123" cm="1">
        <f t="array" ref="AH18">SUMPRODUCT((C18:AG18="CA")+(C18:AG18="RTT")*1)</f>
        <v>0</v>
      </c>
      <c r="AI18" s="35" cm="1">
        <f t="array" ref="AI18">SUMPRODUCT((C18:AG18="R-CA")*1)</f>
        <v>4</v>
      </c>
      <c r="AO18" s="167">
        <v>0</v>
      </c>
      <c r="AP18" s="167">
        <v>1</v>
      </c>
      <c r="AR18" s="95" t="s">
        <v>27</v>
      </c>
      <c r="AS18" s="28">
        <f>SUM(AH3,AH17,AH31,AH45,AH59,AH73,AH87,AH101,AH115,AH129,AH143,AH157)</f>
        <v>35</v>
      </c>
      <c r="AT18" s="32">
        <f>SUM(AI3,AI17,AI31,AI45,AI59,AI73,AI87,AI101,AI115,AI129,AI143,AI157)</f>
        <v>12</v>
      </c>
      <c r="AU18" s="28">
        <f>AS18+ParametreMois2026!AT18</f>
        <v>56</v>
      </c>
      <c r="AV18" s="28">
        <f>AR17-AU18</f>
        <v>4</v>
      </c>
    </row>
    <row r="19" spans="1:48" ht="18" customHeight="1" outlineLevel="1" x14ac:dyDescent="0.2">
      <c r="B19" s="29" t="s">
        <v>32</v>
      </c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 t="s">
        <v>8</v>
      </c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58"/>
      <c r="AF19" s="143"/>
      <c r="AG19" s="144"/>
      <c r="AH19" s="123" cm="1">
        <f t="array" ref="AH19">SUMPRODUCT((C19:AG19="CA")+(C19:AG19="RTT")*1)</f>
        <v>0</v>
      </c>
      <c r="AI19" s="35" cm="1">
        <f t="array" ref="AI19">SUMPRODUCT((C19:AG19="R-CA")*1)</f>
        <v>1</v>
      </c>
      <c r="AO19" s="167">
        <v>1</v>
      </c>
      <c r="AP19" s="167">
        <v>0</v>
      </c>
      <c r="AR19" s="96" t="s">
        <v>30</v>
      </c>
      <c r="AS19" s="28">
        <f t="shared" ref="AS19:AS28" si="2">SUM(AH4,AH18,AH32,AH46,AH60,AH74,AH88,AH102,AH116,AH130,AH144,AH158)</f>
        <v>39</v>
      </c>
      <c r="AT19" s="32">
        <f t="shared" ref="AT19:AT28" si="3">SUM(AI4,AI18,AI32,AI46,AI60,AI74,AI88,AI102,AI116,AI130,AI144,AI158)</f>
        <v>11</v>
      </c>
      <c r="AU19" s="28">
        <f>AS19+ParametreMois2026!AT19</f>
        <v>53</v>
      </c>
      <c r="AV19" s="28">
        <f>AR17-AU19</f>
        <v>7</v>
      </c>
    </row>
    <row r="20" spans="1:48" ht="18" customHeight="1" outlineLevel="1" x14ac:dyDescent="0.2">
      <c r="B20" s="30" t="s">
        <v>33</v>
      </c>
      <c r="C20" s="35" t="s">
        <v>11</v>
      </c>
      <c r="D20" s="35" t="s">
        <v>11</v>
      </c>
      <c r="E20" s="35" t="s">
        <v>11</v>
      </c>
      <c r="F20" s="35"/>
      <c r="G20" s="35"/>
      <c r="H20" s="35" t="s">
        <v>11</v>
      </c>
      <c r="I20" s="35" t="s">
        <v>11</v>
      </c>
      <c r="J20" s="35"/>
      <c r="K20" s="35"/>
      <c r="L20" s="35"/>
      <c r="M20" s="35" t="s">
        <v>11</v>
      </c>
      <c r="N20" s="35" t="s">
        <v>11</v>
      </c>
      <c r="O20" s="35"/>
      <c r="P20" s="35"/>
      <c r="Q20" s="35" t="s">
        <v>11</v>
      </c>
      <c r="R20" s="35" t="s">
        <v>11</v>
      </c>
      <c r="S20" s="35" t="s">
        <v>11</v>
      </c>
      <c r="T20" s="35"/>
      <c r="U20" s="35"/>
      <c r="V20" s="35" t="s">
        <v>11</v>
      </c>
      <c r="W20" s="35" t="s">
        <v>11</v>
      </c>
      <c r="X20" s="35"/>
      <c r="Y20" s="35"/>
      <c r="Z20" s="35"/>
      <c r="AA20" s="35" t="s">
        <v>11</v>
      </c>
      <c r="AB20" s="35" t="s">
        <v>11</v>
      </c>
      <c r="AC20" s="35"/>
      <c r="AD20" s="35"/>
      <c r="AE20" s="58" t="s">
        <v>11</v>
      </c>
      <c r="AF20" s="143"/>
      <c r="AG20" s="144"/>
      <c r="AH20" s="123" cm="1">
        <f t="array" ref="AH20">SUMPRODUCT((C20:AG20="CA")+(C20:AG20="RTT")*1)</f>
        <v>0</v>
      </c>
      <c r="AI20" s="35" cm="1">
        <f t="array" ref="AI20">SUMPRODUCT((C20:AG20="R-CA")*1)</f>
        <v>0</v>
      </c>
      <c r="AO20" s="167">
        <v>1</v>
      </c>
      <c r="AP20" s="167">
        <v>0</v>
      </c>
      <c r="AR20" s="95" t="s">
        <v>32</v>
      </c>
      <c r="AS20" s="28">
        <f t="shared" si="2"/>
        <v>40</v>
      </c>
      <c r="AT20" s="32">
        <f t="shared" si="3"/>
        <v>25</v>
      </c>
      <c r="AU20" s="28">
        <f>AS20+ParametreMois2026!AT20</f>
        <v>55</v>
      </c>
      <c r="AV20" s="28">
        <f>AR17-AU20</f>
        <v>5</v>
      </c>
    </row>
    <row r="21" spans="1:48" ht="18" customHeight="1" outlineLevel="1" x14ac:dyDescent="0.2">
      <c r="B21" s="29" t="s">
        <v>34</v>
      </c>
      <c r="C21" s="35" t="s">
        <v>8</v>
      </c>
      <c r="D21" s="35" t="s">
        <v>8</v>
      </c>
      <c r="E21" s="35" t="s">
        <v>8</v>
      </c>
      <c r="F21" s="35"/>
      <c r="G21" s="35"/>
      <c r="H21" s="35"/>
      <c r="I21" s="35" t="s">
        <v>8</v>
      </c>
      <c r="J21" s="35"/>
      <c r="K21" s="35"/>
      <c r="L21" s="35"/>
      <c r="M21" s="35"/>
      <c r="N21" s="35"/>
      <c r="O21" s="35"/>
      <c r="P21" s="35"/>
      <c r="Q21" s="35" t="s">
        <v>8</v>
      </c>
      <c r="R21" s="35" t="s">
        <v>8</v>
      </c>
      <c r="S21" s="35" t="s">
        <v>8</v>
      </c>
      <c r="T21" s="35"/>
      <c r="U21" s="35"/>
      <c r="V21" s="35"/>
      <c r="W21" s="35"/>
      <c r="X21" s="35"/>
      <c r="Y21" s="35"/>
      <c r="Z21" s="35"/>
      <c r="AA21" s="35" t="s">
        <v>6</v>
      </c>
      <c r="AB21" s="35"/>
      <c r="AC21" s="35"/>
      <c r="AD21" s="35"/>
      <c r="AE21" s="58"/>
      <c r="AF21" s="143"/>
      <c r="AG21" s="144"/>
      <c r="AH21" s="123" cm="1">
        <f t="array" ref="AH21">SUMPRODUCT((C21:AG21="CA")+(C21:AG21="RTT")*1)</f>
        <v>0</v>
      </c>
      <c r="AI21" s="35" cm="1">
        <f t="array" ref="AI21">SUMPRODUCT((C21:AG21="R-CA")*1)</f>
        <v>7</v>
      </c>
      <c r="AO21" s="167">
        <v>0</v>
      </c>
      <c r="AP21" s="167">
        <v>1</v>
      </c>
      <c r="AR21" s="96" t="s">
        <v>33</v>
      </c>
      <c r="AS21" s="28">
        <f t="shared" si="2"/>
        <v>35</v>
      </c>
      <c r="AT21" s="32">
        <f t="shared" si="3"/>
        <v>6</v>
      </c>
      <c r="AU21" s="28">
        <f>AS21+ParametreMois2026!AT21</f>
        <v>48</v>
      </c>
      <c r="AV21" s="28">
        <f>AR17-AU21</f>
        <v>12</v>
      </c>
    </row>
    <row r="22" spans="1:48" ht="18" customHeight="1" outlineLevel="1" x14ac:dyDescent="0.2">
      <c r="B22" s="30" t="s">
        <v>41</v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58"/>
      <c r="AF22" s="143"/>
      <c r="AG22" s="144"/>
      <c r="AH22" s="123" cm="1">
        <f t="array" ref="AH22">SUMPRODUCT((C22:AG22="CA")+(C22:AG22="RTT")*1)</f>
        <v>0</v>
      </c>
      <c r="AI22" s="35" cm="1">
        <f t="array" ref="AI22">SUMPRODUCT((C22:AG22="R-CA")*1)</f>
        <v>0</v>
      </c>
      <c r="AO22" s="167">
        <v>0</v>
      </c>
      <c r="AP22" s="167">
        <v>1</v>
      </c>
      <c r="AR22" s="95" t="s">
        <v>34</v>
      </c>
      <c r="AS22" s="28">
        <f t="shared" si="2"/>
        <v>44</v>
      </c>
      <c r="AT22" s="32">
        <f t="shared" si="3"/>
        <v>31</v>
      </c>
      <c r="AU22" s="28">
        <f>AS22+ParametreMois2026!AT22</f>
        <v>57</v>
      </c>
      <c r="AV22" s="28">
        <f>AR17-AU22</f>
        <v>3</v>
      </c>
    </row>
    <row r="23" spans="1:48" ht="18" customHeight="1" outlineLevel="1" x14ac:dyDescent="0.2">
      <c r="B23" s="173"/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4"/>
      <c r="AE23" s="176"/>
      <c r="AF23" s="143"/>
      <c r="AG23" s="144"/>
      <c r="AH23" s="125" cm="1">
        <f t="array" ref="AH23">SUMPRODUCT((C23:AG23="CA")+(C23:AG23="RTT")*1)</f>
        <v>0</v>
      </c>
      <c r="AI23" s="103" cm="1">
        <f t="array" ref="AI23">SUMPRODUCT((C23:AG23="R-CA")*1)</f>
        <v>0</v>
      </c>
      <c r="AO23" s="167">
        <v>1</v>
      </c>
      <c r="AP23" s="167">
        <v>0</v>
      </c>
      <c r="AR23" s="96" t="s">
        <v>41</v>
      </c>
      <c r="AS23" s="28">
        <f t="shared" si="2"/>
        <v>38</v>
      </c>
      <c r="AT23" s="32">
        <f t="shared" si="3"/>
        <v>14</v>
      </c>
      <c r="AU23" s="28">
        <f>AS23+ParametreMois2026!AT23</f>
        <v>52</v>
      </c>
      <c r="AV23" s="28">
        <f>AR17-AU23</f>
        <v>8</v>
      </c>
    </row>
    <row r="24" spans="1:48" ht="18" customHeight="1" outlineLevel="1" x14ac:dyDescent="0.2">
      <c r="B24" s="175"/>
      <c r="C24" s="172"/>
      <c r="D24" s="172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172"/>
      <c r="X24" s="172"/>
      <c r="Y24" s="172"/>
      <c r="Z24" s="172"/>
      <c r="AA24" s="172"/>
      <c r="AB24" s="172"/>
      <c r="AC24" s="172"/>
      <c r="AD24" s="172"/>
      <c r="AE24" s="177"/>
      <c r="AF24" s="143"/>
      <c r="AG24" s="144"/>
      <c r="AH24" s="125" cm="1">
        <f t="array" ref="AH24">SUMPRODUCT((C24:AG24="CA")+(C24:AG24="RTT")*1)</f>
        <v>0</v>
      </c>
      <c r="AI24" s="103" cm="1">
        <f t="array" ref="AI24">SUMPRODUCT((C24:AG24="R-CA")*1)</f>
        <v>0</v>
      </c>
      <c r="AO24" s="167">
        <v>1</v>
      </c>
      <c r="AP24" s="167">
        <v>0</v>
      </c>
      <c r="AR24" s="118"/>
      <c r="AS24" s="28">
        <f t="shared" si="2"/>
        <v>0</v>
      </c>
      <c r="AT24" s="32">
        <f t="shared" si="3"/>
        <v>0</v>
      </c>
      <c r="AU24" s="28">
        <f>AS24+ParametreMois2026!AT24</f>
        <v>0</v>
      </c>
      <c r="AV24" s="28">
        <f>AR17-AU24</f>
        <v>60</v>
      </c>
    </row>
    <row r="25" spans="1:48" ht="18" customHeight="1" outlineLevel="1" x14ac:dyDescent="0.2">
      <c r="B25" s="116" t="s">
        <v>36</v>
      </c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117"/>
      <c r="AF25" s="143"/>
      <c r="AG25" s="144"/>
      <c r="AH25" s="125" cm="1">
        <f t="array" ref="AH25">SUMPRODUCT((C25:AG25="CA")+(C25:AG25="RTT")*1)</f>
        <v>0</v>
      </c>
      <c r="AI25" s="103" cm="1">
        <f t="array" ref="AI25">SUMPRODUCT((C25:AG25="R-CA")*1)</f>
        <v>0</v>
      </c>
      <c r="AO25" s="167">
        <v>1</v>
      </c>
      <c r="AP25" s="167">
        <v>0</v>
      </c>
      <c r="AR25" s="96"/>
      <c r="AS25" s="28">
        <f t="shared" si="2"/>
        <v>0</v>
      </c>
      <c r="AT25" s="32">
        <f t="shared" si="3"/>
        <v>0</v>
      </c>
      <c r="AU25" s="28">
        <f>AS25+ParametreMois2026!AT25</f>
        <v>0</v>
      </c>
      <c r="AV25" s="28">
        <f>AR17-AU25</f>
        <v>60</v>
      </c>
    </row>
    <row r="26" spans="1:48" ht="18" customHeight="1" outlineLevel="1" x14ac:dyDescent="0.2">
      <c r="B26" s="115" t="s">
        <v>39</v>
      </c>
      <c r="C26" s="112" t="s">
        <v>8</v>
      </c>
      <c r="D26" s="112" t="s">
        <v>8</v>
      </c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35" t="s">
        <v>8</v>
      </c>
      <c r="R26" s="35" t="s">
        <v>8</v>
      </c>
      <c r="S26" s="35" t="s">
        <v>8</v>
      </c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4"/>
      <c r="AF26" s="143"/>
      <c r="AG26" s="144"/>
      <c r="AH26" s="125" cm="1">
        <f t="array" ref="AH26">SUMPRODUCT((C26:AG26="CA")+(C26:AG26="RTT")*1)</f>
        <v>0</v>
      </c>
      <c r="AI26" s="103" cm="1">
        <f t="array" ref="AI26">SUMPRODUCT((C26:AG26="R-CA")*1)</f>
        <v>5</v>
      </c>
      <c r="AO26" s="167">
        <v>0</v>
      </c>
      <c r="AP26" s="167">
        <v>1</v>
      </c>
      <c r="AR26" s="118" t="s">
        <v>36</v>
      </c>
      <c r="AS26" s="28">
        <f t="shared" si="2"/>
        <v>38</v>
      </c>
      <c r="AT26" s="32">
        <f t="shared" si="3"/>
        <v>14</v>
      </c>
      <c r="AU26" s="28">
        <f>AS26+ParametreMois2026!AT26</f>
        <v>40</v>
      </c>
      <c r="AV26" s="28">
        <f>AR15-AU26</f>
        <v>3</v>
      </c>
    </row>
    <row r="27" spans="1:48" ht="18" customHeight="1" outlineLevel="1" x14ac:dyDescent="0.2">
      <c r="B27" s="116" t="s">
        <v>40</v>
      </c>
      <c r="C27" s="65" t="s">
        <v>6</v>
      </c>
      <c r="D27" s="65" t="s">
        <v>6</v>
      </c>
      <c r="E27" s="164" t="s">
        <v>17</v>
      </c>
      <c r="F27" s="164" t="s">
        <v>17</v>
      </c>
      <c r="G27" s="164" t="s">
        <v>17</v>
      </c>
      <c r="H27" s="164" t="s">
        <v>17</v>
      </c>
      <c r="I27" s="164" t="s">
        <v>17</v>
      </c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117"/>
      <c r="AF27" s="145"/>
      <c r="AG27" s="146"/>
      <c r="AH27" s="129" cm="1">
        <f t="array" ref="AH27">SUMPRODUCT((C27:AG27="CA")+(C27:AG27="RTT")*1)</f>
        <v>0</v>
      </c>
      <c r="AI27" s="112" cm="1">
        <f t="array" ref="AI27">SUMPRODUCT((C27:AG27="R-CA")*1)</f>
        <v>0</v>
      </c>
      <c r="AO27" s="167">
        <v>0</v>
      </c>
      <c r="AP27" s="167">
        <v>1</v>
      </c>
      <c r="AR27" s="96" t="s">
        <v>39</v>
      </c>
      <c r="AS27" s="28">
        <f t="shared" si="2"/>
        <v>38</v>
      </c>
      <c r="AT27" s="32">
        <f t="shared" si="3"/>
        <v>10</v>
      </c>
      <c r="AU27" s="28">
        <f>AS27+ParametreMois2026!AT27</f>
        <v>43</v>
      </c>
      <c r="AV27" s="28">
        <f>AR15-AU27</f>
        <v>0</v>
      </c>
    </row>
    <row r="28" spans="1:48" ht="18" customHeight="1" x14ac:dyDescent="0.2">
      <c r="AO28" s="167">
        <v>1</v>
      </c>
      <c r="AP28" s="167">
        <v>0</v>
      </c>
      <c r="AR28" s="118" t="s">
        <v>40</v>
      </c>
      <c r="AS28" s="28">
        <f t="shared" si="2"/>
        <v>43</v>
      </c>
      <c r="AT28" s="32">
        <f t="shared" si="3"/>
        <v>2</v>
      </c>
      <c r="AU28" s="28">
        <f>AS28+ParametreMois2026!AT28</f>
        <v>43</v>
      </c>
      <c r="AV28" s="28">
        <f>AR15-AU28</f>
        <v>0</v>
      </c>
    </row>
    <row r="29" spans="1:48" ht="18" customHeight="1" x14ac:dyDescent="0.25">
      <c r="B29" s="33">
        <v>45717</v>
      </c>
      <c r="C29" s="260">
        <f>DATE(P4_2025!B2,3,1)</f>
        <v>45717</v>
      </c>
      <c r="D29" s="261">
        <f>C29+1</f>
        <v>45718</v>
      </c>
      <c r="E29" s="260">
        <f t="shared" ref="E29:AG29" si="4">D29+1</f>
        <v>45719</v>
      </c>
      <c r="F29" s="260">
        <f t="shared" si="4"/>
        <v>45720</v>
      </c>
      <c r="G29" s="260">
        <f t="shared" si="4"/>
        <v>45721</v>
      </c>
      <c r="H29" s="260">
        <f t="shared" si="4"/>
        <v>45722</v>
      </c>
      <c r="I29" s="260">
        <f t="shared" si="4"/>
        <v>45723</v>
      </c>
      <c r="J29" s="260">
        <f t="shared" si="4"/>
        <v>45724</v>
      </c>
      <c r="K29" s="260">
        <f t="shared" si="4"/>
        <v>45725</v>
      </c>
      <c r="L29" s="260">
        <f t="shared" si="4"/>
        <v>45726</v>
      </c>
      <c r="M29" s="260">
        <f t="shared" si="4"/>
        <v>45727</v>
      </c>
      <c r="N29" s="260">
        <f t="shared" si="4"/>
        <v>45728</v>
      </c>
      <c r="O29" s="260">
        <f t="shared" si="4"/>
        <v>45729</v>
      </c>
      <c r="P29" s="260">
        <f t="shared" si="4"/>
        <v>45730</v>
      </c>
      <c r="Q29" s="260">
        <f t="shared" si="4"/>
        <v>45731</v>
      </c>
      <c r="R29" s="260">
        <f t="shared" si="4"/>
        <v>45732</v>
      </c>
      <c r="S29" s="260">
        <f t="shared" si="4"/>
        <v>45733</v>
      </c>
      <c r="T29" s="260">
        <f t="shared" si="4"/>
        <v>45734</v>
      </c>
      <c r="U29" s="260">
        <f t="shared" si="4"/>
        <v>45735</v>
      </c>
      <c r="V29" s="260">
        <f t="shared" si="4"/>
        <v>45736</v>
      </c>
      <c r="W29" s="260">
        <f t="shared" si="4"/>
        <v>45737</v>
      </c>
      <c r="X29" s="260">
        <f t="shared" si="4"/>
        <v>45738</v>
      </c>
      <c r="Y29" s="260">
        <f t="shared" si="4"/>
        <v>45739</v>
      </c>
      <c r="Z29" s="260">
        <f t="shared" si="4"/>
        <v>45740</v>
      </c>
      <c r="AA29" s="260">
        <f t="shared" si="4"/>
        <v>45741</v>
      </c>
      <c r="AB29" s="260">
        <f t="shared" si="4"/>
        <v>45742</v>
      </c>
      <c r="AC29" s="260">
        <f t="shared" si="4"/>
        <v>45743</v>
      </c>
      <c r="AD29" s="260">
        <f t="shared" si="4"/>
        <v>45744</v>
      </c>
      <c r="AE29" s="260">
        <f t="shared" si="4"/>
        <v>45745</v>
      </c>
      <c r="AF29" s="260">
        <f t="shared" si="4"/>
        <v>45746</v>
      </c>
      <c r="AG29" s="260">
        <f t="shared" si="4"/>
        <v>45747</v>
      </c>
      <c r="AO29" s="167">
        <v>1</v>
      </c>
      <c r="AP29" s="167">
        <v>0</v>
      </c>
    </row>
    <row r="30" spans="1:48" ht="18" customHeight="1" outlineLevel="1" x14ac:dyDescent="0.25">
      <c r="A30" s="28">
        <v>3</v>
      </c>
      <c r="B30" s="34" t="s">
        <v>44</v>
      </c>
      <c r="C30" s="260"/>
      <c r="D30" s="262"/>
      <c r="E30" s="260"/>
      <c r="F30" s="260"/>
      <c r="G30" s="260"/>
      <c r="H30" s="260"/>
      <c r="I30" s="260"/>
      <c r="J30" s="260"/>
      <c r="K30" s="260"/>
      <c r="L30" s="260"/>
      <c r="M30" s="260"/>
      <c r="N30" s="260"/>
      <c r="O30" s="260"/>
      <c r="P30" s="260"/>
      <c r="Q30" s="260"/>
      <c r="R30" s="260"/>
      <c r="S30" s="260"/>
      <c r="T30" s="260"/>
      <c r="U30" s="260"/>
      <c r="V30" s="260"/>
      <c r="W30" s="260"/>
      <c r="X30" s="260"/>
      <c r="Y30" s="260"/>
      <c r="Z30" s="260"/>
      <c r="AA30" s="260"/>
      <c r="AB30" s="260"/>
      <c r="AC30" s="260"/>
      <c r="AD30" s="260"/>
      <c r="AE30" s="260"/>
      <c r="AF30" s="260"/>
      <c r="AG30" s="260"/>
      <c r="AH30" s="28" t="s">
        <v>7</v>
      </c>
      <c r="AI30" s="28" t="s">
        <v>8</v>
      </c>
      <c r="AL30" s="28" t="str">
        <f t="array" ref="AL30">IFERROR(INDEX(A$1:A$2040,SMALL(IF(A$1:A$2040&lt;&gt;"",ROW(A$1:A$2040)-0),ROW(#REF!))),"")</f>
        <v/>
      </c>
      <c r="AO30" s="167">
        <v>0</v>
      </c>
      <c r="AP30" s="167">
        <v>1</v>
      </c>
    </row>
    <row r="31" spans="1:48" ht="18" customHeight="1" outlineLevel="1" x14ac:dyDescent="0.25">
      <c r="B31" s="121" t="s">
        <v>27</v>
      </c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12" t="s">
        <v>8</v>
      </c>
      <c r="N31" s="112" t="s">
        <v>8</v>
      </c>
      <c r="O31" s="127"/>
      <c r="P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3" cm="1">
        <f t="array" ref="AH31">SUMPRODUCT((C31:AG31="CA")+(C31:AG31="RTT")*1)</f>
        <v>0</v>
      </c>
      <c r="AI31" s="102" cm="1">
        <f t="array" ref="AI31">SUMPRODUCT((C31:AG31="R-CA")*1)</f>
        <v>2</v>
      </c>
      <c r="AO31" s="167">
        <v>0</v>
      </c>
      <c r="AP31" s="167">
        <v>1</v>
      </c>
    </row>
    <row r="32" spans="1:48" ht="18" customHeight="1" outlineLevel="1" x14ac:dyDescent="0.25">
      <c r="B32" s="122" t="s">
        <v>30</v>
      </c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 t="s">
        <v>10</v>
      </c>
      <c r="AB32" s="126"/>
      <c r="AC32" s="126"/>
      <c r="AD32" s="126"/>
      <c r="AE32" s="126"/>
      <c r="AF32" s="126"/>
      <c r="AG32" s="126"/>
      <c r="AH32" s="123" cm="1">
        <f t="array" ref="AH32">SUMPRODUCT((C32:AG32="CA")+(C32:AG32="RTT")*1)</f>
        <v>0</v>
      </c>
      <c r="AI32" s="35" cm="1">
        <f t="array" ref="AI32">SUMPRODUCT((C32:AG32="R-CA")*1)</f>
        <v>0</v>
      </c>
      <c r="AO32" s="167"/>
      <c r="AP32" s="167"/>
    </row>
    <row r="33" spans="1:42" ht="18" customHeight="1" outlineLevel="1" x14ac:dyDescent="0.25">
      <c r="B33" s="121" t="s">
        <v>32</v>
      </c>
      <c r="C33" s="112" t="s">
        <v>8</v>
      </c>
      <c r="D33" s="112" t="s">
        <v>8</v>
      </c>
      <c r="E33" s="112" t="s">
        <v>8</v>
      </c>
      <c r="F33" s="126"/>
      <c r="G33" s="126"/>
      <c r="H33" s="112" t="s">
        <v>8</v>
      </c>
      <c r="I33" s="112" t="s">
        <v>8</v>
      </c>
      <c r="J33" s="126"/>
      <c r="K33" s="126"/>
      <c r="L33" s="126"/>
      <c r="M33" s="112" t="s">
        <v>10</v>
      </c>
      <c r="N33" s="112"/>
      <c r="O33" s="126"/>
      <c r="P33" s="126"/>
      <c r="Q33" s="126"/>
      <c r="R33" s="126"/>
      <c r="S33" s="126"/>
      <c r="T33" s="126"/>
      <c r="U33" s="126"/>
      <c r="V33" s="112" t="s">
        <v>8</v>
      </c>
      <c r="W33" s="112" t="s">
        <v>8</v>
      </c>
      <c r="X33" s="126"/>
      <c r="Y33" s="126"/>
      <c r="Z33" s="126"/>
      <c r="AA33" s="112" t="s">
        <v>8</v>
      </c>
      <c r="AB33" s="112" t="s">
        <v>8</v>
      </c>
      <c r="AC33" s="126"/>
      <c r="AD33" s="126"/>
      <c r="AE33" s="112" t="s">
        <v>8</v>
      </c>
      <c r="AF33" s="112" t="s">
        <v>8</v>
      </c>
      <c r="AG33" s="112" t="s">
        <v>8</v>
      </c>
      <c r="AH33" s="123" cm="1">
        <f t="array" ref="AH33">SUMPRODUCT((C33:AG33="CA")+(C33:AG33="RTT")*1)</f>
        <v>0</v>
      </c>
      <c r="AI33" s="35" cm="1">
        <f t="array" ref="AI33">SUMPRODUCT((C33:AG33="R-CA")*1)</f>
        <v>12</v>
      </c>
      <c r="AO33" s="167"/>
      <c r="AP33" s="167"/>
    </row>
    <row r="34" spans="1:42" ht="18" customHeight="1" outlineLevel="1" x14ac:dyDescent="0.25">
      <c r="B34" s="122" t="s">
        <v>33</v>
      </c>
      <c r="C34" s="126" t="s">
        <v>11</v>
      </c>
      <c r="D34" s="126" t="s">
        <v>11</v>
      </c>
      <c r="E34" s="126" t="s">
        <v>11</v>
      </c>
      <c r="F34" s="126"/>
      <c r="G34" s="126"/>
      <c r="H34" s="126" t="s">
        <v>11</v>
      </c>
      <c r="I34" s="126" t="s">
        <v>11</v>
      </c>
      <c r="J34" s="126"/>
      <c r="K34" s="126"/>
      <c r="L34" s="126"/>
      <c r="M34" s="126" t="s">
        <v>11</v>
      </c>
      <c r="N34" s="126" t="s">
        <v>11</v>
      </c>
      <c r="O34" s="126"/>
      <c r="P34" s="126"/>
      <c r="Q34" s="112" t="s">
        <v>11</v>
      </c>
      <c r="R34" s="112" t="s">
        <v>11</v>
      </c>
      <c r="S34" s="112" t="s">
        <v>11</v>
      </c>
      <c r="T34" s="126"/>
      <c r="U34" s="126"/>
      <c r="V34" s="112" t="s">
        <v>11</v>
      </c>
      <c r="W34" s="112" t="s">
        <v>11</v>
      </c>
      <c r="X34" s="126"/>
      <c r="Y34" s="126"/>
      <c r="Z34" s="126"/>
      <c r="AA34" s="126" t="s">
        <v>11</v>
      </c>
      <c r="AB34" s="126" t="s">
        <v>11</v>
      </c>
      <c r="AC34" s="126"/>
      <c r="AD34" s="126"/>
      <c r="AE34" s="126" t="s">
        <v>11</v>
      </c>
      <c r="AF34" s="126" t="s">
        <v>11</v>
      </c>
      <c r="AG34" s="126" t="s">
        <v>11</v>
      </c>
      <c r="AH34" s="123" cm="1">
        <f t="array" ref="AH34">SUMPRODUCT((C34:AG34="CA")+(C34:AG34="RTT")*1)</f>
        <v>0</v>
      </c>
      <c r="AI34" s="35" cm="1">
        <f t="array" ref="AI34">SUMPRODUCT((C34:AG34="R-CA")*1)</f>
        <v>0</v>
      </c>
      <c r="AO34" s="167"/>
      <c r="AP34" s="167"/>
    </row>
    <row r="35" spans="1:42" ht="18" customHeight="1" outlineLevel="1" thickBot="1" x14ac:dyDescent="0.3">
      <c r="B35" s="121" t="s">
        <v>34</v>
      </c>
      <c r="C35" s="126"/>
      <c r="D35" s="126"/>
      <c r="E35" s="112" t="s">
        <v>8</v>
      </c>
      <c r="F35" s="126"/>
      <c r="G35" s="126"/>
      <c r="H35" s="112" t="s">
        <v>8</v>
      </c>
      <c r="I35" s="112" t="s">
        <v>8</v>
      </c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 t="s">
        <v>10</v>
      </c>
      <c r="W35" s="126"/>
      <c r="X35" s="126"/>
      <c r="Y35" s="126"/>
      <c r="Z35" s="126"/>
      <c r="AA35" s="126"/>
      <c r="AB35" s="126"/>
      <c r="AC35" s="126"/>
      <c r="AD35" s="126"/>
      <c r="AE35" s="112" t="s">
        <v>8</v>
      </c>
      <c r="AF35" s="112" t="s">
        <v>8</v>
      </c>
      <c r="AG35" s="112" t="s">
        <v>8</v>
      </c>
      <c r="AH35" s="123" cm="1">
        <f t="array" ref="AH35">SUMPRODUCT((C35:AG35="CA")+(C35:AG35="RTT")*1)</f>
        <v>0</v>
      </c>
      <c r="AI35" s="35" cm="1">
        <f t="array" ref="AI35">SUMPRODUCT((C35:AG35="R-CA")*1)</f>
        <v>6</v>
      </c>
      <c r="AO35" s="167"/>
      <c r="AP35" s="167"/>
    </row>
    <row r="36" spans="1:42" ht="18" customHeight="1" outlineLevel="1" thickBot="1" x14ac:dyDescent="0.3">
      <c r="B36" s="122" t="s">
        <v>41</v>
      </c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35"/>
      <c r="N36" s="35"/>
      <c r="O36" s="127"/>
      <c r="P36" s="127"/>
      <c r="Q36" s="35"/>
      <c r="R36" s="35"/>
      <c r="S36" s="35"/>
      <c r="T36" s="127"/>
      <c r="U36" s="127"/>
      <c r="V36" s="127"/>
      <c r="W36" s="127"/>
      <c r="X36" s="127"/>
      <c r="Y36" s="127"/>
      <c r="Z36" s="127"/>
      <c r="AA36" s="35"/>
      <c r="AB36" s="127"/>
      <c r="AC36" s="127"/>
      <c r="AD36" s="127"/>
      <c r="AE36" s="127"/>
      <c r="AF36" s="127"/>
      <c r="AG36" s="127"/>
      <c r="AH36" s="123" cm="1">
        <f t="array" ref="AH36">SUMPRODUCT((C36:AG36="CA")+(C36:AG36="RTT")*1)</f>
        <v>0</v>
      </c>
      <c r="AI36" s="35" cm="1">
        <f t="array" ref="AI36">SUMPRODUCT((C36:AG36="R-CA")*1)</f>
        <v>0</v>
      </c>
    </row>
    <row r="37" spans="1:42" ht="18" customHeight="1" outlineLevel="1" thickBot="1" x14ac:dyDescent="0.3">
      <c r="B37" s="178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  <c r="Y37" s="172"/>
      <c r="Z37" s="172"/>
      <c r="AA37" s="172"/>
      <c r="AB37" s="172"/>
      <c r="AC37" s="172"/>
      <c r="AD37" s="172"/>
      <c r="AE37" s="172"/>
      <c r="AF37" s="172"/>
      <c r="AG37" s="172"/>
      <c r="AH37" s="125" cm="1">
        <f t="array" ref="AH37">SUMPRODUCT((C37:AG37="CA")+(C37:AG37="RTT")*1)</f>
        <v>0</v>
      </c>
      <c r="AI37" s="103" cm="1">
        <f t="array" ref="AI37">SUMPRODUCT((C37:AG37="R-CA")*1)</f>
        <v>0</v>
      </c>
    </row>
    <row r="38" spans="1:42" ht="18" customHeight="1" outlineLevel="1" x14ac:dyDescent="0.25">
      <c r="B38" s="175"/>
      <c r="C38" s="179"/>
      <c r="D38" s="179"/>
      <c r="E38" s="179"/>
      <c r="F38" s="179"/>
      <c r="G38" s="179"/>
      <c r="H38" s="179"/>
      <c r="I38" s="179"/>
      <c r="J38" s="179"/>
      <c r="K38" s="179"/>
      <c r="L38" s="179"/>
      <c r="M38" s="179"/>
      <c r="N38" s="179"/>
      <c r="O38" s="179"/>
      <c r="P38" s="179"/>
      <c r="Q38" s="179"/>
      <c r="R38" s="179"/>
      <c r="S38" s="179"/>
      <c r="T38" s="179"/>
      <c r="U38" s="179"/>
      <c r="V38" s="179"/>
      <c r="W38" s="179"/>
      <c r="X38" s="179"/>
      <c r="Y38" s="179"/>
      <c r="Z38" s="179"/>
      <c r="AA38" s="179"/>
      <c r="AB38" s="179"/>
      <c r="AC38" s="179"/>
      <c r="AD38" s="179"/>
      <c r="AE38" s="179"/>
      <c r="AF38" s="179"/>
      <c r="AG38" s="179"/>
      <c r="AH38" s="111" cm="1">
        <f t="array" ref="AH38">SUMPRODUCT((C38:AG38="CA")+(C38:AG38="RTT")*1)</f>
        <v>0</v>
      </c>
      <c r="AI38" s="103" cm="1">
        <f t="array" ref="AI38">SUMPRODUCT((C38:AG38="R-CA")*1)</f>
        <v>0</v>
      </c>
    </row>
    <row r="39" spans="1:42" ht="18" customHeight="1" outlineLevel="1" thickBot="1" x14ac:dyDescent="0.3">
      <c r="B39" s="116" t="s">
        <v>36</v>
      </c>
      <c r="C39" s="112" t="s">
        <v>8</v>
      </c>
      <c r="D39" s="112" t="s">
        <v>8</v>
      </c>
      <c r="E39" s="112" t="s">
        <v>8</v>
      </c>
      <c r="F39" s="65"/>
      <c r="G39" s="65"/>
      <c r="H39" s="112" t="s">
        <v>8</v>
      </c>
      <c r="I39" s="112" t="s">
        <v>8</v>
      </c>
      <c r="J39" s="65"/>
      <c r="K39" s="65"/>
      <c r="L39" s="65"/>
      <c r="M39" s="65"/>
      <c r="N39" s="65"/>
      <c r="O39" s="65"/>
      <c r="P39" s="65"/>
      <c r="Q39" s="112" t="s">
        <v>8</v>
      </c>
      <c r="R39" s="112" t="s">
        <v>8</v>
      </c>
      <c r="S39" s="112" t="s">
        <v>8</v>
      </c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111" cm="1">
        <f t="array" ref="AH39">SUMPRODUCT((C39:AG39="CA")+(C39:AG39="RTT")*1)</f>
        <v>0</v>
      </c>
      <c r="AI39" s="103" cm="1">
        <f t="array" ref="AI39">SUMPRODUCT((C39:AG39="R-CA")*1)</f>
        <v>8</v>
      </c>
    </row>
    <row r="40" spans="1:42" ht="18" customHeight="1" outlineLevel="1" thickBot="1" x14ac:dyDescent="0.3">
      <c r="B40" s="115" t="s">
        <v>39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 t="s">
        <v>8</v>
      </c>
      <c r="AF40" s="112" t="s">
        <v>8</v>
      </c>
      <c r="AG40" s="112"/>
      <c r="AH40" s="111" cm="1">
        <f t="array" ref="AH40">SUMPRODUCT((C40:AG40="CA")+(C40:AG40="RTT")*1)</f>
        <v>0</v>
      </c>
      <c r="AI40" s="103" cm="1">
        <f t="array" ref="AI40">SUMPRODUCT((C40:AG40="R-CA")*1)</f>
        <v>2</v>
      </c>
    </row>
    <row r="41" spans="1:42" ht="18" customHeight="1" outlineLevel="1" thickBot="1" x14ac:dyDescent="0.3">
      <c r="B41" s="116" t="s">
        <v>40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112" t="s">
        <v>8</v>
      </c>
      <c r="N41" s="112" t="s">
        <v>8</v>
      </c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117"/>
      <c r="AH41" s="113" cm="1">
        <f t="array" ref="AH41">SUMPRODUCT((C41:AG41="CA")+(C41:AG41="RTT")*1)</f>
        <v>0</v>
      </c>
      <c r="AI41" s="112" cm="1">
        <f t="array" ref="AI41">SUMPRODUCT((C41:AG41="R-CA")*1)</f>
        <v>2</v>
      </c>
    </row>
    <row r="42" spans="1:42" ht="18" customHeight="1" x14ac:dyDescent="0.25"/>
    <row r="43" spans="1:42" ht="18" customHeight="1" x14ac:dyDescent="0.25">
      <c r="B43" s="33">
        <v>45748</v>
      </c>
      <c r="C43" s="259">
        <f>DATE(P4_2025!B2,4,1)</f>
        <v>45748</v>
      </c>
      <c r="D43" s="259">
        <f>C43+1</f>
        <v>45749</v>
      </c>
      <c r="E43" s="259">
        <f t="shared" ref="E43:AF43" si="5">D43+1</f>
        <v>45750</v>
      </c>
      <c r="F43" s="259">
        <f t="shared" si="5"/>
        <v>45751</v>
      </c>
      <c r="G43" s="259">
        <f t="shared" si="5"/>
        <v>45752</v>
      </c>
      <c r="H43" s="259">
        <f t="shared" si="5"/>
        <v>45753</v>
      </c>
      <c r="I43" s="259">
        <f t="shared" si="5"/>
        <v>45754</v>
      </c>
      <c r="J43" s="259">
        <f t="shared" si="5"/>
        <v>45755</v>
      </c>
      <c r="K43" s="259">
        <f t="shared" si="5"/>
        <v>45756</v>
      </c>
      <c r="L43" s="259">
        <f t="shared" si="5"/>
        <v>45757</v>
      </c>
      <c r="M43" s="259">
        <f t="shared" si="5"/>
        <v>45758</v>
      </c>
      <c r="N43" s="259">
        <f t="shared" si="5"/>
        <v>45759</v>
      </c>
      <c r="O43" s="259">
        <f t="shared" si="5"/>
        <v>45760</v>
      </c>
      <c r="P43" s="259">
        <f t="shared" si="5"/>
        <v>45761</v>
      </c>
      <c r="Q43" s="259">
        <f t="shared" si="5"/>
        <v>45762</v>
      </c>
      <c r="R43" s="259">
        <f t="shared" si="5"/>
        <v>45763</v>
      </c>
      <c r="S43" s="259">
        <f t="shared" si="5"/>
        <v>45764</v>
      </c>
      <c r="T43" s="259">
        <f t="shared" si="5"/>
        <v>45765</v>
      </c>
      <c r="U43" s="259">
        <f t="shared" si="5"/>
        <v>45766</v>
      </c>
      <c r="V43" s="259">
        <f t="shared" si="5"/>
        <v>45767</v>
      </c>
      <c r="W43" s="259">
        <f t="shared" si="5"/>
        <v>45768</v>
      </c>
      <c r="X43" s="259">
        <f t="shared" si="5"/>
        <v>45769</v>
      </c>
      <c r="Y43" s="259">
        <f t="shared" si="5"/>
        <v>45770</v>
      </c>
      <c r="Z43" s="259">
        <f t="shared" si="5"/>
        <v>45771</v>
      </c>
      <c r="AA43" s="259">
        <f t="shared" si="5"/>
        <v>45772</v>
      </c>
      <c r="AB43" s="259">
        <f t="shared" si="5"/>
        <v>45773</v>
      </c>
      <c r="AC43" s="259">
        <f t="shared" si="5"/>
        <v>45774</v>
      </c>
      <c r="AD43" s="259">
        <f t="shared" si="5"/>
        <v>45775</v>
      </c>
      <c r="AE43" s="259">
        <f t="shared" si="5"/>
        <v>45776</v>
      </c>
      <c r="AF43" s="259">
        <f t="shared" si="5"/>
        <v>45777</v>
      </c>
      <c r="AG43" s="264"/>
    </row>
    <row r="44" spans="1:42" ht="18" customHeight="1" outlineLevel="1" x14ac:dyDescent="0.25">
      <c r="A44" s="28">
        <v>4</v>
      </c>
      <c r="B44" s="34" t="s">
        <v>44</v>
      </c>
      <c r="C44" s="259"/>
      <c r="D44" s="259"/>
      <c r="E44" s="259"/>
      <c r="F44" s="259"/>
      <c r="G44" s="259"/>
      <c r="H44" s="259"/>
      <c r="I44" s="259"/>
      <c r="J44" s="259"/>
      <c r="K44" s="259"/>
      <c r="L44" s="259"/>
      <c r="M44" s="259"/>
      <c r="N44" s="259"/>
      <c r="O44" s="259"/>
      <c r="P44" s="259"/>
      <c r="Q44" s="259"/>
      <c r="R44" s="259"/>
      <c r="S44" s="259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64"/>
      <c r="AH44" s="28" t="s">
        <v>7</v>
      </c>
      <c r="AI44" s="28" t="s">
        <v>8</v>
      </c>
    </row>
    <row r="45" spans="1:42" ht="18" customHeight="1" outlineLevel="1" x14ac:dyDescent="0.25">
      <c r="B45" s="29" t="s">
        <v>27</v>
      </c>
      <c r="C45" s="38"/>
      <c r="D45" s="38"/>
      <c r="E45" s="38" t="s">
        <v>10</v>
      </c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5" t="s">
        <v>8</v>
      </c>
      <c r="AC45" s="35" t="s">
        <v>8</v>
      </c>
      <c r="AD45" s="35" t="s">
        <v>8</v>
      </c>
      <c r="AE45" s="38"/>
      <c r="AF45" s="59"/>
      <c r="AG45" s="168"/>
      <c r="AH45" s="123" cm="1">
        <f t="array" ref="AH45">SUMPRODUCT((C45:AG45="CA")+(C45:AG45="RTT")*1)</f>
        <v>0</v>
      </c>
      <c r="AI45" s="57" cm="1">
        <f t="array" ref="AI45">SUMPRODUCT((C45:AG45="R-CA")*1)</f>
        <v>3</v>
      </c>
      <c r="AL45" s="28" t="str">
        <f t="array" ref="AL45">IFERROR(INDEX(A$1:A$2040,SMALL(IF(A$1:A$2040&lt;&gt;"",ROW(A$1:A$2040)-0),ROW(#REF!))),"")</f>
        <v/>
      </c>
    </row>
    <row r="46" spans="1:42" ht="18" customHeight="1" outlineLevel="1" x14ac:dyDescent="0.25">
      <c r="B46" s="30" t="s">
        <v>30</v>
      </c>
      <c r="C46" s="38"/>
      <c r="D46" s="38"/>
      <c r="E46" s="38"/>
      <c r="F46" s="38"/>
      <c r="G46" s="38"/>
      <c r="H46" s="38"/>
      <c r="I46" s="38"/>
      <c r="J46" s="35" t="s">
        <v>8</v>
      </c>
      <c r="K46" s="35" t="s">
        <v>8</v>
      </c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59"/>
      <c r="AG46" s="137"/>
      <c r="AH46" s="123" cm="1">
        <f t="array" ref="AH46">SUMPRODUCT((C46:AG46="CA")+(C46:AG46="RTT")*1)</f>
        <v>0</v>
      </c>
      <c r="AI46" s="38" cm="1">
        <f t="array" ref="AI46">SUMPRODUCT((C46:AG46="R-CA")*1)</f>
        <v>2</v>
      </c>
    </row>
    <row r="47" spans="1:42" ht="18" customHeight="1" outlineLevel="1" x14ac:dyDescent="0.25">
      <c r="B47" s="29" t="s">
        <v>32</v>
      </c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5" t="s">
        <v>8</v>
      </c>
      <c r="O47" s="35" t="s">
        <v>8</v>
      </c>
      <c r="P47" s="35" t="s">
        <v>8</v>
      </c>
      <c r="Q47" s="38"/>
      <c r="R47" s="38"/>
      <c r="S47" s="35" t="s">
        <v>8</v>
      </c>
      <c r="T47" s="35" t="s">
        <v>8</v>
      </c>
      <c r="U47" s="38"/>
      <c r="V47" s="38"/>
      <c r="W47" s="38"/>
      <c r="X47" s="38"/>
      <c r="Y47" s="38"/>
      <c r="Z47" s="38"/>
      <c r="AA47" s="38"/>
      <c r="AB47" s="38"/>
      <c r="AC47" s="38" t="s">
        <v>8</v>
      </c>
      <c r="AD47" s="38"/>
      <c r="AE47" s="38"/>
      <c r="AF47" s="59"/>
      <c r="AG47" s="137"/>
      <c r="AH47" s="123" cm="1">
        <f t="array" ref="AH47">SUMPRODUCT((C47:AG47="CA")+(C47:AG47="RTT")*1)</f>
        <v>0</v>
      </c>
      <c r="AI47" s="38" cm="1">
        <f t="array" ref="AI47">SUMPRODUCT((C47:AG47="R-CA")*1)</f>
        <v>6</v>
      </c>
    </row>
    <row r="48" spans="1:42" ht="18" customHeight="1" outlineLevel="1" x14ac:dyDescent="0.25">
      <c r="B48" s="30" t="s">
        <v>33</v>
      </c>
      <c r="C48" s="38"/>
      <c r="D48" s="38"/>
      <c r="E48" s="35" t="s">
        <v>11</v>
      </c>
      <c r="F48" s="35" t="s">
        <v>11</v>
      </c>
      <c r="G48" s="38"/>
      <c r="H48" s="38"/>
      <c r="I48" s="38"/>
      <c r="J48" s="35" t="s">
        <v>11</v>
      </c>
      <c r="K48" s="35" t="s">
        <v>11</v>
      </c>
      <c r="L48" s="38"/>
      <c r="M48" s="38"/>
      <c r="N48" s="35" t="s">
        <v>11</v>
      </c>
      <c r="O48" s="35" t="s">
        <v>11</v>
      </c>
      <c r="P48" s="35" t="s">
        <v>11</v>
      </c>
      <c r="Q48" s="38"/>
      <c r="R48" s="38"/>
      <c r="S48" s="38" t="s">
        <v>11</v>
      </c>
      <c r="T48" s="38" t="s">
        <v>11</v>
      </c>
      <c r="U48" s="38"/>
      <c r="V48" s="38"/>
      <c r="W48" s="38"/>
      <c r="X48" s="35" t="s">
        <v>11</v>
      </c>
      <c r="Y48" s="35" t="s">
        <v>11</v>
      </c>
      <c r="Z48" s="38"/>
      <c r="AA48" s="38"/>
      <c r="AB48" s="38" t="s">
        <v>11</v>
      </c>
      <c r="AC48" s="38" t="s">
        <v>11</v>
      </c>
      <c r="AD48" s="38" t="s">
        <v>11</v>
      </c>
      <c r="AE48" s="38"/>
      <c r="AF48" s="59"/>
      <c r="AG48" s="137"/>
      <c r="AH48" s="123" cm="1">
        <f t="array" ref="AH48">SUMPRODUCT((C48:AG48="CA")+(C48:AG48="RTT")*1)</f>
        <v>0</v>
      </c>
      <c r="AI48" s="38" cm="1">
        <f t="array" ref="AI48">SUMPRODUCT((C48:AG48="R-CA")*1)</f>
        <v>0</v>
      </c>
    </row>
    <row r="49" spans="1:35" ht="18" customHeight="1" outlineLevel="1" x14ac:dyDescent="0.25">
      <c r="B49" s="29" t="s">
        <v>34</v>
      </c>
      <c r="C49" s="38"/>
      <c r="D49" s="38"/>
      <c r="E49" s="38"/>
      <c r="F49" s="38"/>
      <c r="G49" s="38"/>
      <c r="H49" s="38"/>
      <c r="I49" s="38"/>
      <c r="J49" s="35" t="s">
        <v>8</v>
      </c>
      <c r="K49" s="35" t="s">
        <v>8</v>
      </c>
      <c r="L49" s="38"/>
      <c r="M49" s="38"/>
      <c r="N49" s="35" t="s">
        <v>8</v>
      </c>
      <c r="O49" s="35" t="s">
        <v>8</v>
      </c>
      <c r="P49" s="35" t="s">
        <v>8</v>
      </c>
      <c r="Q49" s="38"/>
      <c r="R49" s="38"/>
      <c r="S49" s="35" t="s">
        <v>8</v>
      </c>
      <c r="T49" s="35" t="s">
        <v>8</v>
      </c>
      <c r="U49" s="38"/>
      <c r="V49" s="38"/>
      <c r="W49" s="38"/>
      <c r="X49" s="39"/>
      <c r="Y49" s="38"/>
      <c r="Z49" s="38"/>
      <c r="AA49" s="38"/>
      <c r="AB49" s="38"/>
      <c r="AC49" s="38"/>
      <c r="AD49" s="38"/>
      <c r="AE49" s="38"/>
      <c r="AF49" s="59"/>
      <c r="AG49" s="137"/>
      <c r="AH49" s="123" cm="1">
        <f t="array" ref="AH49">SUMPRODUCT((C49:AG49="CA")+(C49:AG49="RTT")*1)</f>
        <v>0</v>
      </c>
      <c r="AI49" s="38" cm="1">
        <f t="array" ref="AI49">SUMPRODUCT((C49:AG49="R-CA")*1)</f>
        <v>7</v>
      </c>
    </row>
    <row r="50" spans="1:35" ht="18" customHeight="1" outlineLevel="1" x14ac:dyDescent="0.25">
      <c r="B50" s="30" t="s">
        <v>41</v>
      </c>
      <c r="C50" s="38"/>
      <c r="D50" s="38"/>
      <c r="E50" s="38"/>
      <c r="F50" s="38"/>
      <c r="G50" s="38"/>
      <c r="H50" s="38"/>
      <c r="I50" s="38"/>
      <c r="J50" s="38" t="s">
        <v>8</v>
      </c>
      <c r="K50" s="38" t="s">
        <v>8</v>
      </c>
      <c r="L50" s="38"/>
      <c r="M50" s="38"/>
      <c r="N50" s="38" t="s">
        <v>8</v>
      </c>
      <c r="O50" s="38" t="s">
        <v>8</v>
      </c>
      <c r="P50" s="38" t="s">
        <v>8</v>
      </c>
      <c r="Q50" s="38"/>
      <c r="R50" s="38"/>
      <c r="S50" s="38" t="s">
        <v>8</v>
      </c>
      <c r="T50" s="38" t="s">
        <v>8</v>
      </c>
      <c r="U50" s="38"/>
      <c r="V50" s="38"/>
      <c r="W50" s="38"/>
      <c r="X50" s="38" t="s">
        <v>8</v>
      </c>
      <c r="Y50" s="38" t="s">
        <v>8</v>
      </c>
      <c r="Z50" s="38"/>
      <c r="AA50" s="38"/>
      <c r="AB50" s="38" t="s">
        <v>8</v>
      </c>
      <c r="AC50" s="38" t="s">
        <v>8</v>
      </c>
      <c r="AD50" s="38" t="s">
        <v>8</v>
      </c>
      <c r="AE50" s="38"/>
      <c r="AF50" s="59"/>
      <c r="AG50" s="137"/>
      <c r="AH50" s="123" cm="1">
        <f t="array" ref="AH50">SUMPRODUCT((C50:AG50="CA")+(C50:AG50="RTT")*1)</f>
        <v>0</v>
      </c>
      <c r="AI50" s="38" cm="1">
        <f t="array" ref="AI50">SUMPRODUCT((C50:AG50="R-CA")*1)</f>
        <v>12</v>
      </c>
    </row>
    <row r="51" spans="1:35" ht="18" customHeight="1" outlineLevel="1" x14ac:dyDescent="0.25">
      <c r="B51" s="178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  <c r="U51" s="172"/>
      <c r="V51" s="172"/>
      <c r="W51" s="172"/>
      <c r="X51" s="172"/>
      <c r="Y51" s="172"/>
      <c r="Z51" s="172"/>
      <c r="AA51" s="172"/>
      <c r="AB51" s="172"/>
      <c r="AC51" s="172"/>
      <c r="AD51" s="172"/>
      <c r="AE51" s="172"/>
      <c r="AF51" s="177"/>
      <c r="AG51" s="137"/>
      <c r="AH51" s="125" cm="1">
        <f t="array" ref="AH51">SUMPRODUCT((C51:AG51="CA")+(C51:AG51="RTT")*1)</f>
        <v>0</v>
      </c>
      <c r="AI51" s="103" cm="1">
        <f t="array" ref="AI51">SUMPRODUCT((C51:AG51="R-CA")*1)</f>
        <v>0</v>
      </c>
    </row>
    <row r="52" spans="1:35" ht="18" customHeight="1" outlineLevel="1" x14ac:dyDescent="0.25">
      <c r="B52" s="175"/>
      <c r="C52" s="179"/>
      <c r="D52" s="179"/>
      <c r="E52" s="179"/>
      <c r="F52" s="179"/>
      <c r="G52" s="179"/>
      <c r="H52" s="179"/>
      <c r="I52" s="179"/>
      <c r="J52" s="179"/>
      <c r="K52" s="179"/>
      <c r="L52" s="179"/>
      <c r="M52" s="179"/>
      <c r="N52" s="179"/>
      <c r="O52" s="179"/>
      <c r="P52" s="179"/>
      <c r="Q52" s="179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80"/>
      <c r="AG52" s="137"/>
      <c r="AH52" s="125" cm="1">
        <f t="array" ref="AH52">SUMPRODUCT((C52:AG52="CA")+(C52:AG52="RTT")*1)</f>
        <v>0</v>
      </c>
      <c r="AI52" s="103" cm="1">
        <f t="array" ref="AI52">SUMPRODUCT((C52:AG52="R-CA")*1)</f>
        <v>0</v>
      </c>
    </row>
    <row r="53" spans="1:35" ht="18" customHeight="1" outlineLevel="1" x14ac:dyDescent="0.25">
      <c r="B53" s="116" t="s">
        <v>36</v>
      </c>
      <c r="C53" s="65"/>
      <c r="D53" s="65"/>
      <c r="E53" s="35" t="s">
        <v>8</v>
      </c>
      <c r="F53" s="35" t="s">
        <v>8</v>
      </c>
      <c r="G53" s="65"/>
      <c r="H53" s="65"/>
      <c r="I53" s="65"/>
      <c r="J53" s="35" t="s">
        <v>8</v>
      </c>
      <c r="K53" s="35" t="s">
        <v>8</v>
      </c>
      <c r="L53" s="65"/>
      <c r="M53" s="65"/>
      <c r="N53" s="65"/>
      <c r="O53" s="65"/>
      <c r="P53" s="65"/>
      <c r="Q53" s="65"/>
      <c r="R53" s="65"/>
      <c r="S53" s="35" t="s">
        <v>8</v>
      </c>
      <c r="T53" s="35" t="s">
        <v>8</v>
      </c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117"/>
      <c r="AG53" s="137"/>
      <c r="AH53" s="125" cm="1">
        <f t="array" ref="AH53">SUMPRODUCT((C53:AG53="CA")+(C53:AG53="RTT")*1)</f>
        <v>0</v>
      </c>
      <c r="AI53" s="103" cm="1">
        <f t="array" ref="AI53">SUMPRODUCT((C53:AG53="R-CA")*1)</f>
        <v>6</v>
      </c>
    </row>
    <row r="54" spans="1:35" ht="18" customHeight="1" outlineLevel="1" x14ac:dyDescent="0.25">
      <c r="B54" s="115" t="s">
        <v>39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35" t="s">
        <v>8</v>
      </c>
      <c r="O54" s="35" t="s">
        <v>8</v>
      </c>
      <c r="P54" s="35" t="s">
        <v>8</v>
      </c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4"/>
      <c r="AG54" s="137"/>
      <c r="AH54" s="125" cm="1">
        <f t="array" ref="AH54">SUMPRODUCT((C54:AG54="CA")+(C54:AG54="RTT")*1)</f>
        <v>0</v>
      </c>
      <c r="AI54" s="103" cm="1">
        <f t="array" ref="AI54">SUMPRODUCT((C54:AG54="R-CA")*1)</f>
        <v>3</v>
      </c>
    </row>
    <row r="55" spans="1:35" ht="18" customHeight="1" outlineLevel="1" x14ac:dyDescent="0.25">
      <c r="B55" s="116" t="s">
        <v>40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 t="s">
        <v>7</v>
      </c>
      <c r="Y55" s="65" t="s">
        <v>7</v>
      </c>
      <c r="Z55" s="65"/>
      <c r="AA55" s="65"/>
      <c r="AB55" s="65" t="s">
        <v>7</v>
      </c>
      <c r="AC55" s="65" t="s">
        <v>7</v>
      </c>
      <c r="AD55" s="65" t="s">
        <v>7</v>
      </c>
      <c r="AE55" s="65"/>
      <c r="AF55" s="117"/>
      <c r="AG55" s="147"/>
      <c r="AH55" s="129" cm="1">
        <f t="array" ref="AH55">SUMPRODUCT((C55:AG55="CA")+(C55:AG55="RTT")*1)</f>
        <v>5</v>
      </c>
      <c r="AI55" s="112" cm="1">
        <f t="array" ref="AI55">SUMPRODUCT((C55:AG55="R-CA")*1)</f>
        <v>0</v>
      </c>
    </row>
    <row r="56" spans="1:35" ht="18" customHeight="1" x14ac:dyDescent="0.25">
      <c r="C56" s="169"/>
    </row>
    <row r="57" spans="1:35" ht="18" customHeight="1" x14ac:dyDescent="0.25">
      <c r="B57" s="33">
        <v>45778</v>
      </c>
      <c r="C57" s="263">
        <f>DATE(P4_2025!B2,5,1)</f>
        <v>45778</v>
      </c>
      <c r="D57" s="263">
        <f>C57+1</f>
        <v>45779</v>
      </c>
      <c r="E57" s="263">
        <f t="shared" ref="E57:AG57" si="6">D57+1</f>
        <v>45780</v>
      </c>
      <c r="F57" s="263">
        <f t="shared" si="6"/>
        <v>45781</v>
      </c>
      <c r="G57" s="263">
        <f t="shared" si="6"/>
        <v>45782</v>
      </c>
      <c r="H57" s="263">
        <f t="shared" si="6"/>
        <v>45783</v>
      </c>
      <c r="I57" s="263">
        <f t="shared" si="6"/>
        <v>45784</v>
      </c>
      <c r="J57" s="263">
        <f t="shared" si="6"/>
        <v>45785</v>
      </c>
      <c r="K57" s="263">
        <f t="shared" si="6"/>
        <v>45786</v>
      </c>
      <c r="L57" s="263">
        <f t="shared" si="6"/>
        <v>45787</v>
      </c>
      <c r="M57" s="263">
        <f t="shared" si="6"/>
        <v>45788</v>
      </c>
      <c r="N57" s="263">
        <f t="shared" si="6"/>
        <v>45789</v>
      </c>
      <c r="O57" s="263">
        <f t="shared" si="6"/>
        <v>45790</v>
      </c>
      <c r="P57" s="263">
        <f t="shared" si="6"/>
        <v>45791</v>
      </c>
      <c r="Q57" s="263">
        <f t="shared" si="6"/>
        <v>45792</v>
      </c>
      <c r="R57" s="263">
        <f t="shared" si="6"/>
        <v>45793</v>
      </c>
      <c r="S57" s="263">
        <f t="shared" si="6"/>
        <v>45794</v>
      </c>
      <c r="T57" s="263">
        <f t="shared" si="6"/>
        <v>45795</v>
      </c>
      <c r="U57" s="263">
        <f t="shared" si="6"/>
        <v>45796</v>
      </c>
      <c r="V57" s="263">
        <f t="shared" si="6"/>
        <v>45797</v>
      </c>
      <c r="W57" s="263">
        <f t="shared" si="6"/>
        <v>45798</v>
      </c>
      <c r="X57" s="263">
        <f t="shared" si="6"/>
        <v>45799</v>
      </c>
      <c r="Y57" s="263">
        <f t="shared" si="6"/>
        <v>45800</v>
      </c>
      <c r="Z57" s="263">
        <f t="shared" si="6"/>
        <v>45801</v>
      </c>
      <c r="AA57" s="263">
        <f t="shared" si="6"/>
        <v>45802</v>
      </c>
      <c r="AB57" s="263">
        <f t="shared" si="6"/>
        <v>45803</v>
      </c>
      <c r="AC57" s="263">
        <f t="shared" si="6"/>
        <v>45804</v>
      </c>
      <c r="AD57" s="263">
        <f t="shared" si="6"/>
        <v>45805</v>
      </c>
      <c r="AE57" s="263">
        <f t="shared" si="6"/>
        <v>45806</v>
      </c>
      <c r="AF57" s="263">
        <f t="shared" si="6"/>
        <v>45807</v>
      </c>
      <c r="AG57" s="263">
        <f t="shared" si="6"/>
        <v>45808</v>
      </c>
    </row>
    <row r="58" spans="1:35" ht="18" customHeight="1" outlineLevel="1" x14ac:dyDescent="0.25">
      <c r="A58" s="28">
        <v>5</v>
      </c>
      <c r="B58" s="37" t="s">
        <v>44</v>
      </c>
      <c r="C58" s="263"/>
      <c r="D58" s="263"/>
      <c r="E58" s="263"/>
      <c r="F58" s="263"/>
      <c r="G58" s="263"/>
      <c r="H58" s="263"/>
      <c r="I58" s="263"/>
      <c r="J58" s="263"/>
      <c r="K58" s="263"/>
      <c r="L58" s="263"/>
      <c r="M58" s="263"/>
      <c r="N58" s="263"/>
      <c r="O58" s="263"/>
      <c r="P58" s="263"/>
      <c r="Q58" s="263"/>
      <c r="R58" s="263"/>
      <c r="S58" s="263"/>
      <c r="T58" s="263"/>
      <c r="U58" s="263"/>
      <c r="V58" s="263"/>
      <c r="W58" s="263"/>
      <c r="X58" s="263"/>
      <c r="Y58" s="263"/>
      <c r="Z58" s="263"/>
      <c r="AA58" s="263"/>
      <c r="AB58" s="263"/>
      <c r="AC58" s="263"/>
      <c r="AD58" s="263"/>
      <c r="AE58" s="263"/>
      <c r="AF58" s="263"/>
      <c r="AG58" s="263"/>
      <c r="AH58" s="28" t="s">
        <v>7</v>
      </c>
      <c r="AI58" s="28" t="s">
        <v>8</v>
      </c>
    </row>
    <row r="59" spans="1:35" ht="18" customHeight="1" outlineLevel="1" x14ac:dyDescent="0.25">
      <c r="B59" s="29" t="s">
        <v>27</v>
      </c>
      <c r="C59" s="93" t="s">
        <v>7</v>
      </c>
      <c r="D59" s="93" t="s">
        <v>7</v>
      </c>
      <c r="E59" s="93"/>
      <c r="F59" s="93"/>
      <c r="G59" s="93"/>
      <c r="H59" s="93"/>
      <c r="I59" s="93"/>
      <c r="J59" s="93"/>
      <c r="K59" s="93"/>
      <c r="L59" s="93" t="s">
        <v>7</v>
      </c>
      <c r="M59" s="93"/>
      <c r="N59" s="93"/>
      <c r="O59" s="93"/>
      <c r="P59" s="93"/>
      <c r="Q59" s="93"/>
      <c r="R59" s="93"/>
      <c r="S59" s="93"/>
      <c r="T59" s="93"/>
      <c r="U59" s="93"/>
      <c r="V59" s="93" t="s">
        <v>7</v>
      </c>
      <c r="W59" s="93" t="s">
        <v>7</v>
      </c>
      <c r="X59" s="93"/>
      <c r="Y59" s="93"/>
      <c r="Z59" s="93" t="s">
        <v>7</v>
      </c>
      <c r="AA59" s="93" t="s">
        <v>7</v>
      </c>
      <c r="AB59" s="93" t="s">
        <v>7</v>
      </c>
      <c r="AC59" s="93"/>
      <c r="AD59" s="93"/>
      <c r="AE59" s="93"/>
      <c r="AF59" s="93"/>
      <c r="AG59" s="93"/>
      <c r="AH59" s="97" cm="1">
        <f t="array" ref="AH59">SUMPRODUCT((C59:AG59="CA")+(C59:AG59="RTT")*1)</f>
        <v>8</v>
      </c>
      <c r="AI59" s="104" cm="1">
        <f t="array" ref="AI59">SUMPRODUCT((C59:AG59="R-CA")*1)</f>
        <v>0</v>
      </c>
    </row>
    <row r="60" spans="1:35" ht="18" customHeight="1" outlineLevel="1" x14ac:dyDescent="0.25">
      <c r="B60" s="30" t="s">
        <v>30</v>
      </c>
      <c r="C60" s="93"/>
      <c r="D60" s="93"/>
      <c r="E60" s="93"/>
      <c r="F60" s="93"/>
      <c r="G60" s="93"/>
      <c r="H60" s="93" t="s">
        <v>7</v>
      </c>
      <c r="I60" s="93" t="s">
        <v>7</v>
      </c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 t="s">
        <v>7</v>
      </c>
      <c r="AA60" s="93" t="s">
        <v>7</v>
      </c>
      <c r="AB60" s="93"/>
      <c r="AC60" s="93"/>
      <c r="AD60" s="93"/>
      <c r="AE60" s="93" t="s">
        <v>7</v>
      </c>
      <c r="AF60" s="93" t="s">
        <v>7</v>
      </c>
      <c r="AG60" s="93"/>
      <c r="AH60" s="97" cm="1">
        <f t="array" ref="AH60">SUMPRODUCT((C60:AG60="CA")+(C60:AG60="RTT")*1)</f>
        <v>6</v>
      </c>
      <c r="AI60" s="93" cm="1">
        <f t="array" ref="AI60">SUMPRODUCT((C60:AG60="R-CA")*1)</f>
        <v>0</v>
      </c>
    </row>
    <row r="61" spans="1:35" ht="18" customHeight="1" outlineLevel="1" x14ac:dyDescent="0.25">
      <c r="B61" s="29" t="s">
        <v>32</v>
      </c>
      <c r="C61" s="93"/>
      <c r="D61" s="93"/>
      <c r="E61" s="93"/>
      <c r="F61" s="93"/>
      <c r="G61" s="93"/>
      <c r="H61" s="93"/>
      <c r="I61" s="93"/>
      <c r="J61" s="93"/>
      <c r="K61" s="93"/>
      <c r="L61" s="93" t="s">
        <v>7</v>
      </c>
      <c r="M61" s="93" t="s">
        <v>7</v>
      </c>
      <c r="N61" s="93" t="s">
        <v>7</v>
      </c>
      <c r="O61" s="93"/>
      <c r="P61" s="93"/>
      <c r="Q61" s="93" t="s">
        <v>7</v>
      </c>
      <c r="R61" s="93" t="s">
        <v>7</v>
      </c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7" cm="1">
        <f t="array" ref="AH61">SUMPRODUCT((C61:AG61="CA")+(C61:AG61="RTT")*1)</f>
        <v>5</v>
      </c>
      <c r="AI61" s="93" cm="1">
        <f t="array" ref="AI61">SUMPRODUCT((C61:AG61="R-CA")*1)</f>
        <v>0</v>
      </c>
    </row>
    <row r="62" spans="1:35" ht="18" customHeight="1" outlineLevel="1" x14ac:dyDescent="0.25">
      <c r="B62" s="30" t="s">
        <v>33</v>
      </c>
      <c r="C62" s="93" t="s">
        <v>11</v>
      </c>
      <c r="D62" s="93" t="s">
        <v>11</v>
      </c>
      <c r="E62" s="93"/>
      <c r="F62" s="93"/>
      <c r="G62" s="93"/>
      <c r="H62" s="93" t="s">
        <v>11</v>
      </c>
      <c r="I62" s="93" t="s">
        <v>11</v>
      </c>
      <c r="J62" s="93"/>
      <c r="K62" s="93"/>
      <c r="L62" s="93" t="s">
        <v>11</v>
      </c>
      <c r="M62" s="93" t="s">
        <v>11</v>
      </c>
      <c r="N62" s="93"/>
      <c r="O62" s="93"/>
      <c r="P62" s="93"/>
      <c r="Q62" s="93" t="s">
        <v>7</v>
      </c>
      <c r="R62" s="93" t="s">
        <v>7</v>
      </c>
      <c r="S62" s="93"/>
      <c r="T62" s="93"/>
      <c r="U62" s="93"/>
      <c r="V62" s="93" t="s">
        <v>7</v>
      </c>
      <c r="W62" s="93" t="s">
        <v>7</v>
      </c>
      <c r="X62" s="93"/>
      <c r="Y62" s="93"/>
      <c r="Z62" s="93"/>
      <c r="AA62" s="93"/>
      <c r="AB62" s="93"/>
      <c r="AC62" s="93"/>
      <c r="AD62" s="93"/>
      <c r="AE62" s="93"/>
      <c r="AF62" s="93" t="s">
        <v>10</v>
      </c>
      <c r="AG62" s="93"/>
      <c r="AH62" s="97" cm="1">
        <f t="array" ref="AH62">SUMPRODUCT((C62:AG62="CA")+(C62:AG62="RTT")*1)</f>
        <v>4</v>
      </c>
      <c r="AI62" s="93" cm="1">
        <f t="array" ref="AI62">SUMPRODUCT((C62:AG62="R-CA")*1)</f>
        <v>0</v>
      </c>
    </row>
    <row r="63" spans="1:35" ht="18" customHeight="1" outlineLevel="1" x14ac:dyDescent="0.25">
      <c r="B63" s="29" t="s">
        <v>34</v>
      </c>
      <c r="C63" s="93" t="s">
        <v>7</v>
      </c>
      <c r="D63" s="93" t="s">
        <v>7</v>
      </c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 t="s">
        <v>7</v>
      </c>
      <c r="X63" s="93"/>
      <c r="Y63" s="93"/>
      <c r="Z63" s="93" t="s">
        <v>7</v>
      </c>
      <c r="AA63" s="93" t="s">
        <v>7</v>
      </c>
      <c r="AB63" s="93" t="s">
        <v>7</v>
      </c>
      <c r="AC63" s="93"/>
      <c r="AD63" s="93"/>
      <c r="AE63" s="93"/>
      <c r="AF63" s="93"/>
      <c r="AG63" s="93"/>
      <c r="AH63" s="97" cm="1">
        <f t="array" ref="AH63">SUMPRODUCT((C63:AG63="CA")+(C63:AG63="RTT")*1)</f>
        <v>6</v>
      </c>
      <c r="AI63" s="93" cm="1">
        <f t="array" ref="AI63">SUMPRODUCT((C63:AG63="R-CA")*1)</f>
        <v>0</v>
      </c>
    </row>
    <row r="64" spans="1:35" ht="18" customHeight="1" outlineLevel="1" x14ac:dyDescent="0.25">
      <c r="B64" s="30" t="s">
        <v>41</v>
      </c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 t="s">
        <v>7</v>
      </c>
      <c r="N64" s="93" t="s">
        <v>7</v>
      </c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7" cm="1">
        <f t="array" ref="AH64">SUMPRODUCT((C64:AG64="CA")+(C64:AG64="RTT")*1)</f>
        <v>2</v>
      </c>
      <c r="AI64" s="93" cm="1">
        <f t="array" ref="AI64">SUMPRODUCT((C64:AG64="R-CA")*1)</f>
        <v>0</v>
      </c>
    </row>
    <row r="65" spans="1:35" ht="18" customHeight="1" outlineLevel="1" x14ac:dyDescent="0.25">
      <c r="B65" s="175"/>
      <c r="C65" s="181"/>
      <c r="D65" s="181"/>
      <c r="E65" s="181"/>
      <c r="F65" s="181"/>
      <c r="G65" s="181"/>
      <c r="H65" s="181"/>
      <c r="I65" s="181"/>
      <c r="J65" s="181"/>
      <c r="K65" s="181"/>
      <c r="L65" s="181"/>
      <c r="M65" s="181"/>
      <c r="N65" s="181"/>
      <c r="O65" s="181"/>
      <c r="P65" s="181"/>
      <c r="Q65" s="181"/>
      <c r="R65" s="181"/>
      <c r="S65" s="181"/>
      <c r="T65" s="181"/>
      <c r="U65" s="181"/>
      <c r="V65" s="181"/>
      <c r="W65" s="181"/>
      <c r="X65" s="181"/>
      <c r="Y65" s="181"/>
      <c r="Z65" s="181"/>
      <c r="AA65" s="182"/>
      <c r="AB65" s="182"/>
      <c r="AC65" s="182"/>
      <c r="AD65" s="181"/>
      <c r="AE65" s="181"/>
      <c r="AF65" s="181"/>
      <c r="AG65" s="181"/>
      <c r="AH65" s="97" cm="1">
        <f t="array" ref="AH65">SUMPRODUCT((C65:AG65="CA")+(C65:AG65="RTT")*1)</f>
        <v>0</v>
      </c>
      <c r="AI65" s="105" cm="1">
        <f t="array" ref="AI65">SUMPRODUCT((C65:AG65="R-CA")*1)</f>
        <v>0</v>
      </c>
    </row>
    <row r="66" spans="1:35" ht="18" customHeight="1" outlineLevel="1" x14ac:dyDescent="0.25">
      <c r="B66" s="175"/>
      <c r="C66" s="179"/>
      <c r="D66" s="179"/>
      <c r="E66" s="179"/>
      <c r="F66" s="179"/>
      <c r="G66" s="179"/>
      <c r="H66" s="179"/>
      <c r="I66" s="179"/>
      <c r="J66" s="179"/>
      <c r="K66" s="179"/>
      <c r="L66" s="179"/>
      <c r="M66" s="179"/>
      <c r="N66" s="179"/>
      <c r="O66" s="179"/>
      <c r="P66" s="179"/>
      <c r="Q66" s="179"/>
      <c r="R66" s="179"/>
      <c r="S66" s="179"/>
      <c r="T66" s="179"/>
      <c r="U66" s="179"/>
      <c r="V66" s="179"/>
      <c r="W66" s="179"/>
      <c r="X66" s="179"/>
      <c r="Y66" s="179"/>
      <c r="Z66" s="179"/>
      <c r="AA66" s="179"/>
      <c r="AB66" s="179"/>
      <c r="AC66" s="179"/>
      <c r="AD66" s="179"/>
      <c r="AE66" s="179"/>
      <c r="AF66" s="179"/>
      <c r="AG66" s="179"/>
      <c r="AH66" s="111" cm="1">
        <f t="array" ref="AH66">SUMPRODUCT((C66:AG66="CA")+(C66:AG66="RTT")*1)</f>
        <v>0</v>
      </c>
      <c r="AI66" s="103" cm="1">
        <f t="array" ref="AI66">SUMPRODUCT((C66:AG66="R-CA")*1)</f>
        <v>0</v>
      </c>
    </row>
    <row r="67" spans="1:35" ht="18" customHeight="1" outlineLevel="1" x14ac:dyDescent="0.25">
      <c r="B67" s="116" t="s">
        <v>36</v>
      </c>
      <c r="C67" s="65" t="s">
        <v>7</v>
      </c>
      <c r="D67" s="65" t="s">
        <v>7</v>
      </c>
      <c r="E67" s="65"/>
      <c r="F67" s="65"/>
      <c r="G67" s="65"/>
      <c r="H67" s="65"/>
      <c r="I67" s="65" t="s">
        <v>7</v>
      </c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 t="s">
        <v>7</v>
      </c>
      <c r="AC67" s="65"/>
      <c r="AD67" s="65"/>
      <c r="AE67" s="65"/>
      <c r="AF67" s="65"/>
      <c r="AG67" s="65"/>
      <c r="AH67" s="111" cm="1">
        <f t="array" ref="AH67">SUMPRODUCT((C67:AG67="CA")+(C67:AG67="RTT")*1)</f>
        <v>4</v>
      </c>
      <c r="AI67" s="103" cm="1">
        <f t="array" ref="AI67">SUMPRODUCT((C67:AG67="R-CA")*1)</f>
        <v>0</v>
      </c>
    </row>
    <row r="68" spans="1:35" ht="18" customHeight="1" outlineLevel="1" x14ac:dyDescent="0.25">
      <c r="B68" s="115" t="s">
        <v>39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 t="s">
        <v>7</v>
      </c>
      <c r="M68" s="112" t="s">
        <v>7</v>
      </c>
      <c r="N68" s="112" t="s">
        <v>7</v>
      </c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 t="s">
        <v>7</v>
      </c>
      <c r="AC68" s="112"/>
      <c r="AD68" s="112"/>
      <c r="AE68" s="112"/>
      <c r="AF68" s="112"/>
      <c r="AG68" s="112"/>
      <c r="AH68" s="111" cm="1">
        <f t="array" ref="AH68">SUMPRODUCT((C68:AG68="CA")+(C68:AG68="RTT")*1)</f>
        <v>4</v>
      </c>
      <c r="AI68" s="103" cm="1">
        <f t="array" ref="AI68">SUMPRODUCT((C68:AG68="R-CA")*1)</f>
        <v>0</v>
      </c>
    </row>
    <row r="69" spans="1:35" ht="18" customHeight="1" outlineLevel="1" x14ac:dyDescent="0.25">
      <c r="B69" s="116" t="s">
        <v>40</v>
      </c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 t="s">
        <v>7</v>
      </c>
      <c r="R69" s="65" t="s">
        <v>7</v>
      </c>
      <c r="S69" s="65"/>
      <c r="T69" s="65"/>
      <c r="U69" s="65"/>
      <c r="V69" s="65" t="s">
        <v>7</v>
      </c>
      <c r="W69" s="65" t="s">
        <v>7</v>
      </c>
      <c r="X69" s="65"/>
      <c r="Y69" s="65"/>
      <c r="Z69" s="65" t="s">
        <v>7</v>
      </c>
      <c r="AA69" s="65" t="s">
        <v>7</v>
      </c>
      <c r="AB69" s="65" t="s">
        <v>7</v>
      </c>
      <c r="AC69" s="65"/>
      <c r="AD69" s="65"/>
      <c r="AE69" s="65"/>
      <c r="AF69" s="65"/>
      <c r="AG69" s="117"/>
      <c r="AH69" s="113" cm="1">
        <f t="array" ref="AH69">SUMPRODUCT((C69:AG69="CA")+(C69:AG69="RTT")*1)</f>
        <v>7</v>
      </c>
      <c r="AI69" s="112" cm="1">
        <f t="array" ref="AI69">SUMPRODUCT((C69:AG69="R-CA")*1)</f>
        <v>0</v>
      </c>
    </row>
    <row r="70" spans="1:35" ht="18" customHeight="1" thickBot="1" x14ac:dyDescent="0.3"/>
    <row r="71" spans="1:35" ht="18" customHeight="1" thickTop="1" thickBot="1" x14ac:dyDescent="0.3">
      <c r="B71" s="33">
        <v>45809</v>
      </c>
      <c r="C71" s="265">
        <f>DATE(P4_2025!B2,6,1)</f>
        <v>45809</v>
      </c>
      <c r="D71" s="265">
        <f>C71+1</f>
        <v>45810</v>
      </c>
      <c r="E71" s="265">
        <f>D71+1</f>
        <v>45811</v>
      </c>
      <c r="F71" s="265">
        <f t="shared" ref="F71:AF71" si="7">E71+1</f>
        <v>45812</v>
      </c>
      <c r="G71" s="265">
        <f t="shared" si="7"/>
        <v>45813</v>
      </c>
      <c r="H71" s="265">
        <f t="shared" si="7"/>
        <v>45814</v>
      </c>
      <c r="I71" s="265">
        <f t="shared" si="7"/>
        <v>45815</v>
      </c>
      <c r="J71" s="265">
        <f t="shared" si="7"/>
        <v>45816</v>
      </c>
      <c r="K71" s="265">
        <f t="shared" si="7"/>
        <v>45817</v>
      </c>
      <c r="L71" s="265">
        <f t="shared" si="7"/>
        <v>45818</v>
      </c>
      <c r="M71" s="265">
        <f t="shared" si="7"/>
        <v>45819</v>
      </c>
      <c r="N71" s="265">
        <f t="shared" si="7"/>
        <v>45820</v>
      </c>
      <c r="O71" s="265">
        <f t="shared" si="7"/>
        <v>45821</v>
      </c>
      <c r="P71" s="265">
        <f t="shared" si="7"/>
        <v>45822</v>
      </c>
      <c r="Q71" s="265">
        <f t="shared" si="7"/>
        <v>45823</v>
      </c>
      <c r="R71" s="265">
        <f t="shared" si="7"/>
        <v>45824</v>
      </c>
      <c r="S71" s="265">
        <f t="shared" si="7"/>
        <v>45825</v>
      </c>
      <c r="T71" s="265">
        <f t="shared" si="7"/>
        <v>45826</v>
      </c>
      <c r="U71" s="265">
        <f t="shared" si="7"/>
        <v>45827</v>
      </c>
      <c r="V71" s="265">
        <f t="shared" si="7"/>
        <v>45828</v>
      </c>
      <c r="W71" s="265">
        <f t="shared" si="7"/>
        <v>45829</v>
      </c>
      <c r="X71" s="265">
        <f t="shared" si="7"/>
        <v>45830</v>
      </c>
      <c r="Y71" s="265">
        <f t="shared" si="7"/>
        <v>45831</v>
      </c>
      <c r="Z71" s="265">
        <f t="shared" si="7"/>
        <v>45832</v>
      </c>
      <c r="AA71" s="265">
        <f t="shared" si="7"/>
        <v>45833</v>
      </c>
      <c r="AB71" s="265">
        <f t="shared" si="7"/>
        <v>45834</v>
      </c>
      <c r="AC71" s="265">
        <f t="shared" si="7"/>
        <v>45835</v>
      </c>
      <c r="AD71" s="265">
        <f t="shared" si="7"/>
        <v>45836</v>
      </c>
      <c r="AE71" s="265">
        <f t="shared" si="7"/>
        <v>45837</v>
      </c>
      <c r="AF71" s="265">
        <f t="shared" si="7"/>
        <v>45838</v>
      </c>
    </row>
    <row r="72" spans="1:35" ht="18" customHeight="1" outlineLevel="1" thickBot="1" x14ac:dyDescent="0.3">
      <c r="A72" s="28">
        <v>6</v>
      </c>
      <c r="B72" s="34" t="s">
        <v>44</v>
      </c>
      <c r="C72" s="266"/>
      <c r="D72" s="266"/>
      <c r="E72" s="266"/>
      <c r="F72" s="266"/>
      <c r="G72" s="266"/>
      <c r="H72" s="266"/>
      <c r="I72" s="266"/>
      <c r="J72" s="266"/>
      <c r="K72" s="266"/>
      <c r="L72" s="266"/>
      <c r="M72" s="266"/>
      <c r="N72" s="266"/>
      <c r="O72" s="266"/>
      <c r="P72" s="266"/>
      <c r="Q72" s="266"/>
      <c r="R72" s="266"/>
      <c r="S72" s="266"/>
      <c r="T72" s="266"/>
      <c r="U72" s="266"/>
      <c r="V72" s="266"/>
      <c r="W72" s="266"/>
      <c r="X72" s="266"/>
      <c r="Y72" s="266"/>
      <c r="Z72" s="266"/>
      <c r="AA72" s="266"/>
      <c r="AB72" s="266"/>
      <c r="AC72" s="266"/>
      <c r="AD72" s="266"/>
      <c r="AE72" s="266"/>
      <c r="AF72" s="266"/>
      <c r="AH72" s="28" t="s">
        <v>7</v>
      </c>
      <c r="AI72" s="28" t="s">
        <v>8</v>
      </c>
    </row>
    <row r="73" spans="1:35" ht="18" customHeight="1" outlineLevel="1" thickTop="1" thickBot="1" x14ac:dyDescent="0.3">
      <c r="B73" s="29" t="s">
        <v>27</v>
      </c>
      <c r="C73" s="35"/>
      <c r="D73" s="35"/>
      <c r="E73" s="35"/>
      <c r="F73" s="170"/>
      <c r="G73" s="170"/>
      <c r="H73" s="35"/>
      <c r="I73" s="35"/>
      <c r="J73" s="170"/>
      <c r="K73" s="170"/>
      <c r="L73" s="170"/>
      <c r="M73" s="35"/>
      <c r="N73" s="35"/>
      <c r="O73" s="170"/>
      <c r="P73" s="170"/>
      <c r="Q73" s="35"/>
      <c r="R73" s="35"/>
      <c r="S73" s="35"/>
      <c r="T73" s="170"/>
      <c r="U73" s="170"/>
      <c r="V73" s="35"/>
      <c r="W73" s="35"/>
      <c r="X73" s="170"/>
      <c r="Y73" s="170"/>
      <c r="Z73" s="170"/>
      <c r="AA73" s="35"/>
      <c r="AB73" s="35" t="s">
        <v>7</v>
      </c>
      <c r="AC73" s="170" t="s">
        <v>7</v>
      </c>
      <c r="AD73" s="170"/>
      <c r="AE73" s="35"/>
      <c r="AF73" s="58"/>
      <c r="AG73" s="168"/>
      <c r="AH73" s="123" cm="1">
        <f t="array" ref="AH73">SUMPRODUCT((C73:AG73="CA")+(C73:AG73="RTT")*1)</f>
        <v>2</v>
      </c>
      <c r="AI73" s="102" cm="1">
        <f t="array" ref="AI73">SUMPRODUCT((C73:AG73="R-CA")*1)</f>
        <v>0</v>
      </c>
    </row>
    <row r="74" spans="1:35" ht="18" customHeight="1" outlineLevel="1" thickTop="1" thickBot="1" x14ac:dyDescent="0.3">
      <c r="B74" s="30" t="s">
        <v>30</v>
      </c>
      <c r="C74" s="35"/>
      <c r="D74" s="35"/>
      <c r="E74" s="35"/>
      <c r="F74" s="170"/>
      <c r="G74" s="170"/>
      <c r="H74" s="35"/>
      <c r="I74" s="35"/>
      <c r="J74" s="170"/>
      <c r="K74" s="170"/>
      <c r="L74" s="170"/>
      <c r="M74" s="35"/>
      <c r="N74" s="35"/>
      <c r="O74" s="170"/>
      <c r="P74" s="170"/>
      <c r="Q74" s="35"/>
      <c r="R74" s="35"/>
      <c r="S74" s="35" t="s">
        <v>7</v>
      </c>
      <c r="T74" s="170" t="s">
        <v>7</v>
      </c>
      <c r="U74" s="170"/>
      <c r="V74" s="35"/>
      <c r="W74" s="35" t="s">
        <v>7</v>
      </c>
      <c r="X74" s="170" t="s">
        <v>7</v>
      </c>
      <c r="Y74" s="170" t="s">
        <v>7</v>
      </c>
      <c r="Z74" s="170"/>
      <c r="AA74" s="35"/>
      <c r="AB74" s="35"/>
      <c r="AC74" s="170"/>
      <c r="AD74" s="170"/>
      <c r="AE74" s="35"/>
      <c r="AF74" s="58"/>
      <c r="AG74" s="137"/>
      <c r="AH74" s="123" cm="1">
        <f t="array" ref="AH74">SUMPRODUCT((C74:AG74="CA")+(C74:AG74="RTT")*1)</f>
        <v>5</v>
      </c>
      <c r="AI74" s="35" cm="1">
        <f t="array" ref="AI74">SUMPRODUCT((C74:AG74="R-CA")*1)</f>
        <v>0</v>
      </c>
    </row>
    <row r="75" spans="1:35" ht="18" customHeight="1" outlineLevel="1" thickTop="1" thickBot="1" x14ac:dyDescent="0.3">
      <c r="B75" s="29" t="s">
        <v>32</v>
      </c>
      <c r="C75" s="35"/>
      <c r="D75" s="35"/>
      <c r="E75" s="35"/>
      <c r="F75" s="170"/>
      <c r="G75" s="170"/>
      <c r="H75" s="35"/>
      <c r="I75" s="35"/>
      <c r="J75" s="170"/>
      <c r="K75" s="170"/>
      <c r="L75" s="170"/>
      <c r="M75" s="35"/>
      <c r="N75" s="35"/>
      <c r="O75" s="170"/>
      <c r="P75" s="170"/>
      <c r="Q75" s="35"/>
      <c r="R75" s="35"/>
      <c r="S75" s="35"/>
      <c r="T75" s="170"/>
      <c r="U75" s="170"/>
      <c r="V75" s="35"/>
      <c r="W75" s="35"/>
      <c r="X75" s="170"/>
      <c r="Y75" s="170"/>
      <c r="Z75" s="170"/>
      <c r="AA75" s="35"/>
      <c r="AB75" s="35" t="s">
        <v>7</v>
      </c>
      <c r="AC75" s="170" t="s">
        <v>7</v>
      </c>
      <c r="AD75" s="170"/>
      <c r="AE75" s="35"/>
      <c r="AF75" s="58"/>
      <c r="AG75" s="137"/>
      <c r="AH75" s="123" cm="1">
        <f t="array" ref="AH75">SUMPRODUCT((C75:AG75="CA")+(C75:AG75="RTT")*1)</f>
        <v>2</v>
      </c>
      <c r="AI75" s="35" cm="1">
        <f t="array" ref="AI75">SUMPRODUCT((C75:AG75="R-CA")*1)</f>
        <v>0</v>
      </c>
    </row>
    <row r="76" spans="1:35" ht="18" customHeight="1" outlineLevel="1" thickTop="1" thickBot="1" x14ac:dyDescent="0.3">
      <c r="B76" s="30" t="s">
        <v>33</v>
      </c>
      <c r="C76" s="35"/>
      <c r="D76" s="35"/>
      <c r="E76" s="35"/>
      <c r="F76" s="170"/>
      <c r="G76" s="170"/>
      <c r="H76" s="35"/>
      <c r="I76" s="35"/>
      <c r="J76" s="170"/>
      <c r="K76" s="170"/>
      <c r="L76" s="170"/>
      <c r="M76" s="35"/>
      <c r="N76" s="35"/>
      <c r="O76" s="41"/>
      <c r="P76" s="41"/>
      <c r="Q76" s="35"/>
      <c r="R76" s="35"/>
      <c r="S76" s="35" t="s">
        <v>7</v>
      </c>
      <c r="T76" s="41" t="s">
        <v>7</v>
      </c>
      <c r="U76" s="41"/>
      <c r="V76" s="35"/>
      <c r="W76" s="35"/>
      <c r="X76" s="170"/>
      <c r="Y76" s="170"/>
      <c r="Z76" s="170"/>
      <c r="AA76" s="35"/>
      <c r="AB76" s="35"/>
      <c r="AC76" s="170"/>
      <c r="AD76" s="170"/>
      <c r="AE76" s="35"/>
      <c r="AF76" s="58"/>
      <c r="AG76" s="137"/>
      <c r="AH76" s="123" cm="1">
        <f t="array" ref="AH76">SUMPRODUCT((C76:AG76="CA")+(C76:AG76="RTT")*1)</f>
        <v>2</v>
      </c>
      <c r="AI76" s="35" cm="1">
        <f t="array" ref="AI76">SUMPRODUCT((C76:AG76="R-CA")*1)</f>
        <v>0</v>
      </c>
    </row>
    <row r="77" spans="1:35" ht="18" customHeight="1" outlineLevel="1" thickTop="1" thickBot="1" x14ac:dyDescent="0.3">
      <c r="B77" s="29" t="s">
        <v>34</v>
      </c>
      <c r="C77" s="35"/>
      <c r="D77" s="35"/>
      <c r="E77" s="35"/>
      <c r="F77" s="170"/>
      <c r="G77" s="170"/>
      <c r="H77" s="35"/>
      <c r="I77" s="35"/>
      <c r="J77" s="170"/>
      <c r="K77" s="170"/>
      <c r="L77" s="170"/>
      <c r="M77" s="35"/>
      <c r="N77" s="35"/>
      <c r="O77" s="170"/>
      <c r="P77" s="170"/>
      <c r="Q77" s="35"/>
      <c r="R77" s="35"/>
      <c r="S77" s="35"/>
      <c r="T77" s="170"/>
      <c r="U77" s="170"/>
      <c r="V77" s="35"/>
      <c r="W77" s="35" t="s">
        <v>7</v>
      </c>
      <c r="X77" s="170" t="s">
        <v>7</v>
      </c>
      <c r="Y77" s="170" t="s">
        <v>7</v>
      </c>
      <c r="Z77" s="170"/>
      <c r="AA77" s="35"/>
      <c r="AB77" s="35"/>
      <c r="AC77" s="170"/>
      <c r="AD77" s="170"/>
      <c r="AE77" s="35"/>
      <c r="AF77" s="58"/>
      <c r="AG77" s="137"/>
      <c r="AH77" s="123" cm="1">
        <f t="array" ref="AH77">SUMPRODUCT((C77:AG77="CA")+(C77:AG77="RTT")*1)</f>
        <v>3</v>
      </c>
      <c r="AI77" s="35" cm="1">
        <f t="array" ref="AI77">SUMPRODUCT((C77:AG77="R-CA")*1)</f>
        <v>0</v>
      </c>
    </row>
    <row r="78" spans="1:35" ht="18" customHeight="1" outlineLevel="1" thickTop="1" thickBot="1" x14ac:dyDescent="0.3">
      <c r="B78" s="30" t="s">
        <v>41</v>
      </c>
      <c r="C78" s="35"/>
      <c r="D78" s="35"/>
      <c r="E78" s="35"/>
      <c r="F78" s="170"/>
      <c r="G78" s="170"/>
      <c r="H78" s="35"/>
      <c r="I78" s="35"/>
      <c r="J78" s="170"/>
      <c r="K78" s="170"/>
      <c r="L78" s="170"/>
      <c r="M78" s="35"/>
      <c r="N78" s="35"/>
      <c r="O78" s="170"/>
      <c r="P78" s="170"/>
      <c r="Q78" s="35"/>
      <c r="R78" s="35"/>
      <c r="S78" s="35"/>
      <c r="T78" s="170"/>
      <c r="U78" s="170"/>
      <c r="V78" s="35"/>
      <c r="W78" s="35"/>
      <c r="X78" s="35"/>
      <c r="Y78" s="35"/>
      <c r="Z78" s="41"/>
      <c r="AA78" s="35"/>
      <c r="AB78" s="35"/>
      <c r="AC78" s="170"/>
      <c r="AD78" s="170"/>
      <c r="AE78" s="35"/>
      <c r="AF78" s="58"/>
      <c r="AG78" s="137"/>
      <c r="AH78" s="123" cm="1">
        <f t="array" ref="AH78">SUMPRODUCT((C78:AG78="CA")+(C78:AG78="RTT")*1)</f>
        <v>0</v>
      </c>
      <c r="AI78" s="35" cm="1">
        <f t="array" ref="AI78">SUMPRODUCT((C78:AG78="R-CA")*1)</f>
        <v>0</v>
      </c>
    </row>
    <row r="79" spans="1:35" ht="18" customHeight="1" outlineLevel="1" thickBot="1" x14ac:dyDescent="0.3">
      <c r="B79" s="175"/>
      <c r="C79" s="181"/>
      <c r="D79" s="181"/>
      <c r="E79" s="181"/>
      <c r="F79" s="181"/>
      <c r="G79" s="181"/>
      <c r="H79" s="181"/>
      <c r="I79" s="181"/>
      <c r="J79" s="181"/>
      <c r="K79" s="181"/>
      <c r="L79" s="181"/>
      <c r="M79" s="181"/>
      <c r="N79" s="181"/>
      <c r="O79" s="181"/>
      <c r="P79" s="181"/>
      <c r="Q79" s="181"/>
      <c r="R79" s="181"/>
      <c r="S79" s="181"/>
      <c r="T79" s="181"/>
      <c r="U79" s="181"/>
      <c r="V79" s="181"/>
      <c r="W79" s="181"/>
      <c r="X79" s="181"/>
      <c r="Y79" s="181"/>
      <c r="Z79" s="181"/>
      <c r="AA79" s="182"/>
      <c r="AB79" s="182"/>
      <c r="AC79" s="182"/>
      <c r="AD79" s="181"/>
      <c r="AE79" s="181"/>
      <c r="AF79" s="183"/>
      <c r="AG79" s="148"/>
      <c r="AH79" s="123" cm="1">
        <f t="array" ref="AH79">SUMPRODUCT((C79:AG79="CA")+(C79:AG79="RTT")*1)</f>
        <v>0</v>
      </c>
      <c r="AI79" s="105" cm="1">
        <f t="array" ref="AI79">SUMPRODUCT((C79:AG79="R-CA")*1)</f>
        <v>0</v>
      </c>
    </row>
    <row r="80" spans="1:35" ht="18" customHeight="1" outlineLevel="1" thickBot="1" x14ac:dyDescent="0.3">
      <c r="B80" s="175"/>
      <c r="C80" s="179"/>
      <c r="D80" s="179"/>
      <c r="E80" s="179"/>
      <c r="F80" s="179"/>
      <c r="G80" s="179"/>
      <c r="H80" s="179"/>
      <c r="I80" s="179"/>
      <c r="J80" s="179"/>
      <c r="K80" s="179"/>
      <c r="L80" s="179"/>
      <c r="M80" s="179"/>
      <c r="N80" s="179"/>
      <c r="O80" s="179"/>
      <c r="P80" s="179"/>
      <c r="Q80" s="179"/>
      <c r="R80" s="179"/>
      <c r="S80" s="179"/>
      <c r="T80" s="179"/>
      <c r="U80" s="179"/>
      <c r="V80" s="179"/>
      <c r="W80" s="179"/>
      <c r="X80" s="179"/>
      <c r="Y80" s="179"/>
      <c r="Z80" s="179"/>
      <c r="AA80" s="179"/>
      <c r="AB80" s="179"/>
      <c r="AC80" s="179"/>
      <c r="AD80" s="179"/>
      <c r="AE80" s="179"/>
      <c r="AF80" s="180"/>
      <c r="AG80" s="137"/>
      <c r="AH80" s="125" cm="1">
        <f t="array" ref="AH80">SUMPRODUCT((C80:AG80="CA")+(C80:AG80="RTT")*1)</f>
        <v>0</v>
      </c>
      <c r="AI80" s="103" cm="1">
        <f t="array" ref="AI80">SUMPRODUCT((C80:AG80="R-CA")*1)</f>
        <v>0</v>
      </c>
    </row>
    <row r="81" spans="1:40" ht="18" customHeight="1" outlineLevel="1" thickBot="1" x14ac:dyDescent="0.3">
      <c r="B81" s="116" t="s">
        <v>36</v>
      </c>
      <c r="C81" s="65"/>
      <c r="D81" s="65"/>
      <c r="E81" s="65"/>
      <c r="F81" s="65"/>
      <c r="G81" s="65"/>
      <c r="H81" s="65"/>
      <c r="I81" s="65"/>
      <c r="J81" s="65" t="s">
        <v>7</v>
      </c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117"/>
      <c r="AG81" s="137"/>
      <c r="AH81" s="125" cm="1">
        <f t="array" ref="AH81">SUMPRODUCT((C81:AG81="CA")+(C81:AG81="RTT")*1)</f>
        <v>1</v>
      </c>
      <c r="AI81" s="103" cm="1">
        <f t="array" ref="AI81">SUMPRODUCT((C81:AG81="R-CA")*1)</f>
        <v>0</v>
      </c>
    </row>
    <row r="82" spans="1:40" ht="20.25" customHeight="1" outlineLevel="1" thickBot="1" x14ac:dyDescent="0.3">
      <c r="B82" s="115" t="s">
        <v>39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 t="s">
        <v>7</v>
      </c>
      <c r="AC82" s="112" t="s">
        <v>7</v>
      </c>
      <c r="AD82" s="112"/>
      <c r="AE82" s="112"/>
      <c r="AF82" s="114"/>
      <c r="AG82" s="137"/>
      <c r="AH82" s="125" cm="1">
        <f t="array" ref="AH82">SUMPRODUCT((C82:AG82="CA")+(C82:AG82="RTT")*1)</f>
        <v>2</v>
      </c>
      <c r="AI82" s="103" cm="1">
        <f t="array" ref="AI82">SUMPRODUCT((C82:AG82="R-CA")*1)</f>
        <v>0</v>
      </c>
    </row>
    <row r="83" spans="1:40" ht="18" customHeight="1" outlineLevel="1" thickTop="1" thickBot="1" x14ac:dyDescent="0.3">
      <c r="B83" s="116" t="s">
        <v>40</v>
      </c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35" t="s">
        <v>7</v>
      </c>
      <c r="T83" s="170" t="s">
        <v>7</v>
      </c>
      <c r="U83" s="65"/>
      <c r="V83" s="65"/>
      <c r="W83" s="65" t="s">
        <v>7</v>
      </c>
      <c r="X83" s="65" t="s">
        <v>7</v>
      </c>
      <c r="Y83" s="65" t="s">
        <v>7</v>
      </c>
      <c r="Z83" s="65"/>
      <c r="AA83" s="65"/>
      <c r="AB83" s="65"/>
      <c r="AC83" s="65"/>
      <c r="AD83" s="65"/>
      <c r="AE83" s="65"/>
      <c r="AF83" s="117"/>
      <c r="AG83" s="147"/>
      <c r="AH83" s="129" cm="1">
        <f t="array" ref="AH83">SUMPRODUCT((C83:AG83="CA")+(C83:AG83="RTT")*1)</f>
        <v>5</v>
      </c>
      <c r="AI83" s="112" cm="1">
        <f t="array" ref="AI83">SUMPRODUCT((C83:AG83="R-CA")*1)</f>
        <v>0</v>
      </c>
    </row>
    <row r="84" spans="1:40" ht="18" customHeight="1" thickBot="1" x14ac:dyDescent="0.3"/>
    <row r="85" spans="1:40" ht="18" customHeight="1" thickBot="1" x14ac:dyDescent="0.3">
      <c r="B85" s="33">
        <v>45839</v>
      </c>
      <c r="C85" s="267">
        <f>DATE(P4_2025!B2,7,1)</f>
        <v>45839</v>
      </c>
      <c r="D85" s="267">
        <f>C85+1</f>
        <v>45840</v>
      </c>
      <c r="E85" s="267">
        <f t="shared" ref="E85:U85" si="8">D85+1</f>
        <v>45841</v>
      </c>
      <c r="F85" s="267">
        <f t="shared" si="8"/>
        <v>45842</v>
      </c>
      <c r="G85" s="267">
        <f t="shared" si="8"/>
        <v>45843</v>
      </c>
      <c r="H85" s="267">
        <f t="shared" si="8"/>
        <v>45844</v>
      </c>
      <c r="I85" s="267">
        <f t="shared" si="8"/>
        <v>45845</v>
      </c>
      <c r="J85" s="267">
        <f t="shared" si="8"/>
        <v>45846</v>
      </c>
      <c r="K85" s="267">
        <f t="shared" si="8"/>
        <v>45847</v>
      </c>
      <c r="L85" s="267">
        <f t="shared" si="8"/>
        <v>45848</v>
      </c>
      <c r="M85" s="267">
        <f t="shared" si="8"/>
        <v>45849</v>
      </c>
      <c r="N85" s="267">
        <f t="shared" si="8"/>
        <v>45850</v>
      </c>
      <c r="O85" s="267">
        <f t="shared" si="8"/>
        <v>45851</v>
      </c>
      <c r="P85" s="267">
        <f t="shared" si="8"/>
        <v>45852</v>
      </c>
      <c r="Q85" s="267">
        <f t="shared" si="8"/>
        <v>45853</v>
      </c>
      <c r="R85" s="267">
        <f t="shared" si="8"/>
        <v>45854</v>
      </c>
      <c r="S85" s="267">
        <f t="shared" si="8"/>
        <v>45855</v>
      </c>
      <c r="T85" s="267">
        <f t="shared" si="8"/>
        <v>45856</v>
      </c>
      <c r="U85" s="267">
        <f t="shared" si="8"/>
        <v>45857</v>
      </c>
      <c r="V85" s="267">
        <f>U85+1</f>
        <v>45858</v>
      </c>
      <c r="W85" s="267">
        <f t="shared" ref="W85:AG85" si="9">V85+1</f>
        <v>45859</v>
      </c>
      <c r="X85" s="267">
        <f t="shared" si="9"/>
        <v>45860</v>
      </c>
      <c r="Y85" s="267">
        <f t="shared" si="9"/>
        <v>45861</v>
      </c>
      <c r="Z85" s="267">
        <f t="shared" si="9"/>
        <v>45862</v>
      </c>
      <c r="AA85" s="267">
        <f t="shared" si="9"/>
        <v>45863</v>
      </c>
      <c r="AB85" s="267">
        <f t="shared" si="9"/>
        <v>45864</v>
      </c>
      <c r="AC85" s="267">
        <f t="shared" si="9"/>
        <v>45865</v>
      </c>
      <c r="AD85" s="267">
        <f t="shared" si="9"/>
        <v>45866</v>
      </c>
      <c r="AE85" s="267">
        <f t="shared" si="9"/>
        <v>45867</v>
      </c>
      <c r="AF85" s="267">
        <f t="shared" si="9"/>
        <v>45868</v>
      </c>
      <c r="AG85" s="267">
        <f t="shared" si="9"/>
        <v>45869</v>
      </c>
    </row>
    <row r="86" spans="1:40" ht="18" customHeight="1" outlineLevel="1" thickBot="1" x14ac:dyDescent="0.3">
      <c r="A86" s="28">
        <v>7</v>
      </c>
      <c r="B86" s="37" t="s">
        <v>44</v>
      </c>
      <c r="C86" s="268"/>
      <c r="D86" s="269"/>
      <c r="E86" s="269"/>
      <c r="F86" s="268"/>
      <c r="G86" s="268"/>
      <c r="H86" s="269"/>
      <c r="I86" s="269"/>
      <c r="J86" s="269"/>
      <c r="K86" s="268"/>
      <c r="L86" s="268"/>
      <c r="M86" s="269"/>
      <c r="N86" s="269"/>
      <c r="O86" s="268"/>
      <c r="P86" s="268"/>
      <c r="Q86" s="268"/>
      <c r="R86" s="269"/>
      <c r="S86" s="269"/>
      <c r="T86" s="268"/>
      <c r="U86" s="268"/>
      <c r="V86" s="269"/>
      <c r="W86" s="269"/>
      <c r="X86" s="269"/>
      <c r="Y86" s="268"/>
      <c r="Z86" s="268"/>
      <c r="AA86" s="269"/>
      <c r="AB86" s="269"/>
      <c r="AC86" s="268"/>
      <c r="AD86" s="268"/>
      <c r="AE86" s="268"/>
      <c r="AF86" s="269"/>
      <c r="AG86" s="269"/>
      <c r="AH86" s="28" t="s">
        <v>7</v>
      </c>
      <c r="AI86" s="28" t="s">
        <v>8</v>
      </c>
    </row>
    <row r="87" spans="1:40" ht="18" customHeight="1" outlineLevel="1" thickBot="1" x14ac:dyDescent="0.3">
      <c r="B87" s="29" t="s">
        <v>27</v>
      </c>
      <c r="C87" s="35"/>
      <c r="D87" s="31"/>
      <c r="E87" s="31"/>
      <c r="F87" s="35"/>
      <c r="G87" s="35" t="s">
        <v>7</v>
      </c>
      <c r="H87" s="31" t="s">
        <v>7</v>
      </c>
      <c r="I87" s="31" t="s">
        <v>7</v>
      </c>
      <c r="J87" s="31"/>
      <c r="K87" s="35"/>
      <c r="L87" s="35" t="s">
        <v>7</v>
      </c>
      <c r="M87" s="31" t="s">
        <v>7</v>
      </c>
      <c r="N87" s="31"/>
      <c r="O87" s="35"/>
      <c r="P87" s="35"/>
      <c r="Q87" s="35"/>
      <c r="R87" s="31"/>
      <c r="S87" s="31"/>
      <c r="T87" s="35"/>
      <c r="U87" s="35"/>
      <c r="V87" s="31"/>
      <c r="W87" s="31"/>
      <c r="X87" s="31"/>
      <c r="Y87" s="35"/>
      <c r="Z87" s="35"/>
      <c r="AA87" s="31"/>
      <c r="AB87" s="31"/>
      <c r="AC87" s="35"/>
      <c r="AD87" s="35"/>
      <c r="AE87" s="35"/>
      <c r="AF87" s="31"/>
      <c r="AG87" s="31"/>
      <c r="AH87" s="97" cm="1">
        <f t="array" ref="AH87">SUMPRODUCT((C87:AG87="CA")+(C87:AG87="RTT")*1)</f>
        <v>5</v>
      </c>
      <c r="AI87" s="102" cm="1">
        <f t="array" ref="AI87">SUMPRODUCT((C87:AG87="R-CA")*1)</f>
        <v>0</v>
      </c>
      <c r="AL87" s="28" t="str">
        <f t="array" ref="AL87">IFERROR(INDEX(A$1:A$2040,SMALL(IF(A$1:A$2040&lt;&gt;"",ROW(A$1:A$2040)-0),ROW(A91))),"")</f>
        <v/>
      </c>
    </row>
    <row r="88" spans="1:40" ht="18" customHeight="1" outlineLevel="1" x14ac:dyDescent="0.25">
      <c r="B88" s="30" t="s">
        <v>30</v>
      </c>
      <c r="C88" s="35"/>
      <c r="D88" s="31"/>
      <c r="E88" s="31"/>
      <c r="F88" s="35"/>
      <c r="G88" s="35" t="s">
        <v>7</v>
      </c>
      <c r="H88" s="31" t="s">
        <v>7</v>
      </c>
      <c r="I88" s="31"/>
      <c r="J88" s="31"/>
      <c r="K88" s="35"/>
      <c r="L88" s="35"/>
      <c r="M88" s="31"/>
      <c r="N88" s="31"/>
      <c r="O88" s="35"/>
      <c r="P88" s="35"/>
      <c r="Q88" s="35" t="s">
        <v>7</v>
      </c>
      <c r="R88" s="31" t="s">
        <v>7</v>
      </c>
      <c r="S88" s="31"/>
      <c r="T88" s="35"/>
      <c r="U88" s="35" t="s">
        <v>7</v>
      </c>
      <c r="V88" s="31" t="s">
        <v>7</v>
      </c>
      <c r="W88" s="31" t="s">
        <v>7</v>
      </c>
      <c r="X88" s="31"/>
      <c r="Y88" s="35"/>
      <c r="Z88" s="35" t="s">
        <v>7</v>
      </c>
      <c r="AA88" s="31" t="s">
        <v>7</v>
      </c>
      <c r="AB88" s="31"/>
      <c r="AC88" s="35"/>
      <c r="AD88" s="35"/>
      <c r="AE88" s="35" t="s">
        <v>7</v>
      </c>
      <c r="AF88" s="31" t="s">
        <v>7</v>
      </c>
      <c r="AG88" s="31"/>
      <c r="AH88" s="97" cm="1">
        <f t="array" ref="AH88">SUMPRODUCT((C88:AG88="CA")+(C88:AG88="RTT")*1)</f>
        <v>11</v>
      </c>
      <c r="AI88" s="35" cm="1">
        <f t="array" ref="AI88">SUMPRODUCT((C88:AG88="R-CA")*1)</f>
        <v>0</v>
      </c>
      <c r="AN88" s="167"/>
    </row>
    <row r="89" spans="1:40" ht="18" customHeight="1" outlineLevel="1" x14ac:dyDescent="0.25">
      <c r="B89" s="29" t="s">
        <v>32</v>
      </c>
      <c r="C89" s="35"/>
      <c r="D89" s="31"/>
      <c r="E89" s="31"/>
      <c r="F89" s="35"/>
      <c r="G89" s="35"/>
      <c r="H89" s="31"/>
      <c r="I89" s="31"/>
      <c r="J89" s="31"/>
      <c r="K89" s="35"/>
      <c r="L89" s="35"/>
      <c r="M89" s="31"/>
      <c r="N89" s="31"/>
      <c r="O89" s="35"/>
      <c r="P89" s="35"/>
      <c r="Q89" s="35"/>
      <c r="R89" s="31"/>
      <c r="S89" s="31"/>
      <c r="T89" s="35"/>
      <c r="U89" s="35" t="s">
        <v>7</v>
      </c>
      <c r="V89" s="31" t="s">
        <v>7</v>
      </c>
      <c r="W89" s="31" t="s">
        <v>7</v>
      </c>
      <c r="X89" s="31"/>
      <c r="Y89" s="35"/>
      <c r="Z89" s="35" t="s">
        <v>7</v>
      </c>
      <c r="AA89" s="31" t="s">
        <v>7</v>
      </c>
      <c r="AB89" s="31"/>
      <c r="AC89" s="35"/>
      <c r="AD89" s="35"/>
      <c r="AE89" s="35"/>
      <c r="AF89" s="31"/>
      <c r="AG89" s="31"/>
      <c r="AH89" s="97" cm="1">
        <f t="array" ref="AH89">SUMPRODUCT((C89:AG89="CA")+(C89:AG89="RTT")*1)</f>
        <v>5</v>
      </c>
      <c r="AI89" s="35" cm="1">
        <f t="array" ref="AI89">SUMPRODUCT((C89:AG89="R-CA")*1)</f>
        <v>0</v>
      </c>
      <c r="AL89" s="28" t="str">
        <f t="array" ref="AL89">IFERROR(INDEX(A$1:A$2040,SMALL(IF(A$1:A$2040&lt;&gt;"",ROW(A$1:A$2040)-0),ROW(A93))),"")</f>
        <v/>
      </c>
    </row>
    <row r="90" spans="1:40" ht="18" customHeight="1" outlineLevel="1" x14ac:dyDescent="0.25">
      <c r="B90" s="30" t="s">
        <v>33</v>
      </c>
      <c r="C90" s="35" t="s">
        <v>7</v>
      </c>
      <c r="D90" s="31" t="s">
        <v>7</v>
      </c>
      <c r="E90" s="31"/>
      <c r="F90" s="35"/>
      <c r="G90" s="35"/>
      <c r="H90" s="31"/>
      <c r="I90" s="31"/>
      <c r="J90" s="31"/>
      <c r="K90" s="35"/>
      <c r="L90" s="35"/>
      <c r="M90" s="31" t="s">
        <v>7</v>
      </c>
      <c r="N90" s="31"/>
      <c r="O90" s="35"/>
      <c r="P90" s="35"/>
      <c r="Q90" s="35" t="s">
        <v>7</v>
      </c>
      <c r="R90" s="31"/>
      <c r="S90" s="31"/>
      <c r="T90" s="35"/>
      <c r="U90" s="35"/>
      <c r="V90" s="31"/>
      <c r="W90" s="31"/>
      <c r="X90" s="31" t="s">
        <v>21</v>
      </c>
      <c r="Y90" s="35"/>
      <c r="Z90" s="35" t="s">
        <v>6</v>
      </c>
      <c r="AA90" s="31"/>
      <c r="AB90" s="31"/>
      <c r="AC90" s="35"/>
      <c r="AD90" s="35"/>
      <c r="AE90" s="35"/>
      <c r="AF90" s="31"/>
      <c r="AG90" s="31"/>
      <c r="AH90" s="97" cm="1">
        <f t="array" ref="AH90">SUMPRODUCT((C90:AG90="CA")+(C90:AG90="RTT")*1)</f>
        <v>4</v>
      </c>
      <c r="AI90" s="35" cm="1">
        <f t="array" ref="AI90">SUMPRODUCT((C90:AG90="R-CA")*1)</f>
        <v>0</v>
      </c>
      <c r="AL90" s="28" t="str">
        <f t="array" ref="AL90">IFERROR(INDEX(A$1:A$2040,SMALL(IF(A$1:A$2040&lt;&gt;"",ROW(A$1:A$2040)-0),ROW(A98))),"")</f>
        <v/>
      </c>
    </row>
    <row r="91" spans="1:40" ht="18" customHeight="1" outlineLevel="1" thickBot="1" x14ac:dyDescent="0.3">
      <c r="B91" s="29" t="s">
        <v>34</v>
      </c>
      <c r="C91" s="35" t="s">
        <v>7</v>
      </c>
      <c r="D91" s="31" t="s">
        <v>7</v>
      </c>
      <c r="E91" s="31"/>
      <c r="F91" s="35"/>
      <c r="G91" s="35"/>
      <c r="H91" s="31"/>
      <c r="I91" s="31" t="s">
        <v>7</v>
      </c>
      <c r="J91" s="31"/>
      <c r="K91" s="35"/>
      <c r="L91" s="35" t="s">
        <v>7</v>
      </c>
      <c r="M91" s="31"/>
      <c r="N91" s="31"/>
      <c r="O91" s="35"/>
      <c r="P91" s="35"/>
      <c r="Q91" s="35"/>
      <c r="R91" s="31"/>
      <c r="S91" s="31"/>
      <c r="T91" s="35"/>
      <c r="U91" s="35"/>
      <c r="V91" s="31" t="s">
        <v>6</v>
      </c>
      <c r="W91" s="31" t="s">
        <v>6</v>
      </c>
      <c r="X91" s="35" t="s">
        <v>21</v>
      </c>
      <c r="Y91" s="31" t="s">
        <v>21</v>
      </c>
      <c r="Z91" s="35" t="s">
        <v>21</v>
      </c>
      <c r="AA91" s="31" t="s">
        <v>21</v>
      </c>
      <c r="AB91" s="31"/>
      <c r="AC91" s="35"/>
      <c r="AD91" s="35"/>
      <c r="AE91" s="35"/>
      <c r="AF91" s="31"/>
      <c r="AG91" s="31"/>
      <c r="AH91" s="97" cm="1">
        <f t="array" ref="AH91">SUMPRODUCT((C91:AG91="CA")+(C91:AG91="RTT")*1)</f>
        <v>4</v>
      </c>
      <c r="AI91" s="35" cm="1">
        <f t="array" ref="AI91">SUMPRODUCT((C91:AG91="R-CA")*1)</f>
        <v>0</v>
      </c>
      <c r="AL91" s="28" t="str">
        <f t="array" ref="AL91">IFERROR(INDEX(A$1:A$2040,SMALL(IF(A$1:A$2040&lt;&gt;"",ROW(A$1:A$2040)-0),ROW(A99))),"")</f>
        <v/>
      </c>
    </row>
    <row r="92" spans="1:40" ht="18" customHeight="1" outlineLevel="1" thickBot="1" x14ac:dyDescent="0.3">
      <c r="B92" s="30" t="s">
        <v>41</v>
      </c>
      <c r="C92" s="35" t="s">
        <v>21</v>
      </c>
      <c r="D92" s="31" t="s">
        <v>21</v>
      </c>
      <c r="E92" s="31" t="s">
        <v>21</v>
      </c>
      <c r="F92" s="35" t="s">
        <v>21</v>
      </c>
      <c r="G92" s="35" t="s">
        <v>6</v>
      </c>
      <c r="H92" s="31" t="s">
        <v>6</v>
      </c>
      <c r="I92" s="31" t="s">
        <v>21</v>
      </c>
      <c r="J92" s="31" t="s">
        <v>21</v>
      </c>
      <c r="K92" s="31" t="s">
        <v>21</v>
      </c>
      <c r="L92" s="35" t="s">
        <v>21</v>
      </c>
      <c r="M92" s="31" t="s">
        <v>6</v>
      </c>
      <c r="N92" s="31"/>
      <c r="O92" s="35"/>
      <c r="P92" s="35"/>
      <c r="Q92" s="35" t="s">
        <v>6</v>
      </c>
      <c r="R92" s="31" t="s">
        <v>7</v>
      </c>
      <c r="S92" s="31"/>
      <c r="T92" s="35"/>
      <c r="U92" s="35"/>
      <c r="V92" s="31"/>
      <c r="W92" s="31"/>
      <c r="X92" s="31"/>
      <c r="Y92" s="35"/>
      <c r="Z92" s="35"/>
      <c r="AA92" s="31"/>
      <c r="AB92" s="31"/>
      <c r="AC92" s="35"/>
      <c r="AD92" s="35"/>
      <c r="AE92" s="35" t="s">
        <v>7</v>
      </c>
      <c r="AF92" s="31" t="s">
        <v>7</v>
      </c>
      <c r="AG92" s="31"/>
      <c r="AH92" s="97" cm="1">
        <f t="array" ref="AH92">SUMPRODUCT((C92:AG92="CA")+(C92:AG92="RTT")*1)</f>
        <v>3</v>
      </c>
      <c r="AI92" s="35" cm="1">
        <f t="array" ref="AI92">SUMPRODUCT((C92:AG92="R-CA")*1)</f>
        <v>0</v>
      </c>
      <c r="AL92" s="28" t="str">
        <f t="array" ref="AL92">IFERROR(INDEX(A$1:A$2040,SMALL(IF(A$1:A$2040&lt;&gt;"",ROW(A$1:A$2040)-0),ROW(A100))),"")</f>
        <v/>
      </c>
    </row>
    <row r="93" spans="1:40" ht="18" customHeight="1" outlineLevel="1" thickBot="1" x14ac:dyDescent="0.3">
      <c r="B93" s="178"/>
      <c r="C93" s="172"/>
      <c r="D93" s="172"/>
      <c r="E93" s="172"/>
      <c r="F93" s="172"/>
      <c r="G93" s="172"/>
      <c r="H93" s="172"/>
      <c r="I93" s="172"/>
      <c r="J93" s="172"/>
      <c r="K93" s="172"/>
      <c r="L93" s="172"/>
      <c r="M93" s="172"/>
      <c r="N93" s="172"/>
      <c r="O93" s="172"/>
      <c r="P93" s="172"/>
      <c r="Q93" s="172"/>
      <c r="R93" s="172"/>
      <c r="S93" s="172"/>
      <c r="T93" s="172"/>
      <c r="U93" s="172"/>
      <c r="V93" s="172"/>
      <c r="W93" s="172"/>
      <c r="X93" s="172"/>
      <c r="Y93" s="172"/>
      <c r="Z93" s="172"/>
      <c r="AA93" s="172"/>
      <c r="AB93" s="172"/>
      <c r="AC93" s="172"/>
      <c r="AD93" s="172"/>
      <c r="AE93" s="172"/>
      <c r="AF93" s="172"/>
      <c r="AG93" s="172"/>
      <c r="AH93" s="125" cm="1">
        <f t="array" ref="AH93">SUMPRODUCT((C93:AG93="CA")+(C93:AG93="RTT")*1)</f>
        <v>0</v>
      </c>
      <c r="AI93" s="103" cm="1">
        <f t="array" ref="AI93">SUMPRODUCT((C93:AG93="R-CA")*1)</f>
        <v>0</v>
      </c>
      <c r="AL93" s="28" t="str">
        <f t="array" ref="AL93">IFERROR(INDEX(A$1:A$2040,SMALL(IF(A$1:A$2040&lt;&gt;"",ROW(A$1:A$2040)-0),ROW(A101))),"")</f>
        <v/>
      </c>
    </row>
    <row r="94" spans="1:40" ht="18" customHeight="1" outlineLevel="1" thickBot="1" x14ac:dyDescent="0.3">
      <c r="B94" s="175"/>
      <c r="C94" s="179"/>
      <c r="D94" s="179"/>
      <c r="E94" s="179"/>
      <c r="F94" s="179"/>
      <c r="G94" s="179"/>
      <c r="H94" s="179"/>
      <c r="I94" s="179"/>
      <c r="J94" s="179"/>
      <c r="K94" s="179"/>
      <c r="L94" s="179"/>
      <c r="M94" s="179"/>
      <c r="N94" s="179"/>
      <c r="O94" s="179"/>
      <c r="P94" s="179"/>
      <c r="Q94" s="179"/>
      <c r="R94" s="179"/>
      <c r="S94" s="179"/>
      <c r="T94" s="179"/>
      <c r="U94" s="179"/>
      <c r="V94" s="179"/>
      <c r="W94" s="179"/>
      <c r="X94" s="179"/>
      <c r="Y94" s="179"/>
      <c r="Z94" s="179"/>
      <c r="AA94" s="179"/>
      <c r="AB94" s="179"/>
      <c r="AC94" s="179"/>
      <c r="AD94" s="179"/>
      <c r="AE94" s="179"/>
      <c r="AF94" s="179"/>
      <c r="AG94" s="179"/>
      <c r="AH94" s="111" cm="1">
        <f t="array" ref="AH94">SUMPRODUCT((C94:AG94="CA")+(C94:AG94="RTT")*1)</f>
        <v>0</v>
      </c>
      <c r="AI94" s="103" cm="1">
        <f t="array" ref="AI94">SUMPRODUCT((C94:AG94="R-CA")*1)</f>
        <v>0</v>
      </c>
    </row>
    <row r="95" spans="1:40" ht="18" customHeight="1" outlineLevel="1" thickBot="1" x14ac:dyDescent="0.3">
      <c r="B95" s="116" t="s">
        <v>36</v>
      </c>
      <c r="C95" s="65"/>
      <c r="D95" s="65"/>
      <c r="E95" s="65"/>
      <c r="F95" s="65"/>
      <c r="G95" s="65" t="s">
        <v>7</v>
      </c>
      <c r="H95" s="65" t="s">
        <v>7</v>
      </c>
      <c r="I95" s="65" t="s">
        <v>7</v>
      </c>
      <c r="J95" s="65"/>
      <c r="K95" s="65"/>
      <c r="L95" s="65" t="s">
        <v>7</v>
      </c>
      <c r="M95" s="65" t="s">
        <v>7</v>
      </c>
      <c r="N95" s="65"/>
      <c r="O95" s="65"/>
      <c r="P95" s="65"/>
      <c r="Q95" s="65" t="s">
        <v>7</v>
      </c>
      <c r="R95" s="65" t="s">
        <v>7</v>
      </c>
      <c r="S95" s="65"/>
      <c r="T95" s="65"/>
      <c r="U95" s="65" t="s">
        <v>7</v>
      </c>
      <c r="V95" s="65" t="s">
        <v>7</v>
      </c>
      <c r="W95" s="65" t="s">
        <v>7</v>
      </c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111" cm="1">
        <f t="array" ref="AH95">SUMPRODUCT((C95:AG95="CA")+(C95:AG95="RTT")*1)</f>
        <v>10</v>
      </c>
      <c r="AI95" s="103" cm="1">
        <f t="array" ref="AI95">SUMPRODUCT((C95:AG95="R-CA")*1)</f>
        <v>0</v>
      </c>
    </row>
    <row r="96" spans="1:40" ht="18" customHeight="1" outlineLevel="1" thickBot="1" x14ac:dyDescent="0.3">
      <c r="B96" s="115" t="s">
        <v>39</v>
      </c>
      <c r="C96" s="112" t="s">
        <v>7</v>
      </c>
      <c r="D96" s="112" t="s">
        <v>7</v>
      </c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1" cm="1">
        <f t="array" ref="AH96">SUMPRODUCT((C96:AG96="CA")+(C96:AG96="RTT")*1)</f>
        <v>2</v>
      </c>
      <c r="AI96" s="103" cm="1">
        <f t="array" ref="AI96">SUMPRODUCT((C96:AG96="R-CA")*1)</f>
        <v>0</v>
      </c>
    </row>
    <row r="97" spans="1:38" ht="18" customHeight="1" outlineLevel="1" thickBot="1" x14ac:dyDescent="0.3">
      <c r="B97" s="116" t="s">
        <v>40</v>
      </c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 t="s">
        <v>7</v>
      </c>
      <c r="AA97" s="65" t="s">
        <v>7</v>
      </c>
      <c r="AB97" s="65"/>
      <c r="AC97" s="65"/>
      <c r="AD97" s="65"/>
      <c r="AE97" s="65" t="s">
        <v>7</v>
      </c>
      <c r="AF97" s="65" t="s">
        <v>7</v>
      </c>
      <c r="AG97" s="117"/>
      <c r="AH97" s="113" cm="1">
        <f t="array" ref="AH97">SUMPRODUCT((C97:AG97="CA")+(C97:AG97="RTT")*1)</f>
        <v>4</v>
      </c>
      <c r="AI97" s="112" cm="1">
        <f t="array" ref="AI97">SUMPRODUCT((C97:AG97="R-CA")*1)</f>
        <v>0</v>
      </c>
    </row>
    <row r="98" spans="1:38" ht="18" customHeight="1" thickBot="1" x14ac:dyDescent="0.3">
      <c r="AL98" s="28" t="str">
        <f t="array" ref="AL98">IFERROR(INDEX(A$1:A$2040,SMALL(IF(A$1:A$2040&lt;&gt;"",ROW(A$1:A$2040)-0),ROW(A102))),"")</f>
        <v/>
      </c>
    </row>
    <row r="99" spans="1:38" ht="18" customHeight="1" thickBot="1" x14ac:dyDescent="0.3">
      <c r="B99" s="33">
        <v>45870</v>
      </c>
      <c r="C99" s="263">
        <f>DATE(P4_2025!B2,8,1)</f>
        <v>45870</v>
      </c>
      <c r="D99" s="263">
        <f>C99+1</f>
        <v>45871</v>
      </c>
      <c r="E99" s="263">
        <f t="shared" ref="E99:AG99" si="10">D99+1</f>
        <v>45872</v>
      </c>
      <c r="F99" s="263">
        <f t="shared" si="10"/>
        <v>45873</v>
      </c>
      <c r="G99" s="263">
        <f t="shared" si="10"/>
        <v>45874</v>
      </c>
      <c r="H99" s="263">
        <f t="shared" si="10"/>
        <v>45875</v>
      </c>
      <c r="I99" s="263">
        <f t="shared" si="10"/>
        <v>45876</v>
      </c>
      <c r="J99" s="263">
        <f t="shared" si="10"/>
        <v>45877</v>
      </c>
      <c r="K99" s="263">
        <f t="shared" si="10"/>
        <v>45878</v>
      </c>
      <c r="L99" s="263">
        <f t="shared" si="10"/>
        <v>45879</v>
      </c>
      <c r="M99" s="263">
        <f t="shared" si="10"/>
        <v>45880</v>
      </c>
      <c r="N99" s="263">
        <f t="shared" si="10"/>
        <v>45881</v>
      </c>
      <c r="O99" s="263">
        <f t="shared" si="10"/>
        <v>45882</v>
      </c>
      <c r="P99" s="263">
        <f t="shared" si="10"/>
        <v>45883</v>
      </c>
      <c r="Q99" s="263">
        <f t="shared" si="10"/>
        <v>45884</v>
      </c>
      <c r="R99" s="263">
        <f t="shared" si="10"/>
        <v>45885</v>
      </c>
      <c r="S99" s="263">
        <f t="shared" si="10"/>
        <v>45886</v>
      </c>
      <c r="T99" s="263">
        <f t="shared" si="10"/>
        <v>45887</v>
      </c>
      <c r="U99" s="263">
        <f t="shared" si="10"/>
        <v>45888</v>
      </c>
      <c r="V99" s="263">
        <f t="shared" si="10"/>
        <v>45889</v>
      </c>
      <c r="W99" s="263">
        <f t="shared" si="10"/>
        <v>45890</v>
      </c>
      <c r="X99" s="263">
        <f t="shared" si="10"/>
        <v>45891</v>
      </c>
      <c r="Y99" s="263">
        <f t="shared" si="10"/>
        <v>45892</v>
      </c>
      <c r="Z99" s="263">
        <f t="shared" si="10"/>
        <v>45893</v>
      </c>
      <c r="AA99" s="263">
        <f t="shared" si="10"/>
        <v>45894</v>
      </c>
      <c r="AB99" s="263">
        <f t="shared" si="10"/>
        <v>45895</v>
      </c>
      <c r="AC99" s="263">
        <f t="shared" si="10"/>
        <v>45896</v>
      </c>
      <c r="AD99" s="263">
        <f t="shared" si="10"/>
        <v>45897</v>
      </c>
      <c r="AE99" s="263">
        <f t="shared" si="10"/>
        <v>45898</v>
      </c>
      <c r="AF99" s="263">
        <f t="shared" si="10"/>
        <v>45899</v>
      </c>
      <c r="AG99" s="263">
        <f t="shared" si="10"/>
        <v>45900</v>
      </c>
      <c r="AL99" s="28" t="str">
        <f t="array" ref="AL99">IFERROR(INDEX(A$1:A$2040,SMALL(IF(A$1:A$2040&lt;&gt;"",ROW(A$1:A$2040)-0),ROW(A103))),"")</f>
        <v/>
      </c>
    </row>
    <row r="100" spans="1:38" ht="18" customHeight="1" outlineLevel="1" thickBot="1" x14ac:dyDescent="0.3">
      <c r="A100" s="28">
        <v>8</v>
      </c>
      <c r="B100" s="37" t="s">
        <v>44</v>
      </c>
      <c r="C100" s="263"/>
      <c r="D100" s="263"/>
      <c r="E100" s="263"/>
      <c r="F100" s="263"/>
      <c r="G100" s="263"/>
      <c r="H100" s="263"/>
      <c r="I100" s="263"/>
      <c r="J100" s="263"/>
      <c r="K100" s="263"/>
      <c r="L100" s="263"/>
      <c r="M100" s="263"/>
      <c r="N100" s="263"/>
      <c r="O100" s="263"/>
      <c r="P100" s="263"/>
      <c r="Q100" s="263"/>
      <c r="R100" s="263"/>
      <c r="S100" s="263"/>
      <c r="T100" s="263"/>
      <c r="U100" s="263"/>
      <c r="V100" s="263"/>
      <c r="W100" s="263"/>
      <c r="X100" s="263"/>
      <c r="Y100" s="263"/>
      <c r="Z100" s="263"/>
      <c r="AA100" s="263"/>
      <c r="AB100" s="263"/>
      <c r="AC100" s="263"/>
      <c r="AD100" s="263"/>
      <c r="AE100" s="263"/>
      <c r="AF100" s="263"/>
      <c r="AG100" s="263"/>
      <c r="AH100" s="28" t="s">
        <v>7</v>
      </c>
      <c r="AI100" s="28" t="s">
        <v>8</v>
      </c>
      <c r="AL100" s="28" t="str">
        <f t="array" ref="AL100">IFERROR(INDEX(A$1:A$2040,SMALL(IF(A$1:A$2040&lt;&gt;"",ROW(A$1:A$2040)-0),ROW(#REF!))),"")</f>
        <v/>
      </c>
    </row>
    <row r="101" spans="1:38" ht="18" customHeight="1" outlineLevel="1" thickBot="1" x14ac:dyDescent="0.3">
      <c r="B101" s="29" t="s">
        <v>27</v>
      </c>
      <c r="C101" s="35"/>
      <c r="D101" s="35"/>
      <c r="E101" s="41"/>
      <c r="F101" s="41"/>
      <c r="G101" s="41"/>
      <c r="H101" s="35"/>
      <c r="I101" s="35"/>
      <c r="J101" s="41"/>
      <c r="K101" s="41"/>
      <c r="L101" s="35"/>
      <c r="M101" s="35"/>
      <c r="N101" s="35"/>
      <c r="O101" s="41"/>
      <c r="P101" s="41"/>
      <c r="Q101" s="35"/>
      <c r="R101" s="35"/>
      <c r="S101" s="41"/>
      <c r="T101" s="41" t="s">
        <v>7</v>
      </c>
      <c r="U101" s="41"/>
      <c r="V101" s="35"/>
      <c r="W101" s="35" t="s">
        <v>7</v>
      </c>
      <c r="X101" s="41" t="s">
        <v>7</v>
      </c>
      <c r="Y101" s="41"/>
      <c r="Z101" s="35"/>
      <c r="AA101" s="35"/>
      <c r="AB101" s="35" t="s">
        <v>7</v>
      </c>
      <c r="AC101" s="41" t="s">
        <v>7</v>
      </c>
      <c r="AD101" s="41"/>
      <c r="AE101" s="35"/>
      <c r="AF101" s="35" t="s">
        <v>7</v>
      </c>
      <c r="AG101" s="41" t="s">
        <v>7</v>
      </c>
      <c r="AH101" s="97" cm="1">
        <f t="array" ref="AH101">SUMPRODUCT((C101:AG101="CA")+(C101:AG101="RTT")*1)</f>
        <v>7</v>
      </c>
      <c r="AI101" s="102" cm="1">
        <f t="array" ref="AI101">SUMPRODUCT((C101:AG101="R-CA")*1)</f>
        <v>0</v>
      </c>
    </row>
    <row r="102" spans="1:38" ht="18" customHeight="1" outlineLevel="1" thickBot="1" x14ac:dyDescent="0.3">
      <c r="B102" s="30" t="s">
        <v>30</v>
      </c>
      <c r="C102" s="35"/>
      <c r="D102" s="35"/>
      <c r="E102" s="41"/>
      <c r="F102" s="41"/>
      <c r="G102" s="41"/>
      <c r="H102" s="35"/>
      <c r="I102" s="35"/>
      <c r="J102" s="41"/>
      <c r="K102" s="41"/>
      <c r="L102" s="35"/>
      <c r="M102" s="35"/>
      <c r="N102" s="35" t="s">
        <v>7</v>
      </c>
      <c r="O102" s="41" t="s">
        <v>7</v>
      </c>
      <c r="P102" s="41"/>
      <c r="Q102" s="35"/>
      <c r="R102" s="35"/>
      <c r="S102" s="41"/>
      <c r="T102" s="41"/>
      <c r="U102" s="41"/>
      <c r="V102" s="35"/>
      <c r="W102" s="35"/>
      <c r="X102" s="41"/>
      <c r="Y102" s="41"/>
      <c r="Z102" s="35"/>
      <c r="AA102" s="35"/>
      <c r="AB102" s="35"/>
      <c r="AC102" s="41"/>
      <c r="AD102" s="41"/>
      <c r="AE102" s="35"/>
      <c r="AF102" s="35"/>
      <c r="AG102" s="41"/>
      <c r="AH102" s="97" cm="1">
        <f t="array" ref="AH102">SUMPRODUCT((C102:AG102="CA")+(C102:AG102="RTT")*1)</f>
        <v>2</v>
      </c>
      <c r="AI102" s="35" cm="1">
        <f t="array" ref="AI102">SUMPRODUCT((C102:AG102="R-CA")*1)</f>
        <v>0</v>
      </c>
    </row>
    <row r="103" spans="1:38" ht="18" customHeight="1" outlineLevel="1" thickBot="1" x14ac:dyDescent="0.3">
      <c r="B103" s="29" t="s">
        <v>32</v>
      </c>
      <c r="C103" s="41"/>
      <c r="D103" s="41"/>
      <c r="E103" s="41"/>
      <c r="F103" s="41"/>
      <c r="G103" s="41"/>
      <c r="H103" s="41"/>
      <c r="I103" s="35" t="s">
        <v>7</v>
      </c>
      <c r="J103" s="41" t="s">
        <v>7</v>
      </c>
      <c r="K103" s="41"/>
      <c r="L103" s="41"/>
      <c r="M103" s="41"/>
      <c r="N103" s="41"/>
      <c r="O103" s="41"/>
      <c r="P103" s="41"/>
      <c r="Q103" s="41"/>
      <c r="R103" s="35" t="s">
        <v>7</v>
      </c>
      <c r="S103" s="41" t="s">
        <v>7</v>
      </c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97" cm="1">
        <f t="array" ref="AH103">SUMPRODUCT((C103:AG103="CA")+(C103:AG103="RTT")*1)</f>
        <v>4</v>
      </c>
      <c r="AI103" s="35" cm="1">
        <f t="array" ref="AI103">SUMPRODUCT((C103:AG103="R-CA")*1)</f>
        <v>0</v>
      </c>
    </row>
    <row r="104" spans="1:38" ht="18" customHeight="1" outlineLevel="1" thickBot="1" x14ac:dyDescent="0.3">
      <c r="B104" s="30" t="s">
        <v>33</v>
      </c>
      <c r="C104" s="35"/>
      <c r="D104" s="35" t="s">
        <v>7</v>
      </c>
      <c r="E104" s="41" t="s">
        <v>7</v>
      </c>
      <c r="F104" s="41" t="s">
        <v>7</v>
      </c>
      <c r="G104" s="41"/>
      <c r="H104" s="35"/>
      <c r="I104" s="35" t="s">
        <v>7</v>
      </c>
      <c r="J104" s="41" t="s">
        <v>7</v>
      </c>
      <c r="K104" s="41"/>
      <c r="L104" s="35"/>
      <c r="M104" s="35"/>
      <c r="N104" s="35" t="s">
        <v>7</v>
      </c>
      <c r="O104" s="41" t="s">
        <v>7</v>
      </c>
      <c r="P104" s="41"/>
      <c r="Q104" s="35"/>
      <c r="R104" s="35"/>
      <c r="S104" s="41"/>
      <c r="T104" s="41"/>
      <c r="U104" s="41"/>
      <c r="V104" s="35"/>
      <c r="W104" s="35"/>
      <c r="X104" s="41"/>
      <c r="Y104" s="41"/>
      <c r="Z104" s="35"/>
      <c r="AA104" s="35"/>
      <c r="AB104" s="35"/>
      <c r="AC104" s="41"/>
      <c r="AD104" s="41"/>
      <c r="AE104" s="35"/>
      <c r="AF104" s="35"/>
      <c r="AG104" s="41"/>
      <c r="AH104" s="97" cm="1">
        <f t="array" ref="AH104">SUMPRODUCT((C104:AG104="CA")+(C104:AG104="RTT")*1)</f>
        <v>7</v>
      </c>
      <c r="AI104" s="35" cm="1">
        <f t="array" ref="AI104">SUMPRODUCT((C104:AG104="R-CA")*1)</f>
        <v>0</v>
      </c>
    </row>
    <row r="105" spans="1:38" ht="18" customHeight="1" outlineLevel="1" thickBot="1" x14ac:dyDescent="0.3">
      <c r="B105" s="29" t="s">
        <v>34</v>
      </c>
      <c r="C105" s="35"/>
      <c r="D105" s="35"/>
      <c r="E105" s="41"/>
      <c r="F105" s="41"/>
      <c r="G105" s="41"/>
      <c r="H105" s="35"/>
      <c r="I105" s="35"/>
      <c r="J105" s="41"/>
      <c r="K105" s="41"/>
      <c r="L105" s="35"/>
      <c r="M105" s="35"/>
      <c r="N105" s="35"/>
      <c r="O105" s="41"/>
      <c r="P105" s="41"/>
      <c r="Q105" s="35"/>
      <c r="R105" s="35" t="s">
        <v>7</v>
      </c>
      <c r="S105" s="41" t="s">
        <v>7</v>
      </c>
      <c r="T105" s="41" t="s">
        <v>7</v>
      </c>
      <c r="U105" s="41"/>
      <c r="V105" s="35"/>
      <c r="W105" s="35" t="s">
        <v>7</v>
      </c>
      <c r="X105" s="41" t="s">
        <v>7</v>
      </c>
      <c r="Y105" s="41"/>
      <c r="Z105" s="35"/>
      <c r="AA105" s="35"/>
      <c r="AB105" s="35" t="s">
        <v>7</v>
      </c>
      <c r="AC105" s="41" t="s">
        <v>7</v>
      </c>
      <c r="AD105" s="41"/>
      <c r="AE105" s="35"/>
      <c r="AF105" s="35" t="s">
        <v>7</v>
      </c>
      <c r="AG105" s="41" t="s">
        <v>7</v>
      </c>
      <c r="AH105" s="97" cm="1">
        <f t="array" ref="AH105">SUMPRODUCT((C105:AG105="CA")+(C105:AG105="RTT")*1)</f>
        <v>9</v>
      </c>
      <c r="AI105" s="35" cm="1">
        <f t="array" ref="AI105">SUMPRODUCT((C105:AG105="R-CA")*1)</f>
        <v>0</v>
      </c>
    </row>
    <row r="106" spans="1:38" ht="18" customHeight="1" outlineLevel="1" thickBot="1" x14ac:dyDescent="0.3">
      <c r="B106" s="30" t="s">
        <v>41</v>
      </c>
      <c r="C106" s="35"/>
      <c r="D106" s="35" t="s">
        <v>7</v>
      </c>
      <c r="E106" s="41" t="s">
        <v>7</v>
      </c>
      <c r="F106" s="41" t="s">
        <v>7</v>
      </c>
      <c r="G106" s="41"/>
      <c r="H106" s="35"/>
      <c r="I106" s="35"/>
      <c r="J106" s="41"/>
      <c r="K106" s="41"/>
      <c r="L106" s="35"/>
      <c r="M106" s="35"/>
      <c r="N106" s="35"/>
      <c r="O106" s="41"/>
      <c r="P106" s="41"/>
      <c r="Q106" s="35"/>
      <c r="R106" s="35"/>
      <c r="S106" s="41"/>
      <c r="T106" s="41"/>
      <c r="U106" s="41"/>
      <c r="V106" s="35"/>
      <c r="W106" s="35"/>
      <c r="X106" s="41"/>
      <c r="Y106" s="41"/>
      <c r="Z106" s="35"/>
      <c r="AA106" s="35"/>
      <c r="AB106" s="35"/>
      <c r="AC106" s="41"/>
      <c r="AD106" s="41"/>
      <c r="AE106" s="35"/>
      <c r="AF106" s="35"/>
      <c r="AG106" s="41"/>
      <c r="AH106" s="97" cm="1">
        <f t="array" ref="AH106">SUMPRODUCT((C106:AG106="CA")+(C106:AG106="RTT")*1)</f>
        <v>3</v>
      </c>
      <c r="AI106" s="35" cm="1">
        <f t="array" ref="AI106">SUMPRODUCT((C106:AG106="R-CA")*1)</f>
        <v>0</v>
      </c>
    </row>
    <row r="107" spans="1:38" ht="18" customHeight="1" outlineLevel="1" thickBot="1" x14ac:dyDescent="0.3">
      <c r="B107" s="178"/>
      <c r="C107" s="172"/>
      <c r="D107" s="172"/>
      <c r="E107" s="172"/>
      <c r="F107" s="172"/>
      <c r="G107" s="172"/>
      <c r="H107" s="172"/>
      <c r="I107" s="172"/>
      <c r="J107" s="172"/>
      <c r="K107" s="172"/>
      <c r="L107" s="172"/>
      <c r="M107" s="172"/>
      <c r="N107" s="172"/>
      <c r="O107" s="172"/>
      <c r="P107" s="172"/>
      <c r="Q107" s="172"/>
      <c r="R107" s="172"/>
      <c r="S107" s="172"/>
      <c r="T107" s="172"/>
      <c r="U107" s="172"/>
      <c r="V107" s="172"/>
      <c r="W107" s="172"/>
      <c r="X107" s="172"/>
      <c r="Y107" s="172"/>
      <c r="Z107" s="172"/>
      <c r="AA107" s="172"/>
      <c r="AB107" s="172"/>
      <c r="AC107" s="172"/>
      <c r="AD107" s="172"/>
      <c r="AE107" s="172"/>
      <c r="AF107" s="172"/>
      <c r="AG107" s="207" t="s">
        <v>59</v>
      </c>
      <c r="AH107" s="125" cm="1">
        <f t="array" ref="AH107">SUMPRODUCT((C107:AG107="CA")+(C107:AG107="RTT")*1)</f>
        <v>0</v>
      </c>
      <c r="AI107" s="103" cm="1">
        <f t="array" ref="AI107">SUMPRODUCT((C107:AG107="R-CA")*1)</f>
        <v>0</v>
      </c>
      <c r="AL107" s="28" t="str">
        <f t="array" ref="AL107">IFERROR(INDEX(A$1:A$2040,SMALL(IF(A$1:A$2040&lt;&gt;"",ROW(A$1:A$2040)-0),ROW(A115))),"")</f>
        <v/>
      </c>
    </row>
    <row r="108" spans="1:38" ht="18" customHeight="1" outlineLevel="1" thickBot="1" x14ac:dyDescent="0.3">
      <c r="B108" s="175"/>
      <c r="C108" s="179"/>
      <c r="D108" s="179"/>
      <c r="E108" s="179"/>
      <c r="F108" s="179"/>
      <c r="G108" s="179"/>
      <c r="H108" s="179"/>
      <c r="I108" s="179"/>
      <c r="J108" s="179"/>
      <c r="K108" s="179"/>
      <c r="L108" s="179"/>
      <c r="M108" s="179"/>
      <c r="N108" s="179"/>
      <c r="O108" s="179"/>
      <c r="P108" s="179"/>
      <c r="Q108" s="179"/>
      <c r="R108" s="179"/>
      <c r="S108" s="179"/>
      <c r="T108" s="179"/>
      <c r="U108" s="179"/>
      <c r="V108" s="179"/>
      <c r="W108" s="179"/>
      <c r="X108" s="179"/>
      <c r="Y108" s="179"/>
      <c r="Z108" s="179"/>
      <c r="AA108" s="179"/>
      <c r="AB108" s="179"/>
      <c r="AC108" s="179"/>
      <c r="AD108" s="179"/>
      <c r="AE108" s="179"/>
      <c r="AF108" s="179"/>
      <c r="AG108" s="179"/>
      <c r="AH108" s="111" cm="1">
        <f t="array" ref="AH108">SUMPRODUCT((C108:AG108="CA")+(C108:AG108="RTT")*1)</f>
        <v>0</v>
      </c>
      <c r="AI108" s="103" cm="1">
        <f t="array" ref="AI108">SUMPRODUCT((C108:AG108="R-CA")*1)</f>
        <v>0</v>
      </c>
    </row>
    <row r="109" spans="1:38" ht="18" customHeight="1" outlineLevel="1" thickBot="1" x14ac:dyDescent="0.3">
      <c r="B109" s="116" t="s">
        <v>36</v>
      </c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111" cm="1">
        <f t="array" ref="AH109">SUMPRODUCT((C109:AG109="CA")+(C109:AG109="RTT")*1)</f>
        <v>0</v>
      </c>
      <c r="AI109" s="103" cm="1">
        <f t="array" ref="AI109">SUMPRODUCT((C109:AG109="R-CA")*1)</f>
        <v>0</v>
      </c>
    </row>
    <row r="110" spans="1:38" ht="18" customHeight="1" outlineLevel="1" thickBot="1" x14ac:dyDescent="0.3">
      <c r="B110" s="115" t="s">
        <v>39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 t="s">
        <v>7</v>
      </c>
      <c r="O110" s="112" t="s">
        <v>7</v>
      </c>
      <c r="P110" s="112"/>
      <c r="Q110" s="112"/>
      <c r="R110" s="112" t="s">
        <v>7</v>
      </c>
      <c r="S110" s="112" t="s">
        <v>7</v>
      </c>
      <c r="T110" s="112" t="s">
        <v>7</v>
      </c>
      <c r="U110" s="112"/>
      <c r="V110" s="112"/>
      <c r="W110" s="112" t="s">
        <v>7</v>
      </c>
      <c r="X110" s="112" t="s">
        <v>7</v>
      </c>
      <c r="Y110" s="112"/>
      <c r="Z110" s="112"/>
      <c r="AA110" s="112"/>
      <c r="AB110" s="112" t="s">
        <v>7</v>
      </c>
      <c r="AC110" s="112" t="s">
        <v>7</v>
      </c>
      <c r="AD110" s="112"/>
      <c r="AE110" s="112"/>
      <c r="AF110" s="112" t="s">
        <v>7</v>
      </c>
      <c r="AG110" s="112" t="s">
        <v>7</v>
      </c>
      <c r="AH110" s="111" cm="1">
        <f t="array" ref="AH110">SUMPRODUCT((C110:AG110="CA")+(C110:AG110="RTT")*1)</f>
        <v>11</v>
      </c>
      <c r="AI110" s="103" cm="1">
        <f t="array" ref="AI110">SUMPRODUCT((C110:AG110="R-CA")*1)</f>
        <v>0</v>
      </c>
    </row>
    <row r="111" spans="1:38" ht="18" customHeight="1" outlineLevel="1" thickBot="1" x14ac:dyDescent="0.3">
      <c r="B111" s="116" t="s">
        <v>40</v>
      </c>
      <c r="C111" s="65"/>
      <c r="D111" s="184" t="s">
        <v>7</v>
      </c>
      <c r="E111" s="184" t="s">
        <v>7</v>
      </c>
      <c r="F111" s="185" t="s">
        <v>7</v>
      </c>
      <c r="G111" s="65"/>
      <c r="H111" s="65"/>
      <c r="I111" s="184" t="s">
        <v>7</v>
      </c>
      <c r="J111" s="185" t="s">
        <v>7</v>
      </c>
      <c r="K111" s="65"/>
      <c r="L111" s="65"/>
      <c r="M111" s="65"/>
      <c r="N111" s="184"/>
      <c r="O111" s="18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117"/>
      <c r="AH111" s="113" cm="1">
        <f t="array" ref="AH111">SUMPRODUCT((C111:AG111="CA")+(C111:AG111="RTT")*1)</f>
        <v>5</v>
      </c>
      <c r="AI111" s="112" cm="1">
        <f t="array" ref="AI111">SUMPRODUCT((C111:AG111="R-CA")*1)</f>
        <v>0</v>
      </c>
    </row>
    <row r="112" spans="1:38" ht="18" customHeight="1" thickBot="1" x14ac:dyDescent="0.3"/>
    <row r="113" spans="1:38" ht="18" customHeight="1" thickBot="1" x14ac:dyDescent="0.3">
      <c r="B113" s="33">
        <v>45901</v>
      </c>
      <c r="C113" s="263">
        <f>DATE(P4_2025!B2,9,1)</f>
        <v>45901</v>
      </c>
      <c r="D113" s="263">
        <f>C113+1</f>
        <v>45902</v>
      </c>
      <c r="E113" s="263">
        <f t="shared" ref="E113:AF113" si="11">D113+1</f>
        <v>45903</v>
      </c>
      <c r="F113" s="263">
        <f t="shared" si="11"/>
        <v>45904</v>
      </c>
      <c r="G113" s="263">
        <f t="shared" si="11"/>
        <v>45905</v>
      </c>
      <c r="H113" s="263">
        <f t="shared" si="11"/>
        <v>45906</v>
      </c>
      <c r="I113" s="263">
        <f t="shared" si="11"/>
        <v>45907</v>
      </c>
      <c r="J113" s="263">
        <f t="shared" si="11"/>
        <v>45908</v>
      </c>
      <c r="K113" s="263">
        <f t="shared" si="11"/>
        <v>45909</v>
      </c>
      <c r="L113" s="263">
        <f t="shared" si="11"/>
        <v>45910</v>
      </c>
      <c r="M113" s="263">
        <f t="shared" si="11"/>
        <v>45911</v>
      </c>
      <c r="N113" s="263">
        <f t="shared" si="11"/>
        <v>45912</v>
      </c>
      <c r="O113" s="263">
        <f t="shared" si="11"/>
        <v>45913</v>
      </c>
      <c r="P113" s="263">
        <f t="shared" si="11"/>
        <v>45914</v>
      </c>
      <c r="Q113" s="263">
        <f t="shared" si="11"/>
        <v>45915</v>
      </c>
      <c r="R113" s="263">
        <f t="shared" si="11"/>
        <v>45916</v>
      </c>
      <c r="S113" s="263">
        <f t="shared" si="11"/>
        <v>45917</v>
      </c>
      <c r="T113" s="263">
        <f t="shared" si="11"/>
        <v>45918</v>
      </c>
      <c r="U113" s="263">
        <f t="shared" si="11"/>
        <v>45919</v>
      </c>
      <c r="V113" s="263">
        <f t="shared" si="11"/>
        <v>45920</v>
      </c>
      <c r="W113" s="263">
        <f t="shared" si="11"/>
        <v>45921</v>
      </c>
      <c r="X113" s="263">
        <f t="shared" si="11"/>
        <v>45922</v>
      </c>
      <c r="Y113" s="263">
        <f t="shared" si="11"/>
        <v>45923</v>
      </c>
      <c r="Z113" s="263">
        <f t="shared" si="11"/>
        <v>45924</v>
      </c>
      <c r="AA113" s="263">
        <f t="shared" si="11"/>
        <v>45925</v>
      </c>
      <c r="AB113" s="263">
        <f t="shared" si="11"/>
        <v>45926</v>
      </c>
      <c r="AC113" s="263">
        <f t="shared" si="11"/>
        <v>45927</v>
      </c>
      <c r="AD113" s="263">
        <f t="shared" si="11"/>
        <v>45928</v>
      </c>
      <c r="AE113" s="263">
        <f t="shared" si="11"/>
        <v>45929</v>
      </c>
      <c r="AF113" s="263">
        <f t="shared" si="11"/>
        <v>45930</v>
      </c>
    </row>
    <row r="114" spans="1:38" ht="18" customHeight="1" outlineLevel="1" thickBot="1" x14ac:dyDescent="0.3">
      <c r="A114" s="28">
        <v>9</v>
      </c>
      <c r="B114" s="37" t="s">
        <v>44</v>
      </c>
      <c r="C114" s="263"/>
      <c r="D114" s="263"/>
      <c r="E114" s="263"/>
      <c r="F114" s="263"/>
      <c r="G114" s="263"/>
      <c r="H114" s="263"/>
      <c r="I114" s="263"/>
      <c r="J114" s="263"/>
      <c r="K114" s="263"/>
      <c r="L114" s="263"/>
      <c r="M114" s="263"/>
      <c r="N114" s="263"/>
      <c r="O114" s="263"/>
      <c r="P114" s="263"/>
      <c r="Q114" s="263"/>
      <c r="R114" s="263"/>
      <c r="S114" s="263"/>
      <c r="T114" s="263"/>
      <c r="U114" s="263"/>
      <c r="V114" s="263"/>
      <c r="W114" s="263"/>
      <c r="X114" s="263"/>
      <c r="Y114" s="263"/>
      <c r="Z114" s="263"/>
      <c r="AA114" s="263"/>
      <c r="AB114" s="263"/>
      <c r="AC114" s="263"/>
      <c r="AD114" s="263"/>
      <c r="AE114" s="263"/>
      <c r="AF114" s="263"/>
      <c r="AH114" s="28" t="s">
        <v>7</v>
      </c>
      <c r="AI114" s="28" t="s">
        <v>8</v>
      </c>
    </row>
    <row r="115" spans="1:38" ht="18" customHeight="1" outlineLevel="1" thickBot="1" x14ac:dyDescent="0.3">
      <c r="B115" s="29" t="s">
        <v>27</v>
      </c>
      <c r="C115" s="41" t="s">
        <v>7</v>
      </c>
      <c r="D115" s="41"/>
      <c r="E115" s="35"/>
      <c r="F115" s="35"/>
      <c r="G115" s="41"/>
      <c r="H115" s="41"/>
      <c r="I115" s="35"/>
      <c r="J115" s="35"/>
      <c r="K115" s="35"/>
      <c r="L115" s="41"/>
      <c r="M115" s="41"/>
      <c r="N115" s="35"/>
      <c r="O115" s="35"/>
      <c r="P115" s="41"/>
      <c r="Q115" s="41"/>
      <c r="R115" s="41"/>
      <c r="S115" s="35"/>
      <c r="T115" s="35"/>
      <c r="U115" s="41"/>
      <c r="V115" s="41"/>
      <c r="W115" s="35"/>
      <c r="X115" s="35"/>
      <c r="Y115" s="35" t="s">
        <v>7</v>
      </c>
      <c r="Z115" s="41" t="s">
        <v>7</v>
      </c>
      <c r="AA115" s="41"/>
      <c r="AB115" s="35"/>
      <c r="AC115" s="35"/>
      <c r="AD115" s="41"/>
      <c r="AE115" s="41"/>
      <c r="AF115" s="45"/>
      <c r="AG115" s="168"/>
      <c r="AH115" s="123" cm="1">
        <f t="array" ref="AH115">SUMPRODUCT((C115:AG115="CA")+(C115:AG115="RTT")*1)</f>
        <v>3</v>
      </c>
      <c r="AI115" s="107" cm="1">
        <f t="array" ref="AI115">SUMPRODUCT((C115:AG115="R-CA")*1)</f>
        <v>0</v>
      </c>
      <c r="AL115" s="28" t="str">
        <f t="array" ref="AL115">IFERROR(INDEX(A$1:A$2040,SMALL(IF(A$1:A$2040&lt;&gt;"",ROW(A$1:A$2040)-0),ROW(#REF!))),"")</f>
        <v/>
      </c>
    </row>
    <row r="116" spans="1:38" ht="18" customHeight="1" outlineLevel="1" thickBot="1" x14ac:dyDescent="0.3">
      <c r="B116" s="30" t="s">
        <v>30</v>
      </c>
      <c r="C116" s="41"/>
      <c r="D116" s="41"/>
      <c r="E116" s="35"/>
      <c r="F116" s="35"/>
      <c r="G116" s="41"/>
      <c r="H116" s="41"/>
      <c r="I116" s="35"/>
      <c r="J116" s="35"/>
      <c r="K116" s="35"/>
      <c r="L116" s="41"/>
      <c r="M116" s="41"/>
      <c r="N116" s="35"/>
      <c r="O116" s="35"/>
      <c r="P116" s="41"/>
      <c r="Q116" s="41"/>
      <c r="R116" s="41"/>
      <c r="S116" s="35"/>
      <c r="T116" s="41" t="s">
        <v>7</v>
      </c>
      <c r="U116" s="41" t="s">
        <v>7</v>
      </c>
      <c r="V116" s="41"/>
      <c r="W116" s="35"/>
      <c r="X116" s="35"/>
      <c r="Y116" s="35"/>
      <c r="Z116" s="41"/>
      <c r="AA116" s="41"/>
      <c r="AB116" s="35"/>
      <c r="AC116" s="35"/>
      <c r="AD116" s="41"/>
      <c r="AE116" s="41"/>
      <c r="AF116" s="45"/>
      <c r="AG116" s="137"/>
      <c r="AH116" s="123" cm="1">
        <f t="array" ref="AH116">SUMPRODUCT((C116:AG116="CA")+(C116:AG116="RTT")*1)</f>
        <v>2</v>
      </c>
      <c r="AI116" s="106" cm="1">
        <f t="array" ref="AI116">SUMPRODUCT((C116:AG116="R-CA")*1)</f>
        <v>0</v>
      </c>
    </row>
    <row r="117" spans="1:38" ht="18" customHeight="1" outlineLevel="1" thickBot="1" x14ac:dyDescent="0.3">
      <c r="B117" s="29" t="s">
        <v>32</v>
      </c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35"/>
      <c r="T117" s="35"/>
      <c r="U117" s="41"/>
      <c r="V117" s="41"/>
      <c r="W117" s="35"/>
      <c r="X117" s="35"/>
      <c r="Y117" s="35" t="s">
        <v>7</v>
      </c>
      <c r="Z117" s="41" t="s">
        <v>7</v>
      </c>
      <c r="AA117" s="41"/>
      <c r="AB117" s="35"/>
      <c r="AC117" s="35" t="s">
        <v>7</v>
      </c>
      <c r="AD117" s="41" t="s">
        <v>7</v>
      </c>
      <c r="AE117" s="41" t="s">
        <v>7</v>
      </c>
      <c r="AF117" s="45"/>
      <c r="AG117" s="137"/>
      <c r="AH117" s="123" cm="1">
        <f t="array" ref="AH117">SUMPRODUCT((C117:AG117="CA")+(C117:AG117="RTT")*1)</f>
        <v>5</v>
      </c>
      <c r="AI117" s="106" cm="1">
        <f t="array" ref="AI117">SUMPRODUCT((C117:AG117="R-CA")*1)</f>
        <v>0</v>
      </c>
    </row>
    <row r="118" spans="1:38" ht="18" customHeight="1" outlineLevel="1" thickBot="1" x14ac:dyDescent="0.3">
      <c r="B118" s="30" t="s">
        <v>33</v>
      </c>
      <c r="C118" s="41"/>
      <c r="D118" s="41"/>
      <c r="E118" s="35"/>
      <c r="F118" s="35" t="s">
        <v>7</v>
      </c>
      <c r="G118" s="41" t="s">
        <v>7</v>
      </c>
      <c r="H118" s="41"/>
      <c r="I118" s="35"/>
      <c r="J118" s="35"/>
      <c r="K118" s="35" t="s">
        <v>7</v>
      </c>
      <c r="L118" s="41" t="s">
        <v>7</v>
      </c>
      <c r="M118" s="41"/>
      <c r="N118" s="35"/>
      <c r="O118" s="35" t="s">
        <v>7</v>
      </c>
      <c r="P118" s="41" t="s">
        <v>7</v>
      </c>
      <c r="Q118" s="41" t="s">
        <v>7</v>
      </c>
      <c r="R118" s="41"/>
      <c r="S118" s="35"/>
      <c r="T118" s="35"/>
      <c r="U118" s="41"/>
      <c r="V118" s="41"/>
      <c r="W118" s="35"/>
      <c r="X118" s="35"/>
      <c r="Y118" s="35"/>
      <c r="Z118" s="41"/>
      <c r="AA118" s="41"/>
      <c r="AB118" s="35"/>
      <c r="AC118" s="35"/>
      <c r="AD118" s="41"/>
      <c r="AE118" s="41"/>
      <c r="AF118" s="45"/>
      <c r="AG118" s="137"/>
      <c r="AH118" s="123" cm="1">
        <f t="array" ref="AH118">SUMPRODUCT((C118:AG118="CA")+(C118:AG118="RTT")*1)</f>
        <v>7</v>
      </c>
      <c r="AI118" s="106" cm="1">
        <f t="array" ref="AI118">SUMPRODUCT((C118:AG118="R-CA")*1)</f>
        <v>0</v>
      </c>
    </row>
    <row r="119" spans="1:38" ht="18" customHeight="1" outlineLevel="1" thickBot="1" x14ac:dyDescent="0.3">
      <c r="B119" s="29" t="s">
        <v>34</v>
      </c>
      <c r="C119" s="41" t="s">
        <v>7</v>
      </c>
      <c r="D119" s="41"/>
      <c r="E119" s="35"/>
      <c r="F119" s="35"/>
      <c r="G119" s="41"/>
      <c r="H119" s="41"/>
      <c r="I119" s="35"/>
      <c r="J119" s="35"/>
      <c r="K119" s="35"/>
      <c r="L119" s="41"/>
      <c r="M119" s="41"/>
      <c r="N119" s="35"/>
      <c r="O119" s="35"/>
      <c r="P119" s="41"/>
      <c r="Q119" s="41"/>
      <c r="R119" s="41"/>
      <c r="S119" s="35"/>
      <c r="T119" s="35"/>
      <c r="U119" s="41"/>
      <c r="V119" s="41"/>
      <c r="W119" s="35"/>
      <c r="X119" s="35"/>
      <c r="Y119" s="35"/>
      <c r="Z119" s="41"/>
      <c r="AA119" s="41"/>
      <c r="AB119" s="35"/>
      <c r="AC119" s="35" t="s">
        <v>7</v>
      </c>
      <c r="AD119" s="41" t="s">
        <v>7</v>
      </c>
      <c r="AE119" s="41" t="s">
        <v>7</v>
      </c>
      <c r="AF119" s="45"/>
      <c r="AG119" s="137"/>
      <c r="AH119" s="123" cm="1">
        <f t="array" ref="AH119">SUMPRODUCT((C119:AG119="CA")+(C119:AG119="RTT")*1)</f>
        <v>4</v>
      </c>
      <c r="AI119" s="106" cm="1">
        <f t="array" ref="AI119">SUMPRODUCT((C119:AG119="R-CA")*1)</f>
        <v>0</v>
      </c>
    </row>
    <row r="120" spans="1:38" ht="18" customHeight="1" outlineLevel="1" thickBot="1" x14ac:dyDescent="0.3">
      <c r="B120" s="30" t="s">
        <v>41</v>
      </c>
      <c r="C120" s="41"/>
      <c r="D120" s="41"/>
      <c r="E120" s="35"/>
      <c r="F120" s="35" t="s">
        <v>7</v>
      </c>
      <c r="G120" s="41" t="s">
        <v>7</v>
      </c>
      <c r="H120" s="41"/>
      <c r="I120" s="35"/>
      <c r="J120" s="35"/>
      <c r="K120" s="35" t="s">
        <v>7</v>
      </c>
      <c r="L120" s="41" t="s">
        <v>7</v>
      </c>
      <c r="M120" s="41"/>
      <c r="N120" s="35"/>
      <c r="O120" s="35" t="s">
        <v>7</v>
      </c>
      <c r="P120" s="41" t="s">
        <v>7</v>
      </c>
      <c r="Q120" s="41" t="s">
        <v>7</v>
      </c>
      <c r="R120" s="41"/>
      <c r="S120" s="35"/>
      <c r="T120" s="35" t="s">
        <v>7</v>
      </c>
      <c r="U120" s="41" t="s">
        <v>7</v>
      </c>
      <c r="V120" s="41"/>
      <c r="W120" s="35"/>
      <c r="X120" s="35" t="s">
        <v>60</v>
      </c>
      <c r="Y120" s="35"/>
      <c r="Z120" s="41" t="s">
        <v>61</v>
      </c>
      <c r="AA120" s="41"/>
      <c r="AB120" s="35"/>
      <c r="AC120" s="35"/>
      <c r="AD120" s="41"/>
      <c r="AE120" s="41"/>
      <c r="AF120" s="45"/>
      <c r="AG120" s="137"/>
      <c r="AH120" s="123" cm="1">
        <f t="array" ref="AH120">SUMPRODUCT((C120:AG120="CA")+(C120:AG120="RTT")*1)</f>
        <v>9</v>
      </c>
      <c r="AI120" s="106" cm="1">
        <f t="array" ref="AI120">SUMPRODUCT((C120:AG120="R-CA")*1)</f>
        <v>0</v>
      </c>
    </row>
    <row r="121" spans="1:38" ht="18" customHeight="1" outlineLevel="1" thickBot="1" x14ac:dyDescent="0.3">
      <c r="B121" s="178"/>
      <c r="C121" s="172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207"/>
      <c r="P121" s="207" t="s">
        <v>59</v>
      </c>
      <c r="Q121" s="172"/>
      <c r="R121" s="172"/>
      <c r="S121" s="172"/>
      <c r="T121" s="172"/>
      <c r="U121" s="172"/>
      <c r="V121" s="172"/>
      <c r="W121" s="172"/>
      <c r="X121" s="172"/>
      <c r="Y121" s="172"/>
      <c r="Z121" s="172"/>
      <c r="AA121" s="172"/>
      <c r="AB121" s="172"/>
      <c r="AC121" s="172"/>
      <c r="AD121" s="207" t="s">
        <v>59</v>
      </c>
      <c r="AE121" s="172"/>
      <c r="AF121" s="177"/>
      <c r="AG121" s="137"/>
      <c r="AH121" s="125" cm="1">
        <f t="array" ref="AH121">SUMPRODUCT((C121:AG121="CA")+(C121:AG121="RTT")*1)</f>
        <v>0</v>
      </c>
      <c r="AI121" s="103" cm="1">
        <f t="array" ref="AI121">SUMPRODUCT((C121:AG121="R-CA")*1)</f>
        <v>0</v>
      </c>
      <c r="AL121" s="28" t="str">
        <f t="array" ref="AL121">IFERROR(INDEX(A$1:A$2040,SMALL(IF(A$1:A$2040&lt;&gt;"",ROW(A$1:A$2040)-0),ROW(A129))),"")</f>
        <v/>
      </c>
    </row>
    <row r="122" spans="1:38" ht="18" customHeight="1" outlineLevel="1" thickBot="1" x14ac:dyDescent="0.3">
      <c r="B122" s="175"/>
      <c r="C122" s="179"/>
      <c r="D122" s="179"/>
      <c r="E122" s="179"/>
      <c r="F122" s="179"/>
      <c r="G122" s="179"/>
      <c r="H122" s="179"/>
      <c r="I122" s="179"/>
      <c r="J122" s="179"/>
      <c r="K122" s="179"/>
      <c r="L122" s="179"/>
      <c r="M122" s="179"/>
      <c r="N122" s="179"/>
      <c r="O122" s="179"/>
      <c r="P122" s="179"/>
      <c r="Q122" s="179"/>
      <c r="R122" s="179"/>
      <c r="S122" s="179"/>
      <c r="T122" s="179"/>
      <c r="U122" s="179"/>
      <c r="V122" s="179"/>
      <c r="W122" s="179"/>
      <c r="X122" s="179"/>
      <c r="Y122" s="179"/>
      <c r="Z122" s="179"/>
      <c r="AA122" s="179"/>
      <c r="AB122" s="179"/>
      <c r="AC122" s="179"/>
      <c r="AD122" s="179"/>
      <c r="AE122" s="179"/>
      <c r="AF122" s="180"/>
      <c r="AG122" s="137"/>
      <c r="AH122" s="125" cm="1">
        <f t="array" ref="AH122">SUMPRODUCT((C122:AG122="CA")+(C122:AG122="RTT")*1)</f>
        <v>0</v>
      </c>
      <c r="AI122" s="103" cm="1">
        <f t="array" ref="AI122">SUMPRODUCT((C122:AG122="R-CA")*1)</f>
        <v>0</v>
      </c>
    </row>
    <row r="123" spans="1:38" ht="18" customHeight="1" outlineLevel="1" thickBot="1" x14ac:dyDescent="0.3">
      <c r="B123" s="116" t="s">
        <v>36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 t="s">
        <v>7</v>
      </c>
      <c r="U123" s="65" t="s">
        <v>7</v>
      </c>
      <c r="V123" s="65"/>
      <c r="W123" s="65"/>
      <c r="X123" s="65"/>
      <c r="Y123" s="65" t="s">
        <v>7</v>
      </c>
      <c r="Z123" s="65" t="s">
        <v>7</v>
      </c>
      <c r="AA123" s="65"/>
      <c r="AB123" s="65"/>
      <c r="AC123" s="65"/>
      <c r="AD123" s="65"/>
      <c r="AE123" s="65" t="s">
        <v>7</v>
      </c>
      <c r="AF123" s="117"/>
      <c r="AG123" s="137"/>
      <c r="AH123" s="125" cm="1">
        <f t="array" ref="AH123">SUMPRODUCT((C123:AG123="CA")+(C123:AG123="RTT")*1)</f>
        <v>5</v>
      </c>
      <c r="AI123" s="103" cm="1">
        <f t="array" ref="AI123">SUMPRODUCT((C123:AG123="R-CA")*1)</f>
        <v>0</v>
      </c>
    </row>
    <row r="124" spans="1:38" ht="18" customHeight="1" outlineLevel="1" thickBot="1" x14ac:dyDescent="0.3">
      <c r="B124" s="115" t="s">
        <v>39</v>
      </c>
      <c r="C124" s="112" t="s">
        <v>7</v>
      </c>
      <c r="D124" s="112"/>
      <c r="E124" s="112"/>
      <c r="F124" s="112"/>
      <c r="G124" s="112"/>
      <c r="H124" s="112"/>
      <c r="I124" s="112"/>
      <c r="J124" s="112"/>
      <c r="K124" s="112"/>
      <c r="L124" s="112" t="s">
        <v>7</v>
      </c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 t="s">
        <v>7</v>
      </c>
      <c r="AD124" s="112" t="s">
        <v>7</v>
      </c>
      <c r="AE124" s="112" t="s">
        <v>7</v>
      </c>
      <c r="AF124" s="114"/>
      <c r="AG124" s="137"/>
      <c r="AH124" s="125" cm="1">
        <f t="array" ref="AH124">SUMPRODUCT((C124:AG124="CA")+(C124:AG124="RTT")*1)</f>
        <v>5</v>
      </c>
      <c r="AI124" s="103" cm="1">
        <f t="array" ref="AI124">SUMPRODUCT((C124:AG124="R-CA")*1)</f>
        <v>0</v>
      </c>
    </row>
    <row r="125" spans="1:38" ht="18" customHeight="1" outlineLevel="1" thickBot="1" x14ac:dyDescent="0.3">
      <c r="B125" s="116" t="s">
        <v>40</v>
      </c>
      <c r="C125" s="65"/>
      <c r="D125" s="65"/>
      <c r="E125" s="65"/>
      <c r="F125" s="65" t="s">
        <v>7</v>
      </c>
      <c r="G125" s="65" t="s">
        <v>7</v>
      </c>
      <c r="H125" s="65"/>
      <c r="I125" s="65"/>
      <c r="J125" s="65"/>
      <c r="K125" s="65" t="s">
        <v>7</v>
      </c>
      <c r="L125" s="65" t="s">
        <v>7</v>
      </c>
      <c r="M125" s="65"/>
      <c r="N125" s="65"/>
      <c r="O125" s="65" t="s">
        <v>7</v>
      </c>
      <c r="P125" s="65" t="s">
        <v>7</v>
      </c>
      <c r="Q125" s="65" t="s">
        <v>7</v>
      </c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117"/>
      <c r="AG125" s="133"/>
      <c r="AH125" s="129" cm="1">
        <f t="array" ref="AH125">SUMPRODUCT((C125:AG125="CA")+(C125:AG125="RTT")*1)</f>
        <v>7</v>
      </c>
      <c r="AI125" s="112" cm="1">
        <f t="array" ref="AI125">SUMPRODUCT((C125:AG125="R-CA")*1)</f>
        <v>0</v>
      </c>
    </row>
    <row r="126" spans="1:38" ht="18" customHeight="1" thickBot="1" x14ac:dyDescent="0.3"/>
    <row r="127" spans="1:38" ht="18" customHeight="1" thickBot="1" x14ac:dyDescent="0.3">
      <c r="B127" s="33">
        <v>45931</v>
      </c>
      <c r="C127" s="263">
        <f>DATE(P4_2025!B2,10,1)</f>
        <v>45931</v>
      </c>
      <c r="D127" s="263">
        <f>C127+1</f>
        <v>45932</v>
      </c>
      <c r="E127" s="263">
        <f t="shared" ref="E127:AG127" si="12">D127+1</f>
        <v>45933</v>
      </c>
      <c r="F127" s="263">
        <f t="shared" si="12"/>
        <v>45934</v>
      </c>
      <c r="G127" s="263">
        <f t="shared" si="12"/>
        <v>45935</v>
      </c>
      <c r="H127" s="263">
        <f t="shared" si="12"/>
        <v>45936</v>
      </c>
      <c r="I127" s="263">
        <f t="shared" si="12"/>
        <v>45937</v>
      </c>
      <c r="J127" s="263">
        <f t="shared" si="12"/>
        <v>45938</v>
      </c>
      <c r="K127" s="263">
        <f t="shared" si="12"/>
        <v>45939</v>
      </c>
      <c r="L127" s="263">
        <f t="shared" si="12"/>
        <v>45940</v>
      </c>
      <c r="M127" s="263">
        <f t="shared" si="12"/>
        <v>45941</v>
      </c>
      <c r="N127" s="263">
        <f t="shared" si="12"/>
        <v>45942</v>
      </c>
      <c r="O127" s="263">
        <f t="shared" si="12"/>
        <v>45943</v>
      </c>
      <c r="P127" s="263">
        <f t="shared" si="12"/>
        <v>45944</v>
      </c>
      <c r="Q127" s="263">
        <f t="shared" si="12"/>
        <v>45945</v>
      </c>
      <c r="R127" s="263">
        <f t="shared" si="12"/>
        <v>45946</v>
      </c>
      <c r="S127" s="263">
        <f t="shared" si="12"/>
        <v>45947</v>
      </c>
      <c r="T127" s="263">
        <f t="shared" si="12"/>
        <v>45948</v>
      </c>
      <c r="U127" s="263">
        <f t="shared" si="12"/>
        <v>45949</v>
      </c>
      <c r="V127" s="263">
        <f t="shared" si="12"/>
        <v>45950</v>
      </c>
      <c r="W127" s="263">
        <f t="shared" si="12"/>
        <v>45951</v>
      </c>
      <c r="X127" s="263">
        <f t="shared" si="12"/>
        <v>45952</v>
      </c>
      <c r="Y127" s="263">
        <f t="shared" si="12"/>
        <v>45953</v>
      </c>
      <c r="Z127" s="263">
        <f t="shared" si="12"/>
        <v>45954</v>
      </c>
      <c r="AA127" s="263">
        <f t="shared" si="12"/>
        <v>45955</v>
      </c>
      <c r="AB127" s="263">
        <f t="shared" si="12"/>
        <v>45956</v>
      </c>
      <c r="AC127" s="263">
        <f t="shared" si="12"/>
        <v>45957</v>
      </c>
      <c r="AD127" s="263">
        <f t="shared" si="12"/>
        <v>45958</v>
      </c>
      <c r="AE127" s="263">
        <f t="shared" si="12"/>
        <v>45959</v>
      </c>
      <c r="AF127" s="263">
        <f t="shared" si="12"/>
        <v>45960</v>
      </c>
      <c r="AG127" s="263">
        <f t="shared" si="12"/>
        <v>45961</v>
      </c>
    </row>
    <row r="128" spans="1:38" ht="18" customHeight="1" outlineLevel="1" thickBot="1" x14ac:dyDescent="0.3">
      <c r="A128" s="28">
        <v>10</v>
      </c>
      <c r="B128" s="37" t="s">
        <v>44</v>
      </c>
      <c r="C128" s="263"/>
      <c r="D128" s="263"/>
      <c r="E128" s="263"/>
      <c r="F128" s="263"/>
      <c r="G128" s="263"/>
      <c r="H128" s="263"/>
      <c r="I128" s="263"/>
      <c r="J128" s="263"/>
      <c r="K128" s="263"/>
      <c r="L128" s="263"/>
      <c r="M128" s="263"/>
      <c r="N128" s="263"/>
      <c r="O128" s="263"/>
      <c r="P128" s="263"/>
      <c r="Q128" s="263"/>
      <c r="R128" s="263"/>
      <c r="S128" s="263"/>
      <c r="T128" s="263"/>
      <c r="U128" s="263"/>
      <c r="V128" s="263"/>
      <c r="W128" s="263"/>
      <c r="X128" s="263"/>
      <c r="Y128" s="263"/>
      <c r="Z128" s="263"/>
      <c r="AA128" s="263"/>
      <c r="AB128" s="263"/>
      <c r="AC128" s="263"/>
      <c r="AD128" s="263"/>
      <c r="AE128" s="263"/>
      <c r="AF128" s="263"/>
      <c r="AG128" s="263"/>
      <c r="AH128" s="28" t="s">
        <v>7</v>
      </c>
      <c r="AI128" s="28" t="s">
        <v>8</v>
      </c>
    </row>
    <row r="129" spans="1:38" ht="18" customHeight="1" outlineLevel="1" thickBot="1" x14ac:dyDescent="0.3">
      <c r="B129" s="29" t="s">
        <v>27</v>
      </c>
      <c r="C129" s="35"/>
      <c r="D129" s="35" t="s">
        <v>7</v>
      </c>
      <c r="E129" s="41" t="s">
        <v>7</v>
      </c>
      <c r="F129" s="41"/>
      <c r="G129" s="35"/>
      <c r="H129" s="35"/>
      <c r="I129" s="41"/>
      <c r="J129" s="41"/>
      <c r="K129" s="41"/>
      <c r="L129" s="35"/>
      <c r="M129" s="35"/>
      <c r="N129" s="41"/>
      <c r="O129" s="41"/>
      <c r="P129" s="35"/>
      <c r="Q129" s="35"/>
      <c r="R129" s="35"/>
      <c r="S129" s="41"/>
      <c r="T129" s="41"/>
      <c r="U129" s="35"/>
      <c r="V129" s="35"/>
      <c r="W129" s="41"/>
      <c r="X129" s="41"/>
      <c r="Y129" s="41"/>
      <c r="Z129" s="35"/>
      <c r="AA129" s="35"/>
      <c r="AB129" s="41"/>
      <c r="AC129" s="41"/>
      <c r="AD129" s="35"/>
      <c r="AE129" s="35"/>
      <c r="AF129" s="35" t="s">
        <v>7</v>
      </c>
      <c r="AG129" s="41" t="s">
        <v>7</v>
      </c>
      <c r="AH129" s="97" cm="1">
        <f t="array" ref="AH129">SUMPRODUCT((C129:AG129="CA")+(C129:AG129="RTT")*1)</f>
        <v>4</v>
      </c>
      <c r="AI129" s="57" cm="1">
        <f t="array" ref="AI129">SUMPRODUCT((C129:AG129="R-CA")*1)</f>
        <v>0</v>
      </c>
    </row>
    <row r="130" spans="1:38" ht="18" customHeight="1" outlineLevel="1" thickBot="1" x14ac:dyDescent="0.3">
      <c r="B130" s="30" t="s">
        <v>30</v>
      </c>
      <c r="C130" s="35"/>
      <c r="D130" s="35"/>
      <c r="E130" s="41"/>
      <c r="F130" s="41"/>
      <c r="G130" s="35"/>
      <c r="H130" s="35"/>
      <c r="I130" s="41"/>
      <c r="J130" s="41"/>
      <c r="K130" s="41"/>
      <c r="L130" s="35"/>
      <c r="M130" s="35"/>
      <c r="N130" s="41"/>
      <c r="O130" s="41"/>
      <c r="P130" s="35"/>
      <c r="Q130" s="35"/>
      <c r="R130" s="35"/>
      <c r="S130" s="41"/>
      <c r="T130" s="41"/>
      <c r="U130" s="35"/>
      <c r="V130" s="35"/>
      <c r="W130" s="41" t="s">
        <v>7</v>
      </c>
      <c r="X130" s="41" t="s">
        <v>7</v>
      </c>
      <c r="Y130" s="41"/>
      <c r="Z130" s="35"/>
      <c r="AA130" s="35" t="s">
        <v>7</v>
      </c>
      <c r="AB130" s="41" t="s">
        <v>7</v>
      </c>
      <c r="AC130" s="41" t="s">
        <v>7</v>
      </c>
      <c r="AD130" s="41"/>
      <c r="AE130" s="35"/>
      <c r="AF130" s="35"/>
      <c r="AG130" s="41"/>
      <c r="AH130" s="97" cm="1">
        <f t="array" ref="AH130">SUMPRODUCT((C130:AG130="CA")+(C130:AG130="RTT")*1)</f>
        <v>5</v>
      </c>
      <c r="AI130" s="38" cm="1">
        <f t="array" ref="AI130">SUMPRODUCT((C130:AG130="R-CA")*1)</f>
        <v>0</v>
      </c>
      <c r="AL130" s="28" t="str">
        <f t="array" ref="AL130">IFERROR(INDEX(A$1:A$2040,SMALL(IF(A$1:A$2040&lt;&gt;"",ROW(A$1:A$2040)-0),ROW(#REF!))),"")</f>
        <v/>
      </c>
    </row>
    <row r="131" spans="1:38" ht="18" customHeight="1" outlineLevel="1" thickBot="1" x14ac:dyDescent="0.3">
      <c r="B131" s="29" t="s">
        <v>32</v>
      </c>
      <c r="C131" s="35"/>
      <c r="D131" s="35"/>
      <c r="E131" s="41"/>
      <c r="F131" s="41"/>
      <c r="G131" s="35"/>
      <c r="H131" s="35"/>
      <c r="I131" s="41"/>
      <c r="J131" s="41"/>
      <c r="K131" s="41"/>
      <c r="L131" s="35"/>
      <c r="M131" s="35"/>
      <c r="N131" s="41"/>
      <c r="O131" s="41"/>
      <c r="P131" s="35"/>
      <c r="Q131" s="35"/>
      <c r="R131" s="35"/>
      <c r="S131" s="41"/>
      <c r="T131" s="41"/>
      <c r="U131" s="35"/>
      <c r="V131" s="35"/>
      <c r="W131" s="41"/>
      <c r="X131" s="41"/>
      <c r="Y131" s="41"/>
      <c r="Z131" s="35"/>
      <c r="AA131" s="35"/>
      <c r="AB131" s="41"/>
      <c r="AC131" s="41"/>
      <c r="AD131" s="35"/>
      <c r="AE131" s="35"/>
      <c r="AF131" s="35"/>
      <c r="AG131" s="41"/>
      <c r="AH131" s="97" cm="1">
        <f t="array" ref="AH131">SUMPRODUCT((C131:AG131="CA")+(C131:AG131="RTT")*1)</f>
        <v>0</v>
      </c>
      <c r="AI131" s="38" cm="1">
        <f t="array" ref="AI131">SUMPRODUCT((C131:AG131="R-CA")*1)</f>
        <v>0</v>
      </c>
    </row>
    <row r="132" spans="1:38" ht="18" customHeight="1" outlineLevel="1" thickBot="1" x14ac:dyDescent="0.3">
      <c r="B132" s="30" t="s">
        <v>33</v>
      </c>
      <c r="C132" s="35"/>
      <c r="D132" s="35" t="s">
        <v>7</v>
      </c>
      <c r="E132" s="41" t="s">
        <v>7</v>
      </c>
      <c r="F132" s="41"/>
      <c r="G132" s="35"/>
      <c r="H132" s="35"/>
      <c r="I132" s="41" t="s">
        <v>7</v>
      </c>
      <c r="J132" s="41" t="s">
        <v>7</v>
      </c>
      <c r="K132" s="41"/>
      <c r="L132" s="35"/>
      <c r="M132" s="35" t="s">
        <v>7</v>
      </c>
      <c r="N132" s="41" t="s">
        <v>7</v>
      </c>
      <c r="O132" s="41" t="s">
        <v>7</v>
      </c>
      <c r="P132" s="35"/>
      <c r="Q132" s="35"/>
      <c r="R132" s="35"/>
      <c r="S132" s="41"/>
      <c r="T132" s="41"/>
      <c r="U132" s="35"/>
      <c r="V132" s="35"/>
      <c r="W132" s="41"/>
      <c r="X132" s="41"/>
      <c r="Y132" s="41"/>
      <c r="Z132" s="35"/>
      <c r="AA132" s="35"/>
      <c r="AB132" s="41"/>
      <c r="AC132" s="41"/>
      <c r="AD132" s="35"/>
      <c r="AE132" s="35"/>
      <c r="AF132" s="35"/>
      <c r="AG132" s="41"/>
      <c r="AH132" s="97" cm="1">
        <f t="array" ref="AH132">SUMPRODUCT((C132:AG132="CA")+(C132:AG132="RTT")*1)</f>
        <v>7</v>
      </c>
      <c r="AI132" s="38" cm="1">
        <f t="array" ref="AI132">SUMPRODUCT((C132:AG132="R-CA")*1)</f>
        <v>0</v>
      </c>
    </row>
    <row r="133" spans="1:38" ht="18" customHeight="1" outlineLevel="1" thickBot="1" x14ac:dyDescent="0.3">
      <c r="B133" s="29" t="s">
        <v>34</v>
      </c>
      <c r="C133" s="35"/>
      <c r="D133" s="35"/>
      <c r="E133" s="41"/>
      <c r="F133" s="41"/>
      <c r="G133" s="35"/>
      <c r="H133" s="35"/>
      <c r="I133" s="41"/>
      <c r="J133" s="41"/>
      <c r="K133" s="41"/>
      <c r="L133" s="35"/>
      <c r="M133" s="35"/>
      <c r="N133" s="41" t="s">
        <v>9</v>
      </c>
      <c r="O133" s="41" t="s">
        <v>9</v>
      </c>
      <c r="P133" s="35"/>
      <c r="Q133" s="35"/>
      <c r="R133" s="35" t="s">
        <v>7</v>
      </c>
      <c r="S133" s="41" t="s">
        <v>7</v>
      </c>
      <c r="T133" s="172"/>
      <c r="U133" s="35"/>
      <c r="V133" s="35"/>
      <c r="W133" s="41" t="s">
        <v>7</v>
      </c>
      <c r="X133" s="41" t="s">
        <v>7</v>
      </c>
      <c r="Y133" s="41"/>
      <c r="Z133" s="35"/>
      <c r="AA133" s="35" t="s">
        <v>7</v>
      </c>
      <c r="AB133" s="41" t="s">
        <v>7</v>
      </c>
      <c r="AC133" s="41" t="s">
        <v>7</v>
      </c>
      <c r="AD133" s="41"/>
      <c r="AE133" s="35"/>
      <c r="AF133" s="35" t="s">
        <v>7</v>
      </c>
      <c r="AG133" s="41" t="s">
        <v>7</v>
      </c>
      <c r="AH133" s="97" cm="1">
        <f t="array" ref="AH133">SUMPRODUCT((C133:AG133="CA")+(C133:AG133="RTT")*1)</f>
        <v>9</v>
      </c>
      <c r="AI133" s="38" cm="1">
        <f t="array" ref="AI133">SUMPRODUCT((C133:AG133="R-CA")*1)</f>
        <v>0</v>
      </c>
    </row>
    <row r="134" spans="1:38" ht="18" customHeight="1" outlineLevel="1" thickBot="1" x14ac:dyDescent="0.3">
      <c r="B134" s="30" t="s">
        <v>41</v>
      </c>
      <c r="C134" s="35"/>
      <c r="D134" s="35"/>
      <c r="E134" s="41"/>
      <c r="F134" s="41"/>
      <c r="G134" s="35"/>
      <c r="H134" s="35"/>
      <c r="I134" s="41" t="s">
        <v>7</v>
      </c>
      <c r="J134" s="41" t="s">
        <v>7</v>
      </c>
      <c r="K134" s="41"/>
      <c r="L134" s="35"/>
      <c r="M134" s="35" t="s">
        <v>7</v>
      </c>
      <c r="N134" s="41" t="s">
        <v>7</v>
      </c>
      <c r="O134" s="41" t="s">
        <v>7</v>
      </c>
      <c r="P134" s="35"/>
      <c r="Q134" s="35"/>
      <c r="R134" s="35" t="s">
        <v>7</v>
      </c>
      <c r="S134" s="41" t="s">
        <v>7</v>
      </c>
      <c r="T134" s="41"/>
      <c r="U134" s="35"/>
      <c r="V134" s="35"/>
      <c r="W134" s="41"/>
      <c r="X134" s="41"/>
      <c r="Y134" s="41"/>
      <c r="Z134" s="35"/>
      <c r="AA134" s="35"/>
      <c r="AB134" s="41"/>
      <c r="AC134" s="41"/>
      <c r="AD134" s="35"/>
      <c r="AE134" s="35"/>
      <c r="AF134" s="35"/>
      <c r="AG134" s="41"/>
      <c r="AH134" s="97" cm="1">
        <f t="array" ref="AH134">SUMPRODUCT((C134:AG134="CA")+(C134:AG134="RTT")*1)</f>
        <v>7</v>
      </c>
      <c r="AI134" s="38" cm="1">
        <f t="array" ref="AI134">SUMPRODUCT((C134:AG134="R-CA")*1)</f>
        <v>0</v>
      </c>
    </row>
    <row r="135" spans="1:38" ht="18" customHeight="1" outlineLevel="1" thickBot="1" x14ac:dyDescent="0.3">
      <c r="B135" s="178"/>
      <c r="C135" s="172"/>
      <c r="D135" s="172"/>
      <c r="E135" s="172"/>
      <c r="F135" s="172"/>
      <c r="G135" s="172"/>
      <c r="H135" s="172"/>
      <c r="I135" s="172"/>
      <c r="J135" s="172"/>
      <c r="K135" s="172"/>
      <c r="L135" s="172"/>
      <c r="M135" s="172"/>
      <c r="N135" s="172"/>
      <c r="O135" s="172"/>
      <c r="P135" s="172"/>
      <c r="Q135" s="172"/>
      <c r="R135" s="172"/>
      <c r="S135" s="172"/>
      <c r="T135" s="172" t="s">
        <v>59</v>
      </c>
      <c r="U135" s="172"/>
      <c r="V135" s="172"/>
      <c r="W135" s="172"/>
      <c r="X135" s="172"/>
      <c r="Y135" s="172"/>
      <c r="Z135" s="172"/>
      <c r="AA135" s="172"/>
      <c r="AB135" s="172"/>
      <c r="AC135" s="172"/>
      <c r="AD135" s="172"/>
      <c r="AE135" s="172" t="s">
        <v>59</v>
      </c>
      <c r="AF135" s="172"/>
      <c r="AG135" s="172"/>
      <c r="AH135" s="125" cm="1">
        <f t="array" ref="AH135">SUMPRODUCT((C135:AG135="CA")+(C135:AG135="RTT")*1)</f>
        <v>0</v>
      </c>
      <c r="AI135" s="103" cm="1">
        <f t="array" ref="AI135">SUMPRODUCT((C135:AG135="R-CA")*1)</f>
        <v>0</v>
      </c>
      <c r="AL135" s="28" t="str">
        <f t="array" ref="AL135">IFERROR(INDEX(A$1:A$2040,SMALL(IF(A$1:A$2040&lt;&gt;"",ROW(A$1:A$2040)-0),ROW(A143))),"")</f>
        <v/>
      </c>
    </row>
    <row r="136" spans="1:38" ht="18" customHeight="1" outlineLevel="1" thickBot="1" x14ac:dyDescent="0.3">
      <c r="B136" s="175"/>
      <c r="C136" s="179"/>
      <c r="D136" s="179"/>
      <c r="E136" s="179"/>
      <c r="F136" s="179"/>
      <c r="G136" s="179"/>
      <c r="H136" s="179"/>
      <c r="I136" s="179"/>
      <c r="J136" s="179"/>
      <c r="K136" s="179"/>
      <c r="L136" s="179"/>
      <c r="M136" s="179"/>
      <c r="N136" s="179"/>
      <c r="O136" s="179"/>
      <c r="P136" s="179"/>
      <c r="Q136" s="179"/>
      <c r="R136" s="179"/>
      <c r="S136" s="179"/>
      <c r="T136" s="179"/>
      <c r="U136" s="179"/>
      <c r="V136" s="179"/>
      <c r="W136" s="179"/>
      <c r="X136" s="179"/>
      <c r="Y136" s="179"/>
      <c r="Z136" s="179"/>
      <c r="AA136" s="179"/>
      <c r="AB136" s="179"/>
      <c r="AC136" s="179"/>
      <c r="AD136" s="179"/>
      <c r="AE136" s="179"/>
      <c r="AF136" s="179"/>
      <c r="AG136" s="179"/>
      <c r="AH136" s="111" cm="1">
        <f t="array" ref="AH136">SUMPRODUCT((C136:AG136="CA")+(C136:AG136="RTT")*1)</f>
        <v>0</v>
      </c>
      <c r="AI136" s="103" cm="1">
        <f t="array" ref="AI136">SUMPRODUCT((C136:AG136="R-CA")*1)</f>
        <v>0</v>
      </c>
    </row>
    <row r="137" spans="1:38" ht="18" customHeight="1" outlineLevel="1" thickBot="1" x14ac:dyDescent="0.3">
      <c r="B137" s="116" t="s">
        <v>36</v>
      </c>
      <c r="C137" s="65"/>
      <c r="D137" s="65" t="s">
        <v>7</v>
      </c>
      <c r="E137" s="65" t="s">
        <v>7</v>
      </c>
      <c r="F137" s="65"/>
      <c r="G137" s="65"/>
      <c r="H137" s="65"/>
      <c r="I137" s="65" t="s">
        <v>7</v>
      </c>
      <c r="J137" s="65"/>
      <c r="K137" s="65"/>
      <c r="L137" s="65"/>
      <c r="M137" s="65" t="s">
        <v>7</v>
      </c>
      <c r="N137" s="65" t="s">
        <v>7</v>
      </c>
      <c r="O137" s="65" t="s">
        <v>7</v>
      </c>
      <c r="P137" s="65"/>
      <c r="Q137" s="65"/>
      <c r="R137" s="65" t="s">
        <v>7</v>
      </c>
      <c r="S137" s="65" t="s">
        <v>7</v>
      </c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111" cm="1">
        <f t="array" ref="AH137">SUMPRODUCT((C137:AG137="CA")+(C137:AG137="RTT")*1)</f>
        <v>8</v>
      </c>
      <c r="AI137" s="103" cm="1">
        <f t="array" ref="AI137">SUMPRODUCT((C137:AG137="R-CA")*1)</f>
        <v>0</v>
      </c>
    </row>
    <row r="138" spans="1:38" ht="18" customHeight="1" outlineLevel="1" thickBot="1" x14ac:dyDescent="0.3">
      <c r="B138" s="115" t="s">
        <v>39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2" t="s">
        <v>7</v>
      </c>
      <c r="AG138" s="112" t="s">
        <v>7</v>
      </c>
      <c r="AH138" s="111" cm="1">
        <f t="array" ref="AH138">SUMPRODUCT((C138:AG138="CA")+(C138:AG138="RTT")*1)</f>
        <v>2</v>
      </c>
      <c r="AI138" s="103" cm="1">
        <f t="array" ref="AI138">SUMPRODUCT((C138:AG138="R-CA")*1)</f>
        <v>0</v>
      </c>
    </row>
    <row r="139" spans="1:38" ht="18" customHeight="1" outlineLevel="1" thickBot="1" x14ac:dyDescent="0.3">
      <c r="B139" s="116" t="s">
        <v>40</v>
      </c>
      <c r="C139" s="65"/>
      <c r="D139" s="65"/>
      <c r="E139" s="65"/>
      <c r="F139" s="65"/>
      <c r="G139" s="65"/>
      <c r="H139" s="65"/>
      <c r="I139" s="65"/>
      <c r="J139" s="65" t="s">
        <v>7</v>
      </c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 t="s">
        <v>7</v>
      </c>
      <c r="X139" s="65" t="s">
        <v>7</v>
      </c>
      <c r="Y139" s="65"/>
      <c r="Z139" s="65"/>
      <c r="AA139" s="65" t="s">
        <v>7</v>
      </c>
      <c r="AB139" s="65" t="s">
        <v>7</v>
      </c>
      <c r="AC139" s="65" t="s">
        <v>7</v>
      </c>
      <c r="AD139" s="65"/>
      <c r="AE139" s="65"/>
      <c r="AF139" s="65" t="s">
        <v>7</v>
      </c>
      <c r="AG139" s="117" t="s">
        <v>7</v>
      </c>
      <c r="AH139" s="113" cm="1">
        <f t="array" ref="AH139">SUMPRODUCT((C139:AG139="CA")+(C139:AG139="RTT")*1)</f>
        <v>8</v>
      </c>
      <c r="AI139" s="112" cm="1">
        <f t="array" ref="AI139">SUMPRODUCT((C139:AG139="R-CA")*1)</f>
        <v>0</v>
      </c>
    </row>
    <row r="140" spans="1:38" ht="18" customHeight="1" thickBot="1" x14ac:dyDescent="0.3"/>
    <row r="141" spans="1:38" ht="18" customHeight="1" thickBot="1" x14ac:dyDescent="0.3">
      <c r="B141" s="33">
        <v>45962</v>
      </c>
      <c r="C141" s="263">
        <f>DATE(P4_2025!B2,11,1)</f>
        <v>45962</v>
      </c>
      <c r="D141" s="263">
        <f>C141+1</f>
        <v>45963</v>
      </c>
      <c r="E141" s="263">
        <f t="shared" ref="E141:AF141" si="13">D141+1</f>
        <v>45964</v>
      </c>
      <c r="F141" s="263">
        <f t="shared" si="13"/>
        <v>45965</v>
      </c>
      <c r="G141" s="263">
        <f t="shared" si="13"/>
        <v>45966</v>
      </c>
      <c r="H141" s="263">
        <f t="shared" si="13"/>
        <v>45967</v>
      </c>
      <c r="I141" s="263">
        <f t="shared" si="13"/>
        <v>45968</v>
      </c>
      <c r="J141" s="263">
        <f t="shared" si="13"/>
        <v>45969</v>
      </c>
      <c r="K141" s="263">
        <f t="shared" si="13"/>
        <v>45970</v>
      </c>
      <c r="L141" s="263">
        <f t="shared" si="13"/>
        <v>45971</v>
      </c>
      <c r="M141" s="263">
        <f t="shared" si="13"/>
        <v>45972</v>
      </c>
      <c r="N141" s="263">
        <f t="shared" si="13"/>
        <v>45973</v>
      </c>
      <c r="O141" s="263">
        <f t="shared" si="13"/>
        <v>45974</v>
      </c>
      <c r="P141" s="263">
        <f t="shared" si="13"/>
        <v>45975</v>
      </c>
      <c r="Q141" s="263">
        <f t="shared" si="13"/>
        <v>45976</v>
      </c>
      <c r="R141" s="263">
        <f t="shared" si="13"/>
        <v>45977</v>
      </c>
      <c r="S141" s="263">
        <f t="shared" si="13"/>
        <v>45978</v>
      </c>
      <c r="T141" s="263">
        <f t="shared" si="13"/>
        <v>45979</v>
      </c>
      <c r="U141" s="263">
        <f t="shared" si="13"/>
        <v>45980</v>
      </c>
      <c r="V141" s="263">
        <f t="shared" si="13"/>
        <v>45981</v>
      </c>
      <c r="W141" s="263">
        <f t="shared" si="13"/>
        <v>45982</v>
      </c>
      <c r="X141" s="263">
        <f t="shared" si="13"/>
        <v>45983</v>
      </c>
      <c r="Y141" s="263">
        <f t="shared" si="13"/>
        <v>45984</v>
      </c>
      <c r="Z141" s="263">
        <f t="shared" si="13"/>
        <v>45985</v>
      </c>
      <c r="AA141" s="263">
        <f t="shared" si="13"/>
        <v>45986</v>
      </c>
      <c r="AB141" s="263">
        <f t="shared" si="13"/>
        <v>45987</v>
      </c>
      <c r="AC141" s="263">
        <f t="shared" si="13"/>
        <v>45988</v>
      </c>
      <c r="AD141" s="263">
        <f t="shared" si="13"/>
        <v>45989</v>
      </c>
      <c r="AE141" s="263">
        <f t="shared" si="13"/>
        <v>45990</v>
      </c>
      <c r="AF141" s="263">
        <f t="shared" si="13"/>
        <v>45991</v>
      </c>
    </row>
    <row r="142" spans="1:38" ht="18" customHeight="1" outlineLevel="1" thickBot="1" x14ac:dyDescent="0.3">
      <c r="A142" s="28">
        <v>11</v>
      </c>
      <c r="B142" s="37" t="s">
        <v>44</v>
      </c>
      <c r="C142" s="263"/>
      <c r="D142" s="263"/>
      <c r="E142" s="263"/>
      <c r="F142" s="263"/>
      <c r="G142" s="263"/>
      <c r="H142" s="263"/>
      <c r="I142" s="263"/>
      <c r="J142" s="263"/>
      <c r="K142" s="263"/>
      <c r="L142" s="263"/>
      <c r="M142" s="263"/>
      <c r="N142" s="263"/>
      <c r="O142" s="263"/>
      <c r="P142" s="263"/>
      <c r="Q142" s="263"/>
      <c r="R142" s="263"/>
      <c r="S142" s="263"/>
      <c r="T142" s="263"/>
      <c r="U142" s="263"/>
      <c r="V142" s="263"/>
      <c r="W142" s="263"/>
      <c r="X142" s="263"/>
      <c r="Y142" s="267"/>
      <c r="Z142" s="267"/>
      <c r="AA142" s="263"/>
      <c r="AB142" s="263"/>
      <c r="AC142" s="263"/>
      <c r="AD142" s="267"/>
      <c r="AE142" s="263"/>
      <c r="AF142" s="263"/>
      <c r="AH142" s="28" t="s">
        <v>7</v>
      </c>
      <c r="AI142" s="28" t="s">
        <v>8</v>
      </c>
    </row>
    <row r="143" spans="1:38" ht="18" customHeight="1" outlineLevel="1" thickBot="1" x14ac:dyDescent="0.3">
      <c r="B143" s="29" t="s">
        <v>27</v>
      </c>
      <c r="C143" s="38"/>
      <c r="D143" s="38"/>
      <c r="E143" s="41"/>
      <c r="F143" s="41"/>
      <c r="G143" s="38"/>
      <c r="H143" s="38"/>
      <c r="I143" s="38"/>
      <c r="J143" s="41"/>
      <c r="K143" s="41"/>
      <c r="L143" s="38"/>
      <c r="M143" s="38"/>
      <c r="N143" s="41"/>
      <c r="O143" s="41" t="s">
        <v>7</v>
      </c>
      <c r="P143" s="44" t="s">
        <v>7</v>
      </c>
      <c r="Q143" s="38"/>
      <c r="R143" s="38"/>
      <c r="S143" s="41"/>
      <c r="T143" s="41"/>
      <c r="U143" s="38"/>
      <c r="V143" s="38"/>
      <c r="W143" s="38"/>
      <c r="X143" s="45"/>
      <c r="Y143" s="46"/>
      <c r="Z143" s="47"/>
      <c r="AA143" s="38"/>
      <c r="AB143" s="41"/>
      <c r="AC143" s="45"/>
      <c r="AD143" s="47"/>
      <c r="AE143" s="38"/>
      <c r="AF143" s="59"/>
      <c r="AG143" s="171"/>
      <c r="AH143" s="123" cm="1">
        <f t="array" ref="AH143">SUMPRODUCT((C143:AG143="CA")+(C143:AG143="RTT")*1)</f>
        <v>2</v>
      </c>
      <c r="AI143" s="102" cm="1">
        <f t="array" ref="AI143">SUMPRODUCT((C143:AG143="R-CA")*1)</f>
        <v>0</v>
      </c>
    </row>
    <row r="144" spans="1:38" ht="18" customHeight="1" outlineLevel="1" thickBot="1" x14ac:dyDescent="0.3">
      <c r="B144" s="30" t="s">
        <v>30</v>
      </c>
      <c r="C144" s="38"/>
      <c r="D144" s="38"/>
      <c r="E144" s="41"/>
      <c r="F144" s="41"/>
      <c r="G144" s="38"/>
      <c r="H144" s="38"/>
      <c r="I144" s="38"/>
      <c r="J144" s="41"/>
      <c r="K144" s="41"/>
      <c r="L144" s="38"/>
      <c r="M144" s="38"/>
      <c r="N144" s="41"/>
      <c r="O144" s="45"/>
      <c r="P144" s="48"/>
      <c r="Q144" s="49"/>
      <c r="R144" s="38"/>
      <c r="S144" s="41"/>
      <c r="T144" s="41"/>
      <c r="U144" s="38"/>
      <c r="V144" s="38"/>
      <c r="W144" s="38"/>
      <c r="X144" s="45" t="s">
        <v>7</v>
      </c>
      <c r="Y144" s="50" t="s">
        <v>7</v>
      </c>
      <c r="Z144" s="51" t="s">
        <v>7</v>
      </c>
      <c r="AA144" s="49"/>
      <c r="AB144" s="41"/>
      <c r="AC144" s="45"/>
      <c r="AD144" s="52"/>
      <c r="AE144" s="49"/>
      <c r="AF144" s="59"/>
      <c r="AG144" s="132"/>
      <c r="AH144" s="123" cm="1">
        <f t="array" ref="AH144">SUMPRODUCT((C144:AG144="CA")+(C144:AG144="RTT")*1)</f>
        <v>3</v>
      </c>
      <c r="AI144" s="35" cm="1">
        <f t="array" ref="AI144">SUMPRODUCT((C144:AG144="R-CA")*1)</f>
        <v>0</v>
      </c>
    </row>
    <row r="145" spans="1:38" ht="18" customHeight="1" outlineLevel="1" thickBot="1" x14ac:dyDescent="0.3">
      <c r="B145" s="29" t="s">
        <v>32</v>
      </c>
      <c r="C145" s="38"/>
      <c r="D145" s="38"/>
      <c r="E145" s="41"/>
      <c r="F145" s="41"/>
      <c r="G145" s="38"/>
      <c r="H145" s="38"/>
      <c r="I145" s="38"/>
      <c r="J145" s="35" t="s">
        <v>7</v>
      </c>
      <c r="K145" s="38" t="s">
        <v>7</v>
      </c>
      <c r="L145" s="38" t="s">
        <v>7</v>
      </c>
      <c r="M145" s="38"/>
      <c r="N145" s="41"/>
      <c r="O145" s="41" t="s">
        <v>7</v>
      </c>
      <c r="P145" s="53" t="s">
        <v>7</v>
      </c>
      <c r="Q145" s="38"/>
      <c r="R145" s="38"/>
      <c r="S145" s="41"/>
      <c r="T145" s="41" t="s">
        <v>7</v>
      </c>
      <c r="U145" s="38" t="s">
        <v>7</v>
      </c>
      <c r="V145" s="38"/>
      <c r="W145" s="38"/>
      <c r="X145" s="45" t="s">
        <v>7</v>
      </c>
      <c r="Y145" s="54" t="s">
        <v>7</v>
      </c>
      <c r="Z145" s="55" t="s">
        <v>7</v>
      </c>
      <c r="AA145" s="38"/>
      <c r="AB145" s="41"/>
      <c r="AC145" s="45" t="s">
        <v>7</v>
      </c>
      <c r="AD145" s="55" t="s">
        <v>7</v>
      </c>
      <c r="AE145" s="38"/>
      <c r="AF145" s="59"/>
      <c r="AG145" s="132"/>
      <c r="AH145" s="123" cm="1">
        <f t="array" ref="AH145">SUMPRODUCT((C145:AG145="CA")+(C145:AG145="RTT")*1)</f>
        <v>12</v>
      </c>
      <c r="AI145" s="35" cm="1">
        <f t="array" ref="AI145">SUMPRODUCT((C145:AG145="R-CA")*1)</f>
        <v>0</v>
      </c>
    </row>
    <row r="146" spans="1:38" ht="18" customHeight="1" outlineLevel="1" thickBot="1" x14ac:dyDescent="0.3">
      <c r="B146" s="30" t="s">
        <v>33</v>
      </c>
      <c r="C146" s="38"/>
      <c r="D146" s="38"/>
      <c r="E146" s="41"/>
      <c r="F146" s="41" t="s">
        <v>7</v>
      </c>
      <c r="G146" s="38" t="s">
        <v>7</v>
      </c>
      <c r="H146" s="38"/>
      <c r="I146" s="38"/>
      <c r="J146" s="41"/>
      <c r="K146" s="41"/>
      <c r="L146" s="38"/>
      <c r="M146" s="38"/>
      <c r="N146" s="41"/>
      <c r="O146" s="41"/>
      <c r="P146" s="41"/>
      <c r="Q146" s="38"/>
      <c r="R146" s="38"/>
      <c r="S146" s="41"/>
      <c r="T146" s="41"/>
      <c r="U146" s="38"/>
      <c r="V146" s="38"/>
      <c r="W146" s="38"/>
      <c r="X146" s="41"/>
      <c r="Y146" s="56"/>
      <c r="Z146" s="57"/>
      <c r="AA146" s="38"/>
      <c r="AB146" s="41"/>
      <c r="AC146" s="41"/>
      <c r="AD146" s="56"/>
      <c r="AE146" s="38"/>
      <c r="AF146" s="59"/>
      <c r="AG146" s="132"/>
      <c r="AH146" s="123" cm="1">
        <f t="array" ref="AH146">SUMPRODUCT((C146:AG146="CA")+(C146:AG146="RTT")*1)</f>
        <v>2</v>
      </c>
      <c r="AI146" s="35" cm="1">
        <f t="array" ref="AI146">SUMPRODUCT((C146:AG146="R-CA")*1)</f>
        <v>0</v>
      </c>
    </row>
    <row r="147" spans="1:38" ht="18" customHeight="1" outlineLevel="1" thickBot="1" x14ac:dyDescent="0.3">
      <c r="B147" s="29" t="s">
        <v>34</v>
      </c>
      <c r="C147" s="38"/>
      <c r="D147" s="38"/>
      <c r="E147" s="41"/>
      <c r="F147" s="41"/>
      <c r="G147" s="38"/>
      <c r="H147" s="38"/>
      <c r="I147" s="38"/>
      <c r="J147" s="41" t="s">
        <v>7</v>
      </c>
      <c r="K147" s="41" t="s">
        <v>7</v>
      </c>
      <c r="L147" s="38" t="s">
        <v>7</v>
      </c>
      <c r="M147" s="38"/>
      <c r="N147" s="41"/>
      <c r="O147" s="41"/>
      <c r="P147" s="41"/>
      <c r="Q147" s="38"/>
      <c r="R147" s="38"/>
      <c r="S147" s="41"/>
      <c r="T147" s="41" t="s">
        <v>7</v>
      </c>
      <c r="U147" s="38" t="s">
        <v>7</v>
      </c>
      <c r="V147" s="38"/>
      <c r="W147" s="38"/>
      <c r="X147" s="41"/>
      <c r="Y147" s="41"/>
      <c r="Z147" s="38"/>
      <c r="AA147" s="38"/>
      <c r="AB147" s="41"/>
      <c r="AC147" s="41"/>
      <c r="AD147" s="41"/>
      <c r="AE147" s="38"/>
      <c r="AF147" s="59"/>
      <c r="AG147" s="132"/>
      <c r="AH147" s="123" cm="1">
        <f t="array" ref="AH147">SUMPRODUCT((C147:AG147="CA")+(C147:AG147="RTT")*1)</f>
        <v>5</v>
      </c>
      <c r="AI147" s="35" cm="1">
        <f t="array" ref="AI147">SUMPRODUCT((C147:AG147="R-CA")*1)</f>
        <v>0</v>
      </c>
    </row>
    <row r="148" spans="1:38" ht="18" customHeight="1" outlineLevel="1" thickBot="1" x14ac:dyDescent="0.3">
      <c r="B148" s="30" t="s">
        <v>41</v>
      </c>
      <c r="C148" s="38"/>
      <c r="D148" s="38"/>
      <c r="E148" s="41"/>
      <c r="F148" s="41" t="s">
        <v>7</v>
      </c>
      <c r="G148" s="38" t="s">
        <v>7</v>
      </c>
      <c r="H148" s="38"/>
      <c r="I148" s="38"/>
      <c r="J148" s="41"/>
      <c r="K148" s="41"/>
      <c r="L148" s="38"/>
      <c r="M148" s="38"/>
      <c r="N148" s="41"/>
      <c r="O148" s="41"/>
      <c r="P148" s="41"/>
      <c r="Q148" s="38"/>
      <c r="R148" s="38"/>
      <c r="S148" s="41"/>
      <c r="T148" s="41"/>
      <c r="U148" s="38"/>
      <c r="V148" s="38"/>
      <c r="W148" s="38"/>
      <c r="X148" s="41"/>
      <c r="Y148" s="41"/>
      <c r="Z148" s="38"/>
      <c r="AA148" s="38"/>
      <c r="AB148" s="41"/>
      <c r="AC148" s="41" t="s">
        <v>7</v>
      </c>
      <c r="AD148" s="41" t="s">
        <v>7</v>
      </c>
      <c r="AE148" s="38"/>
      <c r="AF148" s="59"/>
      <c r="AG148" s="132"/>
      <c r="AH148" s="123" cm="1">
        <f t="array" ref="AH148">SUMPRODUCT((C148:AG148="CA")+(C148:AG148="RTT")*1)</f>
        <v>4</v>
      </c>
      <c r="AI148" s="35" cm="1">
        <f t="array" ref="AI148">SUMPRODUCT((C148:AG148="R-CA")*1)</f>
        <v>0</v>
      </c>
    </row>
    <row r="149" spans="1:38" ht="18" customHeight="1" outlineLevel="1" thickBot="1" x14ac:dyDescent="0.3">
      <c r="B149" s="178"/>
      <c r="C149" s="172"/>
      <c r="D149" s="172"/>
      <c r="E149" s="172"/>
      <c r="F149" s="172"/>
      <c r="G149" s="172"/>
      <c r="H149" s="172" t="s">
        <v>59</v>
      </c>
      <c r="I149" s="172"/>
      <c r="J149" s="172"/>
      <c r="K149" s="172"/>
      <c r="L149" s="172"/>
      <c r="M149" s="172"/>
      <c r="N149" s="172"/>
      <c r="O149" s="172"/>
      <c r="P149" s="172"/>
      <c r="Q149" s="172"/>
      <c r="R149" s="172"/>
      <c r="S149" s="172"/>
      <c r="T149" s="172"/>
      <c r="U149" s="172"/>
      <c r="V149" s="172"/>
      <c r="W149" s="172"/>
      <c r="X149" s="172"/>
      <c r="Y149" s="207" t="s">
        <v>59</v>
      </c>
      <c r="Z149" s="172"/>
      <c r="AA149" s="172"/>
      <c r="AB149" s="172"/>
      <c r="AC149" s="172"/>
      <c r="AD149" s="172"/>
      <c r="AE149" s="172"/>
      <c r="AF149" s="177"/>
      <c r="AG149" s="132"/>
      <c r="AH149" s="125" cm="1">
        <f t="array" ref="AH149">SUMPRODUCT((C149:AG149="CA")+(C149:AG149="RTT")*1)</f>
        <v>0</v>
      </c>
      <c r="AI149" s="103" cm="1">
        <f t="array" ref="AI149">SUMPRODUCT((C149:AG149="R-CA")*1)</f>
        <v>0</v>
      </c>
      <c r="AL149" s="28" t="str">
        <f t="array" ref="AL149">IFERROR(INDEX(A$1:A$2040,SMALL(IF(A$1:A$2040&lt;&gt;"",ROW(A$1:A$2040)-0),ROW(A157))),"")</f>
        <v/>
      </c>
    </row>
    <row r="150" spans="1:38" ht="18" customHeight="1" outlineLevel="1" thickBot="1" x14ac:dyDescent="0.3">
      <c r="B150" s="175"/>
      <c r="C150" s="179"/>
      <c r="D150" s="179"/>
      <c r="E150" s="179"/>
      <c r="F150" s="179"/>
      <c r="G150" s="179"/>
      <c r="H150" s="179"/>
      <c r="I150" s="179"/>
      <c r="J150" s="179"/>
      <c r="K150" s="179"/>
      <c r="L150" s="179"/>
      <c r="M150" s="179"/>
      <c r="N150" s="179"/>
      <c r="O150" s="179"/>
      <c r="P150" s="179"/>
      <c r="Q150" s="179"/>
      <c r="R150" s="179"/>
      <c r="S150" s="179"/>
      <c r="T150" s="179"/>
      <c r="U150" s="179"/>
      <c r="V150" s="179"/>
      <c r="W150" s="179"/>
      <c r="X150" s="179"/>
      <c r="Y150" s="179"/>
      <c r="Z150" s="179"/>
      <c r="AA150" s="179"/>
      <c r="AB150" s="179"/>
      <c r="AC150" s="179"/>
      <c r="AD150" s="179"/>
      <c r="AE150" s="179"/>
      <c r="AF150" s="180"/>
      <c r="AG150" s="132"/>
      <c r="AH150" s="125" cm="1">
        <f t="array" ref="AH150">SUMPRODUCT((C150:AG150="CA")+(C150:AG150="RTT")*1)</f>
        <v>0</v>
      </c>
      <c r="AI150" s="103" cm="1">
        <f t="array" ref="AI150">SUMPRODUCT((C150:AG150="R-CA")*1)</f>
        <v>0</v>
      </c>
    </row>
    <row r="151" spans="1:38" ht="18" customHeight="1" outlineLevel="1" thickBot="1" x14ac:dyDescent="0.3">
      <c r="B151" s="116" t="s">
        <v>36</v>
      </c>
      <c r="C151" s="65"/>
      <c r="D151" s="65"/>
      <c r="E151" s="65"/>
      <c r="F151" s="65"/>
      <c r="G151" s="65"/>
      <c r="H151" s="65"/>
      <c r="I151" s="65"/>
      <c r="J151" s="65" t="s">
        <v>7</v>
      </c>
      <c r="K151" s="65" t="s">
        <v>7</v>
      </c>
      <c r="L151" s="65" t="s">
        <v>7</v>
      </c>
      <c r="M151" s="65"/>
      <c r="N151" s="65"/>
      <c r="O151" s="65" t="s">
        <v>7</v>
      </c>
      <c r="P151" s="65" t="s">
        <v>7</v>
      </c>
      <c r="Q151" s="65"/>
      <c r="R151" s="65"/>
      <c r="S151" s="65"/>
      <c r="T151" s="65" t="s">
        <v>7</v>
      </c>
      <c r="U151" s="65" t="s">
        <v>7</v>
      </c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117"/>
      <c r="AG151" s="132"/>
      <c r="AH151" s="125" cm="1">
        <f t="array" ref="AH151">SUMPRODUCT((C151:AG151="CA")+(C151:AG151="RTT")*1)</f>
        <v>7</v>
      </c>
      <c r="AI151" s="103" cm="1">
        <f t="array" ref="AI151">SUMPRODUCT((C151:AG151="R-CA")*1)</f>
        <v>0</v>
      </c>
    </row>
    <row r="152" spans="1:38" ht="18" customHeight="1" outlineLevel="1" thickBot="1" x14ac:dyDescent="0.3">
      <c r="B152" s="115" t="s">
        <v>39</v>
      </c>
      <c r="C152" s="112"/>
      <c r="D152" s="112"/>
      <c r="E152" s="112"/>
      <c r="F152" s="112" t="s">
        <v>7</v>
      </c>
      <c r="G152" s="112" t="s">
        <v>7</v>
      </c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 t="s">
        <v>7</v>
      </c>
      <c r="Y152" s="112" t="s">
        <v>7</v>
      </c>
      <c r="Z152" s="112" t="s">
        <v>7</v>
      </c>
      <c r="AA152" s="112"/>
      <c r="AB152" s="112"/>
      <c r="AC152" s="112"/>
      <c r="AD152" s="112"/>
      <c r="AE152" s="112"/>
      <c r="AF152" s="114"/>
      <c r="AG152" s="132"/>
      <c r="AH152" s="125" cm="1">
        <f t="array" ref="AH152">SUMPRODUCT((C152:AG152="CA")+(C152:AG152="RTT")*1)</f>
        <v>5</v>
      </c>
      <c r="AI152" s="103" cm="1">
        <f t="array" ref="AI152">SUMPRODUCT((C152:AG152="R-CA")*1)</f>
        <v>0</v>
      </c>
    </row>
    <row r="153" spans="1:38" ht="18" customHeight="1" outlineLevel="1" thickBot="1" x14ac:dyDescent="0.3">
      <c r="B153" s="116" t="s">
        <v>40</v>
      </c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117"/>
      <c r="AG153" s="133"/>
      <c r="AH153" s="129" cm="1">
        <f t="array" ref="AH153">SUMPRODUCT((C153:AG153="CA")+(C153:AG153="RTT")*1)</f>
        <v>0</v>
      </c>
      <c r="AI153" s="112" cm="1">
        <f t="array" ref="AI153">SUMPRODUCT((C153:AG153="R-CA")*1)</f>
        <v>0</v>
      </c>
    </row>
    <row r="154" spans="1:38" ht="18" customHeight="1" thickBot="1" x14ac:dyDescent="0.3"/>
    <row r="155" spans="1:38" ht="18" customHeight="1" thickBot="1" x14ac:dyDescent="0.3">
      <c r="B155" s="33">
        <v>45992</v>
      </c>
      <c r="C155" s="263">
        <f>DATE(P4_2025!B2,12,1)</f>
        <v>45992</v>
      </c>
      <c r="D155" s="263">
        <f>C155+1</f>
        <v>45993</v>
      </c>
      <c r="E155" s="263">
        <f t="shared" ref="E155:AG155" si="14">D155+1</f>
        <v>45994</v>
      </c>
      <c r="F155" s="263">
        <f t="shared" si="14"/>
        <v>45995</v>
      </c>
      <c r="G155" s="263">
        <f t="shared" si="14"/>
        <v>45996</v>
      </c>
      <c r="H155" s="263">
        <f t="shared" si="14"/>
        <v>45997</v>
      </c>
      <c r="I155" s="263">
        <f t="shared" si="14"/>
        <v>45998</v>
      </c>
      <c r="J155" s="263">
        <f t="shared" si="14"/>
        <v>45999</v>
      </c>
      <c r="K155" s="263">
        <f t="shared" si="14"/>
        <v>46000</v>
      </c>
      <c r="L155" s="263">
        <f t="shared" si="14"/>
        <v>46001</v>
      </c>
      <c r="M155" s="263">
        <f t="shared" si="14"/>
        <v>46002</v>
      </c>
      <c r="N155" s="263">
        <f t="shared" si="14"/>
        <v>46003</v>
      </c>
      <c r="O155" s="263">
        <f t="shared" si="14"/>
        <v>46004</v>
      </c>
      <c r="P155" s="263">
        <f t="shared" si="14"/>
        <v>46005</v>
      </c>
      <c r="Q155" s="263">
        <f t="shared" si="14"/>
        <v>46006</v>
      </c>
      <c r="R155" s="263">
        <f t="shared" si="14"/>
        <v>46007</v>
      </c>
      <c r="S155" s="263">
        <f t="shared" si="14"/>
        <v>46008</v>
      </c>
      <c r="T155" s="263">
        <f t="shared" si="14"/>
        <v>46009</v>
      </c>
      <c r="U155" s="263">
        <f t="shared" si="14"/>
        <v>46010</v>
      </c>
      <c r="V155" s="263">
        <f t="shared" si="14"/>
        <v>46011</v>
      </c>
      <c r="W155" s="263">
        <f t="shared" si="14"/>
        <v>46012</v>
      </c>
      <c r="X155" s="263">
        <f t="shared" si="14"/>
        <v>46013</v>
      </c>
      <c r="Y155" s="263">
        <f t="shared" si="14"/>
        <v>46014</v>
      </c>
      <c r="Z155" s="263">
        <f t="shared" si="14"/>
        <v>46015</v>
      </c>
      <c r="AA155" s="263">
        <f t="shared" si="14"/>
        <v>46016</v>
      </c>
      <c r="AB155" s="263">
        <f t="shared" si="14"/>
        <v>46017</v>
      </c>
      <c r="AC155" s="263">
        <f t="shared" si="14"/>
        <v>46018</v>
      </c>
      <c r="AD155" s="263">
        <f t="shared" si="14"/>
        <v>46019</v>
      </c>
      <c r="AE155" s="263">
        <f t="shared" si="14"/>
        <v>46020</v>
      </c>
      <c r="AF155" s="263">
        <f t="shared" si="14"/>
        <v>46021</v>
      </c>
      <c r="AG155" s="263">
        <f t="shared" si="14"/>
        <v>46022</v>
      </c>
    </row>
    <row r="156" spans="1:38" ht="18" customHeight="1" outlineLevel="1" thickBot="1" x14ac:dyDescent="0.3">
      <c r="A156" s="28">
        <v>12</v>
      </c>
      <c r="B156" s="37" t="s">
        <v>44</v>
      </c>
      <c r="C156" s="263"/>
      <c r="D156" s="263"/>
      <c r="E156" s="267"/>
      <c r="F156" s="263"/>
      <c r="G156" s="263"/>
      <c r="H156" s="263"/>
      <c r="I156" s="263"/>
      <c r="J156" s="263"/>
      <c r="K156" s="263"/>
      <c r="L156" s="263"/>
      <c r="M156" s="263"/>
      <c r="N156" s="263"/>
      <c r="O156" s="263"/>
      <c r="P156" s="263"/>
      <c r="Q156" s="263"/>
      <c r="R156" s="263"/>
      <c r="S156" s="263"/>
      <c r="T156" s="263"/>
      <c r="U156" s="263"/>
      <c r="V156" s="263"/>
      <c r="W156" s="263"/>
      <c r="X156" s="263"/>
      <c r="Y156" s="263"/>
      <c r="Z156" s="263"/>
      <c r="AA156" s="263"/>
      <c r="AB156" s="267"/>
      <c r="AC156" s="263"/>
      <c r="AD156" s="263"/>
      <c r="AE156" s="263"/>
      <c r="AF156" s="263"/>
      <c r="AG156" s="263"/>
      <c r="AH156" s="28" t="s">
        <v>7</v>
      </c>
      <c r="AI156" s="28" t="s">
        <v>8</v>
      </c>
    </row>
    <row r="157" spans="1:38" ht="18" customHeight="1" outlineLevel="1" thickBot="1" x14ac:dyDescent="0.3">
      <c r="B157" s="29" t="s">
        <v>27</v>
      </c>
      <c r="C157" s="35"/>
      <c r="D157" s="58"/>
      <c r="E157" s="48"/>
      <c r="F157" s="41"/>
      <c r="G157" s="38"/>
      <c r="H157" s="38"/>
      <c r="I157" s="41"/>
      <c r="J157" s="41"/>
      <c r="K157" s="41"/>
      <c r="L157" s="38"/>
      <c r="M157" s="38"/>
      <c r="N157" s="41"/>
      <c r="O157" s="41"/>
      <c r="P157" s="38"/>
      <c r="Q157" s="38"/>
      <c r="R157" s="38" t="s">
        <v>7</v>
      </c>
      <c r="S157" s="41" t="s">
        <v>7</v>
      </c>
      <c r="T157" s="41"/>
      <c r="U157" s="38"/>
      <c r="V157" s="38"/>
      <c r="W157" s="44"/>
      <c r="X157" s="44"/>
      <c r="Y157" s="41"/>
      <c r="Z157" s="38"/>
      <c r="AA157" s="59"/>
      <c r="AB157" s="47"/>
      <c r="AC157" s="41"/>
      <c r="AD157" s="38"/>
      <c r="AE157" s="38"/>
      <c r="AF157" s="38" t="s">
        <v>7</v>
      </c>
      <c r="AG157" s="41" t="s">
        <v>7</v>
      </c>
      <c r="AH157" s="97" cm="1">
        <f t="array" ref="AH157">SUMPRODUCT((C157:AG157="CA")+(C157:AG157="RTT")*1)</f>
        <v>4</v>
      </c>
      <c r="AI157" s="57" cm="1">
        <f t="array" ref="AI157">SUMPRODUCT((C157:AG157="R-CA")*1)</f>
        <v>0</v>
      </c>
    </row>
    <row r="158" spans="1:38" ht="18" customHeight="1" outlineLevel="1" thickBot="1" x14ac:dyDescent="0.3">
      <c r="B158" s="30" t="s">
        <v>30</v>
      </c>
      <c r="C158" s="35"/>
      <c r="D158" s="35"/>
      <c r="E158" s="56"/>
      <c r="F158" s="41"/>
      <c r="G158" s="38"/>
      <c r="H158" s="38"/>
      <c r="I158" s="41"/>
      <c r="J158" s="41"/>
      <c r="K158" s="41"/>
      <c r="L158" s="38"/>
      <c r="M158" s="38" t="s">
        <v>7</v>
      </c>
      <c r="N158" s="41" t="s">
        <v>7</v>
      </c>
      <c r="O158" s="41"/>
      <c r="P158" s="38"/>
      <c r="Q158" s="38"/>
      <c r="R158" s="38"/>
      <c r="S158" s="41"/>
      <c r="T158" s="41"/>
      <c r="U158" s="38"/>
      <c r="V158" s="38" t="s">
        <v>7</v>
      </c>
      <c r="W158" s="38" t="s">
        <v>7</v>
      </c>
      <c r="X158" s="38" t="s">
        <v>7</v>
      </c>
      <c r="Y158" s="41"/>
      <c r="Z158" s="38"/>
      <c r="AA158" s="38"/>
      <c r="AB158" s="38"/>
      <c r="AC158" s="61"/>
      <c r="AD158" s="38"/>
      <c r="AE158" s="38"/>
      <c r="AF158" s="38"/>
      <c r="AG158" s="41"/>
      <c r="AH158" s="97" cm="1">
        <f t="array" ref="AH158">SUMPRODUCT((C158:AG158="CA")+(C158:AG158="RTT")*1)</f>
        <v>5</v>
      </c>
      <c r="AI158" s="38" cm="1">
        <f t="array" ref="AI158">SUMPRODUCT((C158:AG158="R-CA")*1)</f>
        <v>0</v>
      </c>
    </row>
    <row r="159" spans="1:38" ht="18" customHeight="1" outlineLevel="1" thickBot="1" x14ac:dyDescent="0.3">
      <c r="B159" s="29" t="s">
        <v>32</v>
      </c>
      <c r="C159" s="35"/>
      <c r="D159" s="35" t="s">
        <v>7</v>
      </c>
      <c r="E159" s="35" t="s">
        <v>7</v>
      </c>
      <c r="F159" s="41"/>
      <c r="G159" s="38"/>
      <c r="H159" s="41" t="s">
        <v>7</v>
      </c>
      <c r="I159" s="35" t="s">
        <v>7</v>
      </c>
      <c r="J159" s="55" t="s">
        <v>7</v>
      </c>
      <c r="K159" s="41"/>
      <c r="L159" s="38"/>
      <c r="M159" s="38"/>
      <c r="N159" s="41"/>
      <c r="O159" s="41"/>
      <c r="P159" s="38"/>
      <c r="Q159" s="38"/>
      <c r="R159" s="38"/>
      <c r="S159" s="41"/>
      <c r="T159" s="41"/>
      <c r="U159" s="38"/>
      <c r="V159" s="59"/>
      <c r="W159" s="62"/>
      <c r="X159" s="63"/>
      <c r="Y159" s="41"/>
      <c r="Z159" s="38"/>
      <c r="AA159" s="59"/>
      <c r="AB159" s="52"/>
      <c r="AC159" s="61"/>
      <c r="AD159" s="38"/>
      <c r="AE159" s="38"/>
      <c r="AF159" s="38" t="s">
        <v>7</v>
      </c>
      <c r="AG159" s="43" t="s">
        <v>7</v>
      </c>
      <c r="AH159" s="97" cm="1">
        <f t="array" ref="AH159">SUMPRODUCT((C159:AG159="CA")+(C159:AG159="RTT")*1)</f>
        <v>7</v>
      </c>
      <c r="AI159" s="38" cm="1">
        <f t="array" ref="AI159">SUMPRODUCT((C159:AG159="R-CA")*1)</f>
        <v>0</v>
      </c>
    </row>
    <row r="160" spans="1:38" ht="18" customHeight="1" outlineLevel="1" thickBot="1" x14ac:dyDescent="0.3">
      <c r="B160" s="30" t="s">
        <v>33</v>
      </c>
      <c r="C160" s="35"/>
      <c r="D160" s="35"/>
      <c r="E160" s="41"/>
      <c r="F160" s="41"/>
      <c r="G160" s="38"/>
      <c r="H160" s="38"/>
      <c r="I160" s="106"/>
      <c r="J160" s="41"/>
      <c r="K160" s="41"/>
      <c r="L160" s="38"/>
      <c r="M160" s="38"/>
      <c r="N160" s="41"/>
      <c r="O160" s="41"/>
      <c r="P160" s="38"/>
      <c r="Q160" s="38"/>
      <c r="R160" s="38"/>
      <c r="S160" s="41"/>
      <c r="T160" s="41"/>
      <c r="U160" s="38"/>
      <c r="V160" s="59"/>
      <c r="W160" s="48"/>
      <c r="X160" s="60"/>
      <c r="Y160" s="41"/>
      <c r="Z160" s="38"/>
      <c r="AA160" s="38" t="s">
        <v>7</v>
      </c>
      <c r="AB160" s="38" t="s">
        <v>7</v>
      </c>
      <c r="AC160" s="61"/>
      <c r="AD160" s="38"/>
      <c r="AE160" s="38"/>
      <c r="AF160" s="38"/>
      <c r="AG160" s="41"/>
      <c r="AH160" s="97" cm="1">
        <f t="array" ref="AH160">SUMPRODUCT((C160:AG160="CA")+(C160:AG160="RTT")*1)</f>
        <v>2</v>
      </c>
      <c r="AI160" s="38" cm="1">
        <f t="array" ref="AI160">SUMPRODUCT((C160:AG160="R-CA")*1)</f>
        <v>0</v>
      </c>
    </row>
    <row r="161" spans="2:38" ht="18" customHeight="1" outlineLevel="1" thickBot="1" x14ac:dyDescent="0.3">
      <c r="B161" s="29" t="s">
        <v>34</v>
      </c>
      <c r="C161" s="35"/>
      <c r="D161" s="35"/>
      <c r="E161" s="41"/>
      <c r="F161" s="41"/>
      <c r="G161" s="38"/>
      <c r="H161" s="38"/>
      <c r="I161" s="41"/>
      <c r="J161" s="41"/>
      <c r="K161" s="41"/>
      <c r="L161" s="38"/>
      <c r="M161" s="38"/>
      <c r="N161" s="41"/>
      <c r="O161" s="41"/>
      <c r="P161" s="38"/>
      <c r="Q161" s="38"/>
      <c r="R161" s="38" t="s">
        <v>7</v>
      </c>
      <c r="S161" s="41" t="s">
        <v>7</v>
      </c>
      <c r="T161" s="41"/>
      <c r="U161" s="38"/>
      <c r="V161" s="41"/>
      <c r="W161" s="41"/>
      <c r="X161" s="41"/>
      <c r="Y161" s="41"/>
      <c r="Z161" s="38"/>
      <c r="AA161" s="38" t="s">
        <v>7</v>
      </c>
      <c r="AB161" s="41" t="s">
        <v>7</v>
      </c>
      <c r="AC161" s="61"/>
      <c r="AD161" s="38"/>
      <c r="AE161" s="38"/>
      <c r="AF161" s="38"/>
      <c r="AG161" s="41"/>
      <c r="AH161" s="97" cm="1">
        <f t="array" ref="AH161">SUMPRODUCT((C161:AG161="CA")+(C161:AG161="RTT")*1)</f>
        <v>4</v>
      </c>
      <c r="AI161" s="38" cm="1">
        <f t="array" ref="AI161">SUMPRODUCT((C161:AG161="R-CA")*1)</f>
        <v>0</v>
      </c>
    </row>
    <row r="162" spans="2:38" ht="18" customHeight="1" outlineLevel="1" thickBot="1" x14ac:dyDescent="0.3">
      <c r="B162" s="30" t="s">
        <v>41</v>
      </c>
      <c r="C162" s="35"/>
      <c r="D162" s="35" t="s">
        <v>7</v>
      </c>
      <c r="E162" s="41" t="s">
        <v>7</v>
      </c>
      <c r="F162" s="41"/>
      <c r="G162" s="38"/>
      <c r="H162" s="38" t="s">
        <v>7</v>
      </c>
      <c r="I162" s="41" t="s">
        <v>7</v>
      </c>
      <c r="J162" s="41" t="s">
        <v>7</v>
      </c>
      <c r="K162" s="41"/>
      <c r="L162" s="38"/>
      <c r="M162" s="38" t="s">
        <v>7</v>
      </c>
      <c r="N162" s="41" t="s">
        <v>7</v>
      </c>
      <c r="O162" s="41"/>
      <c r="P162" s="38"/>
      <c r="Q162" s="38"/>
      <c r="R162" s="38"/>
      <c r="S162" s="41"/>
      <c r="T162" s="41"/>
      <c r="U162" s="38"/>
      <c r="V162" s="38" t="s">
        <v>7</v>
      </c>
      <c r="W162" s="41" t="s">
        <v>7</v>
      </c>
      <c r="X162" s="41" t="s">
        <v>7</v>
      </c>
      <c r="Y162" s="41"/>
      <c r="Z162" s="38"/>
      <c r="AA162" s="59"/>
      <c r="AB162" s="55"/>
      <c r="AC162" s="41"/>
      <c r="AD162" s="38"/>
      <c r="AE162" s="38"/>
      <c r="AF162" s="38"/>
      <c r="AG162" s="41"/>
      <c r="AH162" s="97" cm="1">
        <f t="array" ref="AH162">SUMPRODUCT((C162:AG162="CA")+(C162:AG162="RTT")*1)</f>
        <v>10</v>
      </c>
      <c r="AI162" s="38" cm="1">
        <f t="array" ref="AI162">SUMPRODUCT((C162:AG162="R-CA")*1)</f>
        <v>0</v>
      </c>
    </row>
    <row r="163" spans="2:38" ht="18" customHeight="1" outlineLevel="1" thickBot="1" x14ac:dyDescent="0.3">
      <c r="B163" s="178"/>
      <c r="C163" s="172"/>
      <c r="D163" s="172"/>
      <c r="E163" s="172"/>
      <c r="F163" s="172"/>
      <c r="G163" s="172"/>
      <c r="H163" s="172"/>
      <c r="I163" s="207" t="s">
        <v>59</v>
      </c>
      <c r="J163" s="172"/>
      <c r="K163" s="172"/>
      <c r="L163" s="172"/>
      <c r="M163" s="207" t="s">
        <v>59</v>
      </c>
      <c r="N163" s="172"/>
      <c r="O163" s="172"/>
      <c r="P163" s="172"/>
      <c r="Q163" s="172"/>
      <c r="R163" s="172"/>
      <c r="S163" s="172"/>
      <c r="T163" s="172"/>
      <c r="U163" s="172"/>
      <c r="V163" s="172"/>
      <c r="W163" s="172"/>
      <c r="X163" s="172"/>
      <c r="Y163" s="172"/>
      <c r="Z163" s="172"/>
      <c r="AA163" s="172"/>
      <c r="AB163" s="172"/>
      <c r="AC163" s="172"/>
      <c r="AD163" s="172"/>
      <c r="AE163" s="172"/>
      <c r="AF163" s="172"/>
      <c r="AG163" s="172"/>
      <c r="AH163" s="125" cm="1">
        <f t="array" ref="AH163">SUMPRODUCT((C163:AG163="CA")+(C163:AG163="RTT")*1)</f>
        <v>0</v>
      </c>
      <c r="AI163" s="103" cm="1">
        <f t="array" ref="AI163">SUMPRODUCT((C163:AG163="R-CA")*1)</f>
        <v>0</v>
      </c>
      <c r="AL163" s="28" t="str">
        <f t="array" ref="AL163">IFERROR(INDEX(A$1:A$2040,SMALL(IF(A$1:A$2040&lt;&gt;"",ROW(A$1:A$2040)-0),ROW(A171))),"")</f>
        <v/>
      </c>
    </row>
    <row r="164" spans="2:38" ht="18" customHeight="1" outlineLevel="1" thickBot="1" x14ac:dyDescent="0.3">
      <c r="B164" s="175"/>
      <c r="C164" s="179"/>
      <c r="D164" s="179"/>
      <c r="E164" s="179"/>
      <c r="F164" s="179"/>
      <c r="G164" s="179"/>
      <c r="H164" s="179"/>
      <c r="I164" s="179"/>
      <c r="J164" s="179"/>
      <c r="K164" s="179"/>
      <c r="L164" s="179"/>
      <c r="M164" s="179"/>
      <c r="N164" s="179"/>
      <c r="O164" s="179"/>
      <c r="P164" s="179"/>
      <c r="Q164" s="179"/>
      <c r="R164" s="179"/>
      <c r="S164" s="179"/>
      <c r="T164" s="179"/>
      <c r="U164" s="179"/>
      <c r="V164" s="179"/>
      <c r="W164" s="179"/>
      <c r="X164" s="179"/>
      <c r="Y164" s="179"/>
      <c r="Z164" s="179"/>
      <c r="AA164" s="179"/>
      <c r="AB164" s="179"/>
      <c r="AC164" s="179"/>
      <c r="AD164" s="179"/>
      <c r="AE164" s="179"/>
      <c r="AF164" s="179"/>
      <c r="AG164" s="179"/>
      <c r="AH164" s="111" cm="1">
        <f t="array" ref="AH164">SUMPRODUCT((C164:AG164="CA")+(C164:AG164="RTT")*1)</f>
        <v>0</v>
      </c>
      <c r="AI164" s="103" cm="1">
        <f t="array" ref="AI164">SUMPRODUCT((C164:AG164="R-CA")*1)</f>
        <v>0</v>
      </c>
    </row>
    <row r="165" spans="2:38" ht="18" customHeight="1" outlineLevel="1" thickBot="1" x14ac:dyDescent="0.3">
      <c r="B165" s="116" t="s">
        <v>36</v>
      </c>
      <c r="C165" s="65"/>
      <c r="D165" s="65"/>
      <c r="E165" s="65"/>
      <c r="F165" s="65"/>
      <c r="G165" s="65"/>
      <c r="H165" s="65" t="s">
        <v>7</v>
      </c>
      <c r="I165" s="65" t="s">
        <v>7</v>
      </c>
      <c r="J165" s="65" t="s">
        <v>7</v>
      </c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111" cm="1">
        <f t="array" ref="AH165">SUMPRODUCT((C165:AG165="CA")+(C165:AG165="RTT")*1)</f>
        <v>3</v>
      </c>
      <c r="AI165" s="103" cm="1">
        <f t="array" ref="AI165">SUMPRODUCT((C165:AG165="R-CA")*1)</f>
        <v>0</v>
      </c>
    </row>
    <row r="166" spans="2:38" ht="18" customHeight="1" outlineLevel="1" thickBot="1" x14ac:dyDescent="0.3">
      <c r="B166" s="115" t="s">
        <v>39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 t="s">
        <v>7</v>
      </c>
      <c r="S166" s="112" t="s">
        <v>7</v>
      </c>
      <c r="T166" s="112"/>
      <c r="U166" s="112"/>
      <c r="V166" s="112" t="s">
        <v>7</v>
      </c>
      <c r="W166" s="112" t="s">
        <v>7</v>
      </c>
      <c r="X166" s="112" t="s">
        <v>7</v>
      </c>
      <c r="Y166" s="112"/>
      <c r="Z166" s="112"/>
      <c r="AA166" s="112" t="s">
        <v>7</v>
      </c>
      <c r="AB166" s="112" t="s">
        <v>7</v>
      </c>
      <c r="AC166" s="112"/>
      <c r="AD166" s="112"/>
      <c r="AE166" s="112"/>
      <c r="AF166" s="112"/>
      <c r="AG166" s="112"/>
      <c r="AH166" s="111" cm="1">
        <f t="array" ref="AH166">SUMPRODUCT((C166:AG166="CA")+(C166:AG166="RTT")*1)</f>
        <v>7</v>
      </c>
      <c r="AI166" s="103" cm="1">
        <f t="array" ref="AI166">SUMPRODUCT((C166:AG166="R-CA")*1)</f>
        <v>0</v>
      </c>
    </row>
    <row r="167" spans="2:38" ht="18" customHeight="1" outlineLevel="1" thickBot="1" x14ac:dyDescent="0.3">
      <c r="B167" s="116" t="s">
        <v>40</v>
      </c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 t="s">
        <v>7</v>
      </c>
      <c r="AG167" s="117" t="s">
        <v>7</v>
      </c>
      <c r="AH167" s="113" cm="1">
        <f t="array" ref="AH167">SUMPRODUCT((C167:AG167="CA")+(C167:AG167="RTT")*1)</f>
        <v>2</v>
      </c>
      <c r="AI167" s="112" cm="1">
        <f t="array" ref="AI167">SUMPRODUCT((C167:AG167="R-CA")*1)</f>
        <v>0</v>
      </c>
    </row>
    <row r="168" spans="2:38" ht="19.899999999999999" customHeight="1" x14ac:dyDescent="0.25"/>
    <row r="169" spans="2:38" ht="19.899999999999999" customHeight="1" x14ac:dyDescent="0.25"/>
    <row r="170" spans="2:38" ht="19.899999999999999" customHeight="1" x14ac:dyDescent="0.25"/>
  </sheetData>
  <mergeCells count="367">
    <mergeCell ref="F127:F128"/>
    <mergeCell ref="G127:G128"/>
    <mergeCell ref="H127:H128"/>
    <mergeCell ref="L113:L114"/>
    <mergeCell ref="M113:M114"/>
    <mergeCell ref="AE15:AE16"/>
    <mergeCell ref="O155:O156"/>
    <mergeCell ref="P155:P156"/>
    <mergeCell ref="Q155:Q156"/>
    <mergeCell ref="R155:R156"/>
    <mergeCell ref="S155:S156"/>
    <mergeCell ref="T155:T156"/>
    <mergeCell ref="I155:I156"/>
    <mergeCell ref="J155:J156"/>
    <mergeCell ref="K155:K156"/>
    <mergeCell ref="L155:L156"/>
    <mergeCell ref="M155:M156"/>
    <mergeCell ref="N155:N156"/>
    <mergeCell ref="AD141:AD142"/>
    <mergeCell ref="AE141:AE142"/>
    <mergeCell ref="Q141:Q142"/>
    <mergeCell ref="AD113:AD114"/>
    <mergeCell ref="AE113:AE114"/>
    <mergeCell ref="N113:N114"/>
    <mergeCell ref="AG155:AG156"/>
    <mergeCell ref="AA155:AA156"/>
    <mergeCell ref="AB155:AB156"/>
    <mergeCell ref="AC155:AC156"/>
    <mergeCell ref="AD155:AD156"/>
    <mergeCell ref="AE155:AE156"/>
    <mergeCell ref="AF155:AF156"/>
    <mergeCell ref="U155:U156"/>
    <mergeCell ref="V155:V156"/>
    <mergeCell ref="W155:W156"/>
    <mergeCell ref="X155:X156"/>
    <mergeCell ref="Y155:Y156"/>
    <mergeCell ref="Z155:Z156"/>
    <mergeCell ref="AF141:AF142"/>
    <mergeCell ref="C155:C156"/>
    <mergeCell ref="D155:D156"/>
    <mergeCell ref="E155:E156"/>
    <mergeCell ref="F155:F156"/>
    <mergeCell ref="G155:G156"/>
    <mergeCell ref="H155:H156"/>
    <mergeCell ref="X141:X142"/>
    <mergeCell ref="Y141:Y142"/>
    <mergeCell ref="Z141:Z142"/>
    <mergeCell ref="AA141:AA142"/>
    <mergeCell ref="AB141:AB142"/>
    <mergeCell ref="AC141:AC142"/>
    <mergeCell ref="R141:R142"/>
    <mergeCell ref="S141:S142"/>
    <mergeCell ref="T141:T142"/>
    <mergeCell ref="U141:U142"/>
    <mergeCell ref="V141:V142"/>
    <mergeCell ref="W141:W142"/>
    <mergeCell ref="L141:L142"/>
    <mergeCell ref="M141:M142"/>
    <mergeCell ref="N141:N142"/>
    <mergeCell ref="O141:O142"/>
    <mergeCell ref="P141:P142"/>
    <mergeCell ref="AG127:AG128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K141:K142"/>
    <mergeCell ref="AA127:AA128"/>
    <mergeCell ref="AB127:AB128"/>
    <mergeCell ref="AC127:AC128"/>
    <mergeCell ref="AD127:AD128"/>
    <mergeCell ref="AE127:AE128"/>
    <mergeCell ref="AF127:AF128"/>
    <mergeCell ref="U127:U128"/>
    <mergeCell ref="V127:V128"/>
    <mergeCell ref="L127:L128"/>
    <mergeCell ref="M127:M128"/>
    <mergeCell ref="N127:N128"/>
    <mergeCell ref="C127:C128"/>
    <mergeCell ref="D127:D128"/>
    <mergeCell ref="E127:E128"/>
    <mergeCell ref="AF113:AF114"/>
    <mergeCell ref="AA113:AA114"/>
    <mergeCell ref="AB113:AB114"/>
    <mergeCell ref="AC113:AC114"/>
    <mergeCell ref="W127:W128"/>
    <mergeCell ref="X127:X128"/>
    <mergeCell ref="Y127:Y128"/>
    <mergeCell ref="Z127:Z128"/>
    <mergeCell ref="O127:O128"/>
    <mergeCell ref="P127:P128"/>
    <mergeCell ref="Q127:Q128"/>
    <mergeCell ref="R127:R128"/>
    <mergeCell ref="S127:S128"/>
    <mergeCell ref="T127:T128"/>
    <mergeCell ref="X113:X114"/>
    <mergeCell ref="Y113:Y114"/>
    <mergeCell ref="Z113:Z114"/>
    <mergeCell ref="R113:R114"/>
    <mergeCell ref="S113:S114"/>
    <mergeCell ref="T113:T114"/>
    <mergeCell ref="U113:U114"/>
    <mergeCell ref="V113:V114"/>
    <mergeCell ref="W113:W114"/>
    <mergeCell ref="O113:O114"/>
    <mergeCell ref="P113:P114"/>
    <mergeCell ref="Q113:Q114"/>
    <mergeCell ref="I127:I128"/>
    <mergeCell ref="J127:J128"/>
    <mergeCell ref="K127:K128"/>
    <mergeCell ref="AG99:AG100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AA99:AA100"/>
    <mergeCell ref="AB99:AB100"/>
    <mergeCell ref="AC99:AC100"/>
    <mergeCell ref="AD99:AD100"/>
    <mergeCell ref="AE99:AE100"/>
    <mergeCell ref="AF99:AF100"/>
    <mergeCell ref="U99:U100"/>
    <mergeCell ref="I99:I100"/>
    <mergeCell ref="J99:J100"/>
    <mergeCell ref="K99:K100"/>
    <mergeCell ref="L99:L100"/>
    <mergeCell ref="M99:M100"/>
    <mergeCell ref="N99:N100"/>
    <mergeCell ref="AD85:AD86"/>
    <mergeCell ref="AE85:AE86"/>
    <mergeCell ref="AF85:AF86"/>
    <mergeCell ref="Q85:Q86"/>
    <mergeCell ref="V99:V100"/>
    <mergeCell ref="W99:W100"/>
    <mergeCell ref="X99:X100"/>
    <mergeCell ref="Y99:Y100"/>
    <mergeCell ref="Z99:Z100"/>
    <mergeCell ref="O99:O100"/>
    <mergeCell ref="P99:P100"/>
    <mergeCell ref="Q99:Q100"/>
    <mergeCell ref="R99:R100"/>
    <mergeCell ref="S99:S100"/>
    <mergeCell ref="T99:T100"/>
    <mergeCell ref="AG85:AG86"/>
    <mergeCell ref="C99:C100"/>
    <mergeCell ref="D99:D100"/>
    <mergeCell ref="E99:E100"/>
    <mergeCell ref="F99:F100"/>
    <mergeCell ref="G99:G100"/>
    <mergeCell ref="H99:H100"/>
    <mergeCell ref="X85:X86"/>
    <mergeCell ref="Y85:Y86"/>
    <mergeCell ref="Z85:Z86"/>
    <mergeCell ref="AA85:AA86"/>
    <mergeCell ref="AB85:AB86"/>
    <mergeCell ref="AC85:AC86"/>
    <mergeCell ref="R85:R86"/>
    <mergeCell ref="S85:S86"/>
    <mergeCell ref="T85:T86"/>
    <mergeCell ref="U85:U86"/>
    <mergeCell ref="V85:V86"/>
    <mergeCell ref="W85:W86"/>
    <mergeCell ref="L85:L86"/>
    <mergeCell ref="M85:M86"/>
    <mergeCell ref="N85:N86"/>
    <mergeCell ref="O85:O86"/>
    <mergeCell ref="P85:P86"/>
    <mergeCell ref="AF71:AF72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Z71:Z72"/>
    <mergeCell ref="AA71:AA72"/>
    <mergeCell ref="AB71:AB72"/>
    <mergeCell ref="AC71:AC72"/>
    <mergeCell ref="AD71:AD72"/>
    <mergeCell ref="AE71:AE72"/>
    <mergeCell ref="T71:T72"/>
    <mergeCell ref="U71:U72"/>
    <mergeCell ref="V71:V72"/>
    <mergeCell ref="W71:W72"/>
    <mergeCell ref="X71:X72"/>
    <mergeCell ref="Y71:Y72"/>
    <mergeCell ref="N71:N72"/>
    <mergeCell ref="O71:O72"/>
    <mergeCell ref="P71:P72"/>
    <mergeCell ref="Q71:Q72"/>
    <mergeCell ref="R71:R72"/>
    <mergeCell ref="S71:S72"/>
    <mergeCell ref="H71:H72"/>
    <mergeCell ref="I71:I72"/>
    <mergeCell ref="J71:J72"/>
    <mergeCell ref="K71:K72"/>
    <mergeCell ref="L71:L72"/>
    <mergeCell ref="M71:M72"/>
    <mergeCell ref="AC57:AC58"/>
    <mergeCell ref="AD57:AD58"/>
    <mergeCell ref="AE57:AE58"/>
    <mergeCell ref="AF57:AF58"/>
    <mergeCell ref="AG57:AG58"/>
    <mergeCell ref="C71:C72"/>
    <mergeCell ref="D71:D72"/>
    <mergeCell ref="E71:E72"/>
    <mergeCell ref="F71:F72"/>
    <mergeCell ref="G71:G72"/>
    <mergeCell ref="W57:W58"/>
    <mergeCell ref="X57:X58"/>
    <mergeCell ref="Y57:Y58"/>
    <mergeCell ref="Z57:Z58"/>
    <mergeCell ref="AA57:AA58"/>
    <mergeCell ref="AB57:AB58"/>
    <mergeCell ref="Q57:Q58"/>
    <mergeCell ref="R57:R58"/>
    <mergeCell ref="S57:S58"/>
    <mergeCell ref="T57:T58"/>
    <mergeCell ref="U57:U58"/>
    <mergeCell ref="V57:V58"/>
    <mergeCell ref="K57:K58"/>
    <mergeCell ref="L57:L58"/>
    <mergeCell ref="M57:M58"/>
    <mergeCell ref="N57:N58"/>
    <mergeCell ref="O57:O58"/>
    <mergeCell ref="P57:P58"/>
    <mergeCell ref="AF43:AF44"/>
    <mergeCell ref="AG43:AG44"/>
    <mergeCell ref="C57:C58"/>
    <mergeCell ref="D57:D58"/>
    <mergeCell ref="E57:E58"/>
    <mergeCell ref="F57:F58"/>
    <mergeCell ref="G57:G58"/>
    <mergeCell ref="H57:H58"/>
    <mergeCell ref="I57:I58"/>
    <mergeCell ref="J57:J58"/>
    <mergeCell ref="Z43:Z44"/>
    <mergeCell ref="AA43:AA44"/>
    <mergeCell ref="AB43:AB44"/>
    <mergeCell ref="AC43:AC44"/>
    <mergeCell ref="AD43:AD44"/>
    <mergeCell ref="AE43:AE44"/>
    <mergeCell ref="T43:T44"/>
    <mergeCell ref="U43:U44"/>
    <mergeCell ref="V43:V44"/>
    <mergeCell ref="W43:W44"/>
    <mergeCell ref="X43:X44"/>
    <mergeCell ref="Y43:Y44"/>
    <mergeCell ref="N43:N44"/>
    <mergeCell ref="O43:O44"/>
    <mergeCell ref="P43:P44"/>
    <mergeCell ref="Q43:Q44"/>
    <mergeCell ref="R43:R44"/>
    <mergeCell ref="S43:S44"/>
    <mergeCell ref="H43:H44"/>
    <mergeCell ref="I43:I44"/>
    <mergeCell ref="J43:J44"/>
    <mergeCell ref="K43:K44"/>
    <mergeCell ref="L43:L44"/>
    <mergeCell ref="M43:M44"/>
    <mergeCell ref="AC29:AC30"/>
    <mergeCell ref="AD29:AD30"/>
    <mergeCell ref="AE29:AE30"/>
    <mergeCell ref="AF29:AF30"/>
    <mergeCell ref="AG29:AG30"/>
    <mergeCell ref="C43:C44"/>
    <mergeCell ref="D43:D44"/>
    <mergeCell ref="E43:E44"/>
    <mergeCell ref="F43:F44"/>
    <mergeCell ref="G43:G44"/>
    <mergeCell ref="W29:W30"/>
    <mergeCell ref="X29:X30"/>
    <mergeCell ref="Y29:Y30"/>
    <mergeCell ref="Z29:Z30"/>
    <mergeCell ref="AA29:AA30"/>
    <mergeCell ref="AB29:AB30"/>
    <mergeCell ref="Q29:Q30"/>
    <mergeCell ref="R29:R30"/>
    <mergeCell ref="S29:S30"/>
    <mergeCell ref="T29:T30"/>
    <mergeCell ref="U29:U30"/>
    <mergeCell ref="V29:V30"/>
    <mergeCell ref="K29:K30"/>
    <mergeCell ref="L29:L30"/>
    <mergeCell ref="M29:M30"/>
    <mergeCell ref="N29:N30"/>
    <mergeCell ref="O29:O30"/>
    <mergeCell ref="P29:P30"/>
    <mergeCell ref="AD15:AD16"/>
    <mergeCell ref="C29:C30"/>
    <mergeCell ref="D29:D30"/>
    <mergeCell ref="E29:E30"/>
    <mergeCell ref="F29:F30"/>
    <mergeCell ref="G29:G30"/>
    <mergeCell ref="H29:H30"/>
    <mergeCell ref="I29:I30"/>
    <mergeCell ref="J29:J30"/>
    <mergeCell ref="X15:X16"/>
    <mergeCell ref="Y15:Y16"/>
    <mergeCell ref="Z15:Z16"/>
    <mergeCell ref="AA15:AA16"/>
    <mergeCell ref="AB15:AB16"/>
    <mergeCell ref="AC15:AC16"/>
    <mergeCell ref="R15:R16"/>
    <mergeCell ref="S15:S16"/>
    <mergeCell ref="T15:T16"/>
    <mergeCell ref="U15:U16"/>
    <mergeCell ref="V15:V16"/>
    <mergeCell ref="W15:W16"/>
    <mergeCell ref="L15:L16"/>
    <mergeCell ref="M15:M16"/>
    <mergeCell ref="N15:N16"/>
    <mergeCell ref="O15:O16"/>
    <mergeCell ref="P15:P16"/>
    <mergeCell ref="Q15:Q16"/>
    <mergeCell ref="AG1:AG2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AA1:AA2"/>
    <mergeCell ref="AB1:AB2"/>
    <mergeCell ref="AC1:AC2"/>
    <mergeCell ref="AD1:AD2"/>
    <mergeCell ref="AE1:AE2"/>
    <mergeCell ref="AF1:AF2"/>
    <mergeCell ref="U1:U2"/>
    <mergeCell ref="V1:V2"/>
    <mergeCell ref="W1:W2"/>
    <mergeCell ref="X1:X2"/>
    <mergeCell ref="Y1:Y2"/>
    <mergeCell ref="Z1:Z2"/>
    <mergeCell ref="O1:O2"/>
    <mergeCell ref="P1:P2"/>
    <mergeCell ref="Q1:Q2"/>
    <mergeCell ref="R1:R2"/>
    <mergeCell ref="S1:S2"/>
    <mergeCell ref="T1:T2"/>
    <mergeCell ref="I1:I2"/>
    <mergeCell ref="J1:J2"/>
    <mergeCell ref="K1:K2"/>
    <mergeCell ref="L1:L2"/>
    <mergeCell ref="M1:M2"/>
    <mergeCell ref="N1:N2"/>
    <mergeCell ref="C1:C2"/>
    <mergeCell ref="D1:D2"/>
    <mergeCell ref="E1:E2"/>
    <mergeCell ref="F1:F2"/>
    <mergeCell ref="G1:G2"/>
    <mergeCell ref="H1:H2"/>
  </mergeCells>
  <conditionalFormatting sqref="C15:AE26 C27:D27 J27:AE27">
    <cfRule type="expression" dxfId="69" priority="80">
      <formula>INDEX(Cycle14, MOD(C$15-débutCycle,14)+1)=0</formula>
    </cfRule>
  </conditionalFormatting>
  <conditionalFormatting sqref="C43:AF55">
    <cfRule type="expression" dxfId="68" priority="88">
      <formula>INDEX(Cycle14, MOD(C$43-débutCycle,14)+1)=0</formula>
    </cfRule>
  </conditionalFormatting>
  <conditionalFormatting sqref="C71:AF83">
    <cfRule type="expression" dxfId="67" priority="84">
      <formula>INDEX(Cycle14, MOD(C$71-débutCycle,14)+1)=0</formula>
    </cfRule>
  </conditionalFormatting>
  <conditionalFormatting sqref="C113:AF120 C121:N121 Q121:AC121 AE121:AF121 C122:AF125">
    <cfRule type="expression" dxfId="66" priority="82">
      <formula>INDEX(Cycle14, MOD(C$113-débutCycle,14)+1)=0</formula>
    </cfRule>
  </conditionalFormatting>
  <conditionalFormatting sqref="C141:AF144 C145:I145 K145:AF145 C146:AF148 C149:X149 Z149:AF149 C150:AF153">
    <cfRule type="expression" dxfId="65" priority="81">
      <formula>INDEX(Cycle14, MOD(C$141-débutCycle,14)+1)=0</formula>
    </cfRule>
  </conditionalFormatting>
  <conditionalFormatting sqref="C1:AG12 C13:N13 P13 T13:U13 AA13:AB13">
    <cfRule type="expression" dxfId="64" priority="86">
      <formula>INDEX(Cycle14, MOD(C$1-débutCycle,14)+1)=0</formula>
    </cfRule>
  </conditionalFormatting>
  <conditionalFormatting sqref="C29:AG35 C36:L36 O36:P36 T36:Z36 AB36:AG36 C37:AG41">
    <cfRule type="expression" dxfId="63" priority="34">
      <formula>INDEX(Cycle14, MOD(C$29-débutCycle,14)+1)=0</formula>
    </cfRule>
  </conditionalFormatting>
  <conditionalFormatting sqref="C57:AG69">
    <cfRule type="expression" dxfId="62" priority="89">
      <formula>INDEX(Cycle14, MOD(C$57-débutCycle,14)+1)=0</formula>
    </cfRule>
  </conditionalFormatting>
  <conditionalFormatting sqref="C85:AG97">
    <cfRule type="expression" dxfId="61" priority="83">
      <formula>INDEX(Cycle14, MOD(C$85-débutCycle,14)+1)=0</formula>
    </cfRule>
  </conditionalFormatting>
  <conditionalFormatting sqref="C99:AG111">
    <cfRule type="expression" dxfId="60" priority="92">
      <formula>INDEX(Cycle14, MOD(C$99-débutCycle,14)+1)=0</formula>
    </cfRule>
  </conditionalFormatting>
  <conditionalFormatting sqref="C127:AG128 C129:AE129 C130:AG139">
    <cfRule type="expression" dxfId="59" priority="90">
      <formula>INDEX(Cycle14, MOD(C$127-débutCycle,14)+1)=0</formula>
    </cfRule>
  </conditionalFormatting>
  <conditionalFormatting sqref="C155:AG158 C159 F159:H159 K159:AG159 C160:H160 J160:AG160 C161:AG167">
    <cfRule type="expression" dxfId="58" priority="91">
      <formula>INDEX(Cycle14, MOD(C$155-débutCycle,14)+1)=0</formula>
    </cfRule>
  </conditionalFormatting>
  <conditionalFormatting sqref="D159">
    <cfRule type="expression" dxfId="57" priority="26">
      <formula>INDEX(Cycle14, MOD(D$99-débutCycle,14)+1)=0</formula>
    </cfRule>
  </conditionalFormatting>
  <conditionalFormatting sqref="E159">
    <cfRule type="expression" dxfId="56" priority="25">
      <formula>INDEX(Cycle14, MOD(E$99-débutCycle,14)+1)=0</formula>
    </cfRule>
  </conditionalFormatting>
  <conditionalFormatting sqref="I159">
    <cfRule type="expression" dxfId="55" priority="23">
      <formula>INDEX(Cycle14, MOD(I$99-débutCycle,14)+1)=0</formula>
    </cfRule>
  </conditionalFormatting>
  <conditionalFormatting sqref="I163">
    <cfRule type="expression" dxfId="54" priority="3">
      <formula>INDEX(Cycle14, MOD(I$99-débutCycle,14)+1)=0</formula>
    </cfRule>
  </conditionalFormatting>
  <conditionalFormatting sqref="J145">
    <cfRule type="expression" dxfId="53" priority="32">
      <formula>INDEX(Cycle14, MOD(J$99-débutCycle,14)+1)=0</formula>
    </cfRule>
  </conditionalFormatting>
  <conditionalFormatting sqref="J159">
    <cfRule type="expression" dxfId="52" priority="31">
      <formula>INDEX(Cycle14, MOD(J$141-débutCycle,14)+1)=0</formula>
    </cfRule>
  </conditionalFormatting>
  <conditionalFormatting sqref="M163">
    <cfRule type="expression" dxfId="51" priority="1">
      <formula>INDEX(Cycle14, MOD(M$99-débutCycle,14)+1)=0</formula>
    </cfRule>
  </conditionalFormatting>
  <conditionalFormatting sqref="M36:N36">
    <cfRule type="expression" dxfId="50" priority="21">
      <formula>INDEX(Cycle14, MOD(M$15-débutCycle,14)+1)=0</formula>
    </cfRule>
  </conditionalFormatting>
  <conditionalFormatting sqref="O121:P121">
    <cfRule type="expression" dxfId="49" priority="2">
      <formula>INDEX(Cycle14, MOD(O$99-débutCycle,14)+1)=0</formula>
    </cfRule>
  </conditionalFormatting>
  <conditionalFormatting sqref="Q36:S36">
    <cfRule type="expression" dxfId="48" priority="20">
      <formula>INDEX(Cycle14, MOD(Q$15-débutCycle,14)+1)=0</formula>
    </cfRule>
  </conditionalFormatting>
  <conditionalFormatting sqref="Y149">
    <cfRule type="expression" dxfId="47" priority="4">
      <formula>INDEX(Cycle14, MOD(Y$99-débutCycle,14)+1)=0</formula>
    </cfRule>
  </conditionalFormatting>
  <conditionalFormatting sqref="AA36">
    <cfRule type="expression" dxfId="46" priority="19">
      <formula>INDEX(Cycle14, MOD(AA$15-débutCycle,14)+1)=0</formula>
    </cfRule>
  </conditionalFormatting>
  <conditionalFormatting sqref="AD121">
    <cfRule type="expression" dxfId="45" priority="5">
      <formula>INDEX(Cycle14, MOD(AD$99-débutCycle,14)+1)=0</formula>
    </cfRule>
  </conditionalFormatting>
  <conditionalFormatting sqref="AF129:AG129">
    <cfRule type="expression" dxfId="44" priority="33">
      <formula>INDEX(Cycle14, MOD(AF$99-débutCycle,14)+1)=0</formula>
    </cfRule>
  </conditionalFormatting>
  <conditionalFormatting sqref="AL2:AL17 AM4:AM19 AL30 AL45 AL87:AL100 AL107:AL111 AL115 AL121:AL125 AL130 AL135:AL139 AL149:AL153 AL163:AL167">
    <cfRule type="expression" priority="385">
      <formula>IFERROR(INDEX(A$6:A$2027,SMALL(IF(A$6:A$2027&lt;&gt;"",ROW(A$6:A$2027)-19),ROW(#REF!))),"")</formula>
    </cfRule>
  </conditionalFormatting>
  <printOptions horizontalCentered="1" verticalCentered="1"/>
  <pageMargins left="0.7" right="0.7" top="0.75" bottom="0.75" header="0.3" footer="0.3"/>
  <pageSetup paperSize="9" orientation="landscape" horizontalDpi="360" verticalDpi="36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AFA64-6DE2-4CD5-8D3D-1FFB952F6611}">
  <sheetPr>
    <tabColor rgb="FFC00000"/>
    <pageSetUpPr fitToPage="1"/>
  </sheetPr>
  <dimension ref="A1:AO57"/>
  <sheetViews>
    <sheetView showZeros="0" zoomScale="69" zoomScaleNormal="69" workbookViewId="0">
      <selection activeCell="D7" sqref="D7:AG17"/>
    </sheetView>
  </sheetViews>
  <sheetFormatPr baseColWidth="10" defaultColWidth="10.7109375" defaultRowHeight="26.25" x14ac:dyDescent="0.4"/>
  <cols>
    <col min="1" max="1" width="15.7109375" style="76" customWidth="1"/>
    <col min="2" max="3" width="10.7109375" style="76" customWidth="1"/>
    <col min="4" max="5" width="5.7109375" style="76" customWidth="1"/>
    <col min="6" max="20" width="5.7109375" style="74" customWidth="1"/>
    <col min="21" max="21" width="5.7109375" style="82" customWidth="1"/>
    <col min="22" max="34" width="5.7109375" style="74" customWidth="1"/>
    <col min="35" max="35" width="4.7109375" style="74" customWidth="1"/>
    <col min="36" max="36" width="5.28515625" style="74" customWidth="1"/>
    <col min="37" max="38" width="5.7109375" style="109" customWidth="1"/>
    <col min="39" max="39" width="5.7109375" style="76" customWidth="1"/>
    <col min="40" max="41" width="5.7109375" style="109" customWidth="1"/>
    <col min="42" max="42" width="11.42578125" style="76" customWidth="1"/>
    <col min="43" max="16384" width="10.7109375" style="76"/>
  </cols>
  <sheetData>
    <row r="1" spans="1:41" ht="15" customHeight="1" x14ac:dyDescent="0.25">
      <c r="A1" s="66" t="s">
        <v>0</v>
      </c>
      <c r="B1" s="67">
        <v>12</v>
      </c>
      <c r="C1" s="243" t="s">
        <v>1</v>
      </c>
      <c r="D1" s="245" t="s">
        <v>2</v>
      </c>
      <c r="E1" s="245"/>
      <c r="F1" s="245"/>
      <c r="G1" s="245"/>
      <c r="H1" s="245"/>
      <c r="I1" s="245"/>
      <c r="J1" s="247" t="s">
        <v>3</v>
      </c>
      <c r="K1" s="247"/>
      <c r="L1" s="247"/>
      <c r="M1" s="247"/>
      <c r="N1" s="247"/>
      <c r="O1" s="247"/>
      <c r="P1" s="247"/>
      <c r="Q1" s="247"/>
      <c r="R1" s="247"/>
      <c r="S1" s="247"/>
      <c r="T1" s="249" t="s">
        <v>4</v>
      </c>
      <c r="U1" s="249"/>
      <c r="V1" s="249"/>
      <c r="W1" s="249"/>
      <c r="X1" s="249"/>
      <c r="Y1" s="249"/>
      <c r="Z1" s="249"/>
      <c r="AA1" s="249"/>
      <c r="AB1" s="249" t="s">
        <v>5</v>
      </c>
      <c r="AC1" s="249"/>
      <c r="AD1" s="68" t="s">
        <v>6</v>
      </c>
      <c r="AE1" s="69" t="s">
        <v>7</v>
      </c>
      <c r="AF1" s="100" t="s">
        <v>8</v>
      </c>
      <c r="AG1" s="71" t="s">
        <v>9</v>
      </c>
      <c r="AH1" s="72" t="s">
        <v>10</v>
      </c>
      <c r="AI1" s="73" t="s">
        <v>11</v>
      </c>
      <c r="AJ1"/>
      <c r="AK1" s="108"/>
      <c r="AN1" s="108"/>
    </row>
    <row r="2" spans="1:41" ht="15" customHeight="1" x14ac:dyDescent="0.4">
      <c r="A2" s="77" t="s">
        <v>12</v>
      </c>
      <c r="B2" s="78">
        <v>2026</v>
      </c>
      <c r="C2" s="243"/>
      <c r="D2" s="245"/>
      <c r="E2" s="245"/>
      <c r="F2" s="245"/>
      <c r="G2" s="245"/>
      <c r="H2" s="245"/>
      <c r="I2" s="245"/>
      <c r="J2" s="247"/>
      <c r="K2" s="247"/>
      <c r="L2" s="247"/>
      <c r="M2" s="247"/>
      <c r="N2" s="247"/>
      <c r="O2" s="247"/>
      <c r="P2" s="247"/>
      <c r="Q2" s="247"/>
      <c r="R2" s="247"/>
      <c r="S2" s="247"/>
      <c r="T2" s="249"/>
      <c r="U2" s="249"/>
      <c r="V2" s="249"/>
      <c r="W2" s="249"/>
      <c r="X2" s="249"/>
      <c r="Y2" s="249"/>
      <c r="Z2" s="249"/>
      <c r="AA2" s="249"/>
      <c r="AB2" s="249"/>
      <c r="AC2" s="249"/>
      <c r="AD2" s="79" t="s">
        <v>13</v>
      </c>
      <c r="AE2" s="69" t="s">
        <v>14</v>
      </c>
      <c r="AF2" s="70" t="s">
        <v>15</v>
      </c>
      <c r="AG2" s="80" t="s">
        <v>16</v>
      </c>
      <c r="AH2" s="72" t="s">
        <v>17</v>
      </c>
      <c r="AI2" s="73" t="s">
        <v>18</v>
      </c>
      <c r="AK2" s="108"/>
      <c r="AN2" s="108"/>
    </row>
    <row r="3" spans="1:41" ht="15" customHeight="1" thickBot="1" x14ac:dyDescent="0.45">
      <c r="A3" s="98" t="s">
        <v>55</v>
      </c>
      <c r="B3" s="99">
        <v>40</v>
      </c>
      <c r="C3" s="244"/>
      <c r="D3" s="246"/>
      <c r="E3" s="246"/>
      <c r="F3" s="246"/>
      <c r="G3" s="246"/>
      <c r="H3" s="246"/>
      <c r="I3" s="246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50"/>
      <c r="U3" s="250"/>
      <c r="V3" s="250"/>
      <c r="W3" s="250"/>
      <c r="X3" s="250"/>
      <c r="Y3" s="250"/>
      <c r="Z3" s="250"/>
      <c r="AA3" s="250"/>
      <c r="AB3" s="250"/>
      <c r="AC3" s="250"/>
      <c r="AD3" s="81"/>
      <c r="AE3" s="69" t="s">
        <v>20</v>
      </c>
      <c r="AF3" s="81"/>
      <c r="AG3" s="81"/>
      <c r="AH3" s="72" t="s">
        <v>21</v>
      </c>
      <c r="AI3" s="81"/>
      <c r="AK3" s="108"/>
      <c r="AN3" s="108"/>
    </row>
    <row r="4" spans="1:41" ht="15" customHeight="1" thickBot="1" x14ac:dyDescent="0.45">
      <c r="A4" s="98" t="s">
        <v>19</v>
      </c>
      <c r="B4" s="99">
        <v>55</v>
      </c>
      <c r="AD4" s="75"/>
      <c r="AF4" s="75"/>
      <c r="AG4" s="75"/>
      <c r="AH4" s="75"/>
      <c r="AI4" s="75"/>
      <c r="AK4" s="108"/>
      <c r="AN4" s="108"/>
    </row>
    <row r="5" spans="1:41" ht="40.15" customHeight="1" thickBot="1" x14ac:dyDescent="0.3">
      <c r="A5" s="251" t="str">
        <f>"Du "&amp;TEXT(PARAMETRE!B3,"jj mmmm")&amp;" au "&amp;TEXT(PARAMETRE!C3,"jj mmmm aaaa")</f>
        <v>Du 01 décembre au 31 décembre 2026</v>
      </c>
      <c r="B5" s="252"/>
      <c r="C5" s="253"/>
      <c r="D5" s="234">
        <f>DATE(B2,B1,1)</f>
        <v>46357</v>
      </c>
      <c r="E5" s="234">
        <f>D5+1</f>
        <v>46358</v>
      </c>
      <c r="F5" s="234">
        <f t="shared" ref="F5:AH5" si="0">E5+1</f>
        <v>46359</v>
      </c>
      <c r="G5" s="234">
        <f t="shared" si="0"/>
        <v>46360</v>
      </c>
      <c r="H5" s="234">
        <f t="shared" si="0"/>
        <v>46361</v>
      </c>
      <c r="I5" s="234">
        <f t="shared" si="0"/>
        <v>46362</v>
      </c>
      <c r="J5" s="234">
        <f t="shared" si="0"/>
        <v>46363</v>
      </c>
      <c r="K5" s="234">
        <f t="shared" si="0"/>
        <v>46364</v>
      </c>
      <c r="L5" s="234">
        <f t="shared" si="0"/>
        <v>46365</v>
      </c>
      <c r="M5" s="234">
        <f t="shared" si="0"/>
        <v>46366</v>
      </c>
      <c r="N5" s="234">
        <f t="shared" si="0"/>
        <v>46367</v>
      </c>
      <c r="O5" s="234">
        <f t="shared" si="0"/>
        <v>46368</v>
      </c>
      <c r="P5" s="234">
        <f t="shared" si="0"/>
        <v>46369</v>
      </c>
      <c r="Q5" s="234">
        <f t="shared" si="0"/>
        <v>46370</v>
      </c>
      <c r="R5" s="234">
        <f t="shared" si="0"/>
        <v>46371</v>
      </c>
      <c r="S5" s="234">
        <f t="shared" si="0"/>
        <v>46372</v>
      </c>
      <c r="T5" s="234">
        <f t="shared" si="0"/>
        <v>46373</v>
      </c>
      <c r="U5" s="234">
        <f t="shared" si="0"/>
        <v>46374</v>
      </c>
      <c r="V5" s="234">
        <f t="shared" si="0"/>
        <v>46375</v>
      </c>
      <c r="W5" s="234">
        <f t="shared" si="0"/>
        <v>46376</v>
      </c>
      <c r="X5" s="234">
        <f t="shared" si="0"/>
        <v>46377</v>
      </c>
      <c r="Y5" s="234">
        <f t="shared" si="0"/>
        <v>46378</v>
      </c>
      <c r="Z5" s="234">
        <f t="shared" si="0"/>
        <v>46379</v>
      </c>
      <c r="AA5" s="234">
        <f t="shared" si="0"/>
        <v>46380</v>
      </c>
      <c r="AB5" s="234">
        <f t="shared" si="0"/>
        <v>46381</v>
      </c>
      <c r="AC5" s="234">
        <f t="shared" si="0"/>
        <v>46382</v>
      </c>
      <c r="AD5" s="234">
        <f t="shared" si="0"/>
        <v>46383</v>
      </c>
      <c r="AE5" s="234">
        <f t="shared" si="0"/>
        <v>46384</v>
      </c>
      <c r="AF5" s="234">
        <f t="shared" si="0"/>
        <v>46385</v>
      </c>
      <c r="AG5" s="234">
        <f t="shared" si="0"/>
        <v>46386</v>
      </c>
      <c r="AH5" s="234">
        <f t="shared" si="0"/>
        <v>46387</v>
      </c>
      <c r="AI5" s="235" t="s">
        <v>22</v>
      </c>
      <c r="AJ5" s="236"/>
      <c r="AK5" s="237" t="s">
        <v>23</v>
      </c>
      <c r="AL5" s="238"/>
      <c r="AN5" s="254" t="s">
        <v>62</v>
      </c>
      <c r="AO5" s="255"/>
    </row>
    <row r="6" spans="1:41" ht="40.15" customHeight="1" thickBot="1" x14ac:dyDescent="0.3">
      <c r="A6" s="83" t="s">
        <v>24</v>
      </c>
      <c r="B6" s="84" t="s">
        <v>25</v>
      </c>
      <c r="C6" s="155" t="s">
        <v>26</v>
      </c>
      <c r="D6" s="234"/>
      <c r="E6" s="234"/>
      <c r="F6" s="234"/>
      <c r="G6" s="234"/>
      <c r="H6" s="234"/>
      <c r="I6" s="234"/>
      <c r="J6" s="234"/>
      <c r="K6" s="234"/>
      <c r="L6" s="234"/>
      <c r="M6" s="234"/>
      <c r="N6" s="234"/>
      <c r="O6" s="234"/>
      <c r="P6" s="234"/>
      <c r="Q6" s="234"/>
      <c r="R6" s="234"/>
      <c r="S6" s="234"/>
      <c r="T6" s="234"/>
      <c r="U6" s="234"/>
      <c r="V6" s="234"/>
      <c r="W6" s="234"/>
      <c r="X6" s="234"/>
      <c r="Y6" s="234"/>
      <c r="Z6" s="234"/>
      <c r="AA6" s="234"/>
      <c r="AB6" s="234"/>
      <c r="AC6" s="234"/>
      <c r="AD6" s="234"/>
      <c r="AE6" s="234"/>
      <c r="AF6" s="234"/>
      <c r="AG6" s="234"/>
      <c r="AH6" s="234"/>
      <c r="AI6" s="239">
        <f>SUM(ParametreMois2026!AS17)</f>
        <v>2026</v>
      </c>
      <c r="AJ6" s="240"/>
      <c r="AK6" s="241">
        <v>2026</v>
      </c>
      <c r="AL6" s="242"/>
      <c r="AN6" s="256">
        <v>2025</v>
      </c>
      <c r="AO6" s="257"/>
    </row>
    <row r="7" spans="1:41" ht="20.25" customHeight="1" thickBot="1" x14ac:dyDescent="0.3">
      <c r="A7" s="85" t="s">
        <v>27</v>
      </c>
      <c r="B7" s="85" t="s">
        <v>28</v>
      </c>
      <c r="C7" s="90" t="s">
        <v>29</v>
      </c>
      <c r="D7" s="156" cm="1">
        <f t="array" aca="1" ref="D7:AH17" ca="1">OFFSET(ParametreMois2026!C3:AG13,MATCH(B1,ParametreMois2026!A1:A2042,0)-2,)</f>
        <v>0</v>
      </c>
      <c r="E7" s="156">
        <f ca="1"/>
        <v>0</v>
      </c>
      <c r="F7" s="156">
        <f ca="1"/>
        <v>0</v>
      </c>
      <c r="G7" s="156">
        <f ca="1"/>
        <v>0</v>
      </c>
      <c r="H7" s="156">
        <f ca="1"/>
        <v>0</v>
      </c>
      <c r="I7" s="156">
        <f ca="1"/>
        <v>0</v>
      </c>
      <c r="J7" s="156">
        <f ca="1"/>
        <v>0</v>
      </c>
      <c r="K7" s="156">
        <f ca="1"/>
        <v>0</v>
      </c>
      <c r="L7" s="156">
        <f ca="1"/>
        <v>0</v>
      </c>
      <c r="M7" s="156">
        <f ca="1"/>
        <v>0</v>
      </c>
      <c r="N7" s="156">
        <f ca="1"/>
        <v>0</v>
      </c>
      <c r="O7" s="156">
        <f ca="1"/>
        <v>0</v>
      </c>
      <c r="P7" s="156">
        <f ca="1"/>
        <v>0</v>
      </c>
      <c r="Q7" s="156">
        <f ca="1"/>
        <v>0</v>
      </c>
      <c r="R7" s="156">
        <f ca="1"/>
        <v>0</v>
      </c>
      <c r="S7" s="156">
        <f ca="1"/>
        <v>0</v>
      </c>
      <c r="T7" s="156">
        <f ca="1"/>
        <v>0</v>
      </c>
      <c r="U7" s="156">
        <f ca="1"/>
        <v>0</v>
      </c>
      <c r="V7" s="156" t="str">
        <f ca="1"/>
        <v>CA</v>
      </c>
      <c r="W7" s="156" t="str">
        <f ca="1"/>
        <v>CA</v>
      </c>
      <c r="X7" s="156" t="str">
        <f ca="1"/>
        <v>CA</v>
      </c>
      <c r="Y7" s="156">
        <f ca="1"/>
        <v>0</v>
      </c>
      <c r="Z7" s="156">
        <f ca="1"/>
        <v>0</v>
      </c>
      <c r="AA7" s="156">
        <f ca="1"/>
        <v>0</v>
      </c>
      <c r="AB7" s="156">
        <f ca="1"/>
        <v>0</v>
      </c>
      <c r="AC7" s="156">
        <f ca="1"/>
        <v>0</v>
      </c>
      <c r="AD7" s="156">
        <f ca="1"/>
        <v>0</v>
      </c>
      <c r="AE7" s="156">
        <f ca="1"/>
        <v>0</v>
      </c>
      <c r="AF7" s="156">
        <f ca="1"/>
        <v>0</v>
      </c>
      <c r="AG7" s="156">
        <f ca="1"/>
        <v>0</v>
      </c>
      <c r="AH7" s="156">
        <f ca="1"/>
        <v>0</v>
      </c>
      <c r="AI7" s="229">
        <f>SUM(ParametreMois2026!AU18)</f>
        <v>24</v>
      </c>
      <c r="AJ7" s="229"/>
      <c r="AK7" s="230">
        <f>ParametreMois2026!AV18</f>
        <v>31</v>
      </c>
      <c r="AL7" s="231"/>
      <c r="AN7" s="258">
        <f>ParametreMois2025!AV18</f>
        <v>4</v>
      </c>
      <c r="AO7" s="231"/>
    </row>
    <row r="8" spans="1:41" ht="20.25" customHeight="1" thickBot="1" x14ac:dyDescent="0.3">
      <c r="A8" s="86" t="s">
        <v>30</v>
      </c>
      <c r="B8" s="87" t="s">
        <v>28</v>
      </c>
      <c r="C8" s="91" t="s">
        <v>29</v>
      </c>
      <c r="D8" s="150">
        <f ca="1"/>
        <v>0</v>
      </c>
      <c r="E8" s="150">
        <f ca="1"/>
        <v>0</v>
      </c>
      <c r="F8" s="150">
        <f ca="1"/>
        <v>0</v>
      </c>
      <c r="G8" s="150">
        <f ca="1"/>
        <v>0</v>
      </c>
      <c r="H8" s="150">
        <f ca="1"/>
        <v>0</v>
      </c>
      <c r="I8" s="150">
        <f ca="1"/>
        <v>0</v>
      </c>
      <c r="J8" s="150">
        <f ca="1"/>
        <v>0</v>
      </c>
      <c r="K8" s="150">
        <f ca="1"/>
        <v>0</v>
      </c>
      <c r="L8" s="150">
        <f ca="1"/>
        <v>0</v>
      </c>
      <c r="M8" s="150">
        <f ca="1"/>
        <v>0</v>
      </c>
      <c r="N8" s="150">
        <f ca="1"/>
        <v>0</v>
      </c>
      <c r="O8" s="150">
        <f ca="1"/>
        <v>0</v>
      </c>
      <c r="P8" s="150">
        <f ca="1"/>
        <v>0</v>
      </c>
      <c r="Q8" s="150">
        <f ca="1"/>
        <v>0</v>
      </c>
      <c r="R8" s="150">
        <f ca="1"/>
        <v>0</v>
      </c>
      <c r="S8" s="150" t="str">
        <f ca="1"/>
        <v>CA</v>
      </c>
      <c r="T8" s="150">
        <f ca="1"/>
        <v>0</v>
      </c>
      <c r="U8" s="150">
        <f ca="1"/>
        <v>0</v>
      </c>
      <c r="V8" s="150">
        <f ca="1"/>
        <v>0</v>
      </c>
      <c r="W8" s="150">
        <f ca="1"/>
        <v>0</v>
      </c>
      <c r="X8" s="150">
        <f ca="1"/>
        <v>0</v>
      </c>
      <c r="Y8" s="150">
        <f ca="1"/>
        <v>0</v>
      </c>
      <c r="Z8" s="150">
        <f ca="1"/>
        <v>0</v>
      </c>
      <c r="AA8" s="150" t="str">
        <f ca="1"/>
        <v>CA</v>
      </c>
      <c r="AB8" s="150" t="str">
        <f ca="1"/>
        <v>CA</v>
      </c>
      <c r="AC8" s="150">
        <f ca="1"/>
        <v>0</v>
      </c>
      <c r="AD8" s="150">
        <f ca="1"/>
        <v>0</v>
      </c>
      <c r="AE8" s="150">
        <f ca="1"/>
        <v>0</v>
      </c>
      <c r="AF8" s="150">
        <f ca="1"/>
        <v>0</v>
      </c>
      <c r="AG8" s="150">
        <f ca="1"/>
        <v>0</v>
      </c>
      <c r="AH8" s="150">
        <f ca="1"/>
        <v>0</v>
      </c>
      <c r="AI8" s="229">
        <f>SUM(ParametreMois2026!AU19)</f>
        <v>32</v>
      </c>
      <c r="AJ8" s="229"/>
      <c r="AK8" s="230">
        <f>ParametreMois2026!AV19</f>
        <v>23</v>
      </c>
      <c r="AL8" s="231"/>
      <c r="AN8" s="258">
        <f>ParametreMois2025!AV19</f>
        <v>7</v>
      </c>
      <c r="AO8" s="231"/>
    </row>
    <row r="9" spans="1:41" ht="20.25" customHeight="1" thickBot="1" x14ac:dyDescent="0.3">
      <c r="A9" s="88" t="s">
        <v>32</v>
      </c>
      <c r="B9" s="88" t="s">
        <v>31</v>
      </c>
      <c r="C9" s="92" t="s">
        <v>29</v>
      </c>
      <c r="D9" s="149">
        <f ca="1"/>
        <v>0</v>
      </c>
      <c r="E9" s="149">
        <f ca="1"/>
        <v>0</v>
      </c>
      <c r="F9" s="149">
        <f ca="1"/>
        <v>0</v>
      </c>
      <c r="G9" s="149">
        <f ca="1"/>
        <v>0</v>
      </c>
      <c r="H9" s="149">
        <f ca="1"/>
        <v>0</v>
      </c>
      <c r="I9" s="149">
        <f ca="1"/>
        <v>0</v>
      </c>
      <c r="J9" s="149">
        <f ca="1"/>
        <v>0</v>
      </c>
      <c r="K9" s="149">
        <f ca="1"/>
        <v>0</v>
      </c>
      <c r="L9" s="149">
        <f ca="1"/>
        <v>0</v>
      </c>
      <c r="M9" s="149">
        <f ca="1"/>
        <v>0</v>
      </c>
      <c r="N9" s="149">
        <f ca="1"/>
        <v>0</v>
      </c>
      <c r="O9" s="149">
        <f ca="1"/>
        <v>0</v>
      </c>
      <c r="P9" s="149">
        <f ca="1"/>
        <v>0</v>
      </c>
      <c r="Q9" s="149">
        <f ca="1"/>
        <v>0</v>
      </c>
      <c r="R9" s="149">
        <f ca="1"/>
        <v>0</v>
      </c>
      <c r="S9" s="149">
        <f ca="1"/>
        <v>0</v>
      </c>
      <c r="T9" s="149">
        <f ca="1"/>
        <v>0</v>
      </c>
      <c r="U9" s="149">
        <f ca="1"/>
        <v>0</v>
      </c>
      <c r="V9" s="149" t="str">
        <f ca="1"/>
        <v>CA</v>
      </c>
      <c r="W9" s="149" t="str">
        <f ca="1"/>
        <v>CA</v>
      </c>
      <c r="X9" s="149" t="str">
        <f ca="1"/>
        <v>CA</v>
      </c>
      <c r="Y9" s="149">
        <f ca="1"/>
        <v>0</v>
      </c>
      <c r="Z9" s="149">
        <f ca="1"/>
        <v>0</v>
      </c>
      <c r="AA9" s="149">
        <f ca="1"/>
        <v>0</v>
      </c>
      <c r="AB9" s="149">
        <f ca="1"/>
        <v>0</v>
      </c>
      <c r="AC9" s="149">
        <f ca="1"/>
        <v>0</v>
      </c>
      <c r="AD9" s="149">
        <f ca="1"/>
        <v>0</v>
      </c>
      <c r="AE9" s="149">
        <f ca="1"/>
        <v>0</v>
      </c>
      <c r="AF9" s="149">
        <f ca="1"/>
        <v>0</v>
      </c>
      <c r="AG9" s="149">
        <f ca="1"/>
        <v>0</v>
      </c>
      <c r="AH9" s="149">
        <f ca="1"/>
        <v>0</v>
      </c>
      <c r="AI9" s="229">
        <f>SUM(ParametreMois2026!AU20)</f>
        <v>24</v>
      </c>
      <c r="AJ9" s="229"/>
      <c r="AK9" s="230">
        <f>ParametreMois2026!AV20</f>
        <v>31</v>
      </c>
      <c r="AL9" s="231"/>
      <c r="AN9" s="258">
        <f>ParametreMois2025!AV20</f>
        <v>5</v>
      </c>
      <c r="AO9" s="231"/>
    </row>
    <row r="10" spans="1:41" ht="20.25" customHeight="1" thickBot="1" x14ac:dyDescent="0.3">
      <c r="A10" s="89" t="s">
        <v>33</v>
      </c>
      <c r="B10" s="87" t="s">
        <v>31</v>
      </c>
      <c r="C10" s="91" t="s">
        <v>29</v>
      </c>
      <c r="D10" s="150">
        <f ca="1"/>
        <v>0</v>
      </c>
      <c r="E10" s="150">
        <f ca="1"/>
        <v>0</v>
      </c>
      <c r="F10" s="150">
        <f ca="1"/>
        <v>0</v>
      </c>
      <c r="G10" s="150">
        <f ca="1"/>
        <v>0</v>
      </c>
      <c r="H10" s="150">
        <f ca="1"/>
        <v>0</v>
      </c>
      <c r="I10" s="150">
        <f ca="1"/>
        <v>0</v>
      </c>
      <c r="J10" s="150">
        <f ca="1"/>
        <v>0</v>
      </c>
      <c r="K10" s="150">
        <f ca="1"/>
        <v>0</v>
      </c>
      <c r="L10" s="150">
        <f ca="1"/>
        <v>0</v>
      </c>
      <c r="M10" s="150">
        <f ca="1"/>
        <v>0</v>
      </c>
      <c r="N10" s="150">
        <f ca="1"/>
        <v>0</v>
      </c>
      <c r="O10" s="150">
        <f ca="1"/>
        <v>0</v>
      </c>
      <c r="P10" s="150">
        <f ca="1"/>
        <v>0</v>
      </c>
      <c r="Q10" s="150">
        <f ca="1"/>
        <v>0</v>
      </c>
      <c r="R10" s="150">
        <f ca="1"/>
        <v>0</v>
      </c>
      <c r="S10" s="150">
        <f ca="1"/>
        <v>0</v>
      </c>
      <c r="T10" s="150">
        <f ca="1"/>
        <v>0</v>
      </c>
      <c r="U10" s="150">
        <f ca="1"/>
        <v>0</v>
      </c>
      <c r="V10" s="150">
        <f ca="1"/>
        <v>0</v>
      </c>
      <c r="W10" s="150">
        <f ca="1"/>
        <v>0</v>
      </c>
      <c r="X10" s="150">
        <f ca="1"/>
        <v>0</v>
      </c>
      <c r="Y10" s="150">
        <f ca="1"/>
        <v>0</v>
      </c>
      <c r="Z10" s="150">
        <f ca="1"/>
        <v>0</v>
      </c>
      <c r="AA10" s="150">
        <f ca="1"/>
        <v>0</v>
      </c>
      <c r="AB10" s="150">
        <f ca="1"/>
        <v>0</v>
      </c>
      <c r="AC10" s="150">
        <f ca="1"/>
        <v>0</v>
      </c>
      <c r="AD10" s="150">
        <f ca="1"/>
        <v>0</v>
      </c>
      <c r="AE10" s="150">
        <f ca="1"/>
        <v>0</v>
      </c>
      <c r="AF10" s="150" t="str">
        <f ca="1"/>
        <v>CA</v>
      </c>
      <c r="AG10" s="150" t="str">
        <f ca="1"/>
        <v>CA</v>
      </c>
      <c r="AH10" s="150">
        <f ca="1"/>
        <v>0</v>
      </c>
      <c r="AI10" s="229">
        <f>SUM(ParametreMois2026!AU21)</f>
        <v>14</v>
      </c>
      <c r="AJ10" s="229"/>
      <c r="AK10" s="230">
        <f>ParametreMois2026!AV21</f>
        <v>41</v>
      </c>
      <c r="AL10" s="231"/>
      <c r="AN10" s="258">
        <f>ParametreMois2025!AV21</f>
        <v>12</v>
      </c>
      <c r="AO10" s="231"/>
    </row>
    <row r="11" spans="1:41" ht="20.25" customHeight="1" thickBot="1" x14ac:dyDescent="0.3">
      <c r="A11" s="88" t="s">
        <v>34</v>
      </c>
      <c r="B11" s="88" t="s">
        <v>31</v>
      </c>
      <c r="C11" s="92" t="s">
        <v>29</v>
      </c>
      <c r="D11" s="149">
        <f ca="1"/>
        <v>0</v>
      </c>
      <c r="E11" s="149">
        <f ca="1"/>
        <v>0</v>
      </c>
      <c r="F11" s="149">
        <f ca="1"/>
        <v>0</v>
      </c>
      <c r="G11" s="149">
        <f ca="1"/>
        <v>0</v>
      </c>
      <c r="H11" s="149">
        <f ca="1"/>
        <v>0</v>
      </c>
      <c r="I11" s="149">
        <f ca="1"/>
        <v>0</v>
      </c>
      <c r="J11" s="149">
        <f ca="1"/>
        <v>0</v>
      </c>
      <c r="K11" s="149">
        <f ca="1"/>
        <v>0</v>
      </c>
      <c r="L11" s="149">
        <f ca="1"/>
        <v>0</v>
      </c>
      <c r="M11" s="149">
        <f ca="1"/>
        <v>0</v>
      </c>
      <c r="N11" s="149">
        <f ca="1"/>
        <v>0</v>
      </c>
      <c r="O11" s="149">
        <f ca="1"/>
        <v>0</v>
      </c>
      <c r="P11" s="149">
        <f ca="1"/>
        <v>0</v>
      </c>
      <c r="Q11" s="149">
        <f ca="1"/>
        <v>0</v>
      </c>
      <c r="R11" s="149">
        <f ca="1"/>
        <v>0</v>
      </c>
      <c r="S11" s="149">
        <f ca="1"/>
        <v>0</v>
      </c>
      <c r="T11" s="149">
        <f ca="1"/>
        <v>0</v>
      </c>
      <c r="U11" s="149">
        <f ca="1"/>
        <v>0</v>
      </c>
      <c r="V11" s="149">
        <f ca="1"/>
        <v>0</v>
      </c>
      <c r="W11" s="149">
        <f ca="1"/>
        <v>0</v>
      </c>
      <c r="X11" s="149">
        <f ca="1"/>
        <v>0</v>
      </c>
      <c r="Y11" s="149">
        <f ca="1"/>
        <v>0</v>
      </c>
      <c r="Z11" s="149">
        <f ca="1"/>
        <v>0</v>
      </c>
      <c r="AA11" s="149">
        <f ca="1"/>
        <v>0</v>
      </c>
      <c r="AB11" s="149">
        <f ca="1"/>
        <v>0</v>
      </c>
      <c r="AC11" s="149">
        <f ca="1"/>
        <v>0</v>
      </c>
      <c r="AD11" s="149">
        <f ca="1"/>
        <v>0</v>
      </c>
      <c r="AE11" s="149">
        <f ca="1"/>
        <v>0</v>
      </c>
      <c r="AF11" s="149" t="str">
        <f ca="1"/>
        <v>CA</v>
      </c>
      <c r="AG11" s="149" t="str">
        <f ca="1"/>
        <v>CA</v>
      </c>
      <c r="AH11" s="149">
        <f ca="1"/>
        <v>0</v>
      </c>
      <c r="AI11" s="229">
        <f>SUM(ParametreMois2026!AU22)</f>
        <v>20</v>
      </c>
      <c r="AJ11" s="229"/>
      <c r="AK11" s="230">
        <f>ParametreMois2026!AV22</f>
        <v>35</v>
      </c>
      <c r="AL11" s="231"/>
      <c r="AN11" s="258">
        <f>ParametreMois2025!AV22</f>
        <v>3</v>
      </c>
      <c r="AO11" s="231"/>
    </row>
    <row r="12" spans="1:41" ht="20.25" customHeight="1" thickBot="1" x14ac:dyDescent="0.3">
      <c r="A12" s="89" t="s">
        <v>41</v>
      </c>
      <c r="B12" s="87" t="s">
        <v>31</v>
      </c>
      <c r="C12" s="91" t="s">
        <v>29</v>
      </c>
      <c r="D12" s="150">
        <f ca="1"/>
        <v>0</v>
      </c>
      <c r="E12" s="150">
        <f ca="1"/>
        <v>0</v>
      </c>
      <c r="F12" s="150">
        <f ca="1"/>
        <v>0</v>
      </c>
      <c r="G12" s="150">
        <f ca="1"/>
        <v>0</v>
      </c>
      <c r="H12" s="150">
        <f ca="1"/>
        <v>0</v>
      </c>
      <c r="I12" s="150">
        <f ca="1"/>
        <v>0</v>
      </c>
      <c r="J12" s="150">
        <f ca="1"/>
        <v>0</v>
      </c>
      <c r="K12" s="150">
        <f ca="1"/>
        <v>0</v>
      </c>
      <c r="L12" s="150">
        <f ca="1"/>
        <v>0</v>
      </c>
      <c r="M12" s="150">
        <f ca="1"/>
        <v>0</v>
      </c>
      <c r="N12" s="150">
        <f ca="1"/>
        <v>0</v>
      </c>
      <c r="O12" s="150">
        <f ca="1"/>
        <v>0</v>
      </c>
      <c r="P12" s="150">
        <f ca="1"/>
        <v>0</v>
      </c>
      <c r="Q12" s="150">
        <f ca="1"/>
        <v>0</v>
      </c>
      <c r="R12" s="150">
        <f ca="1"/>
        <v>0</v>
      </c>
      <c r="S12" s="150">
        <f ca="1"/>
        <v>0</v>
      </c>
      <c r="T12" s="150">
        <f ca="1"/>
        <v>0</v>
      </c>
      <c r="U12" s="150">
        <f ca="1"/>
        <v>0</v>
      </c>
      <c r="V12" s="150">
        <f ca="1"/>
        <v>0</v>
      </c>
      <c r="W12" s="150">
        <f ca="1"/>
        <v>0</v>
      </c>
      <c r="X12" s="150">
        <f ca="1"/>
        <v>0</v>
      </c>
      <c r="Y12" s="150">
        <f ca="1"/>
        <v>0</v>
      </c>
      <c r="Z12" s="150">
        <f ca="1"/>
        <v>0</v>
      </c>
      <c r="AA12" s="150" t="str">
        <f ca="1"/>
        <v>CA</v>
      </c>
      <c r="AB12" s="150" t="str">
        <f ca="1"/>
        <v>CA</v>
      </c>
      <c r="AC12" s="150">
        <f ca="1"/>
        <v>0</v>
      </c>
      <c r="AD12" s="150">
        <f ca="1"/>
        <v>0</v>
      </c>
      <c r="AE12" s="150">
        <f ca="1"/>
        <v>0</v>
      </c>
      <c r="AF12" s="150">
        <f ca="1"/>
        <v>0</v>
      </c>
      <c r="AG12" s="150">
        <f ca="1"/>
        <v>0</v>
      </c>
      <c r="AH12" s="150">
        <f ca="1"/>
        <v>0</v>
      </c>
      <c r="AI12" s="229">
        <f>SUM(ParametreMois2026!AU23)</f>
        <v>2</v>
      </c>
      <c r="AJ12" s="229"/>
      <c r="AK12" s="230">
        <f>ParametreMois2026!AV23</f>
        <v>53</v>
      </c>
      <c r="AL12" s="231"/>
      <c r="AN12" s="258">
        <f>ParametreMois2025!AV23</f>
        <v>8</v>
      </c>
      <c r="AO12" s="231"/>
    </row>
    <row r="13" spans="1:41" ht="20.25" customHeight="1" thickBot="1" x14ac:dyDescent="0.3">
      <c r="A13" s="226" t="s">
        <v>101</v>
      </c>
      <c r="B13" s="227" t="s">
        <v>75</v>
      </c>
      <c r="C13" s="228" t="s">
        <v>38</v>
      </c>
      <c r="D13" s="152">
        <f ca="1"/>
        <v>0</v>
      </c>
      <c r="E13" s="152">
        <f ca="1"/>
        <v>0</v>
      </c>
      <c r="F13" s="152">
        <f ca="1"/>
        <v>0</v>
      </c>
      <c r="G13" s="152">
        <f ca="1"/>
        <v>0</v>
      </c>
      <c r="H13" s="152">
        <f ca="1"/>
        <v>0</v>
      </c>
      <c r="I13" s="152">
        <f ca="1"/>
        <v>0</v>
      </c>
      <c r="J13" s="152">
        <f ca="1"/>
        <v>0</v>
      </c>
      <c r="K13" s="152">
        <f ca="1"/>
        <v>0</v>
      </c>
      <c r="L13" s="152">
        <f ca="1"/>
        <v>0</v>
      </c>
      <c r="M13" s="152">
        <f ca="1"/>
        <v>0</v>
      </c>
      <c r="N13" s="152">
        <f ca="1"/>
        <v>0</v>
      </c>
      <c r="O13" s="152">
        <f ca="1"/>
        <v>0</v>
      </c>
      <c r="P13" s="152">
        <f ca="1"/>
        <v>0</v>
      </c>
      <c r="Q13" s="152">
        <f ca="1"/>
        <v>0</v>
      </c>
      <c r="R13" s="152">
        <f ca="1"/>
        <v>0</v>
      </c>
      <c r="S13" s="152">
        <f ca="1"/>
        <v>0</v>
      </c>
      <c r="T13" s="152">
        <f ca="1"/>
        <v>0</v>
      </c>
      <c r="U13" s="152">
        <f ca="1"/>
        <v>0</v>
      </c>
      <c r="V13" s="152">
        <f ca="1"/>
        <v>0</v>
      </c>
      <c r="W13" s="152">
        <f ca="1"/>
        <v>0</v>
      </c>
      <c r="X13" s="152">
        <f ca="1"/>
        <v>0</v>
      </c>
      <c r="Y13" s="152">
        <f ca="1"/>
        <v>0</v>
      </c>
      <c r="Z13" s="152">
        <f ca="1"/>
        <v>0</v>
      </c>
      <c r="AA13" s="152" t="str">
        <f ca="1"/>
        <v>CA</v>
      </c>
      <c r="AB13" s="152" t="str">
        <f ca="1"/>
        <v>CA</v>
      </c>
      <c r="AC13" s="152">
        <f ca="1"/>
        <v>0</v>
      </c>
      <c r="AD13" s="152">
        <f ca="1"/>
        <v>0</v>
      </c>
      <c r="AE13" s="152">
        <f ca="1"/>
        <v>0</v>
      </c>
      <c r="AF13" s="152">
        <f ca="1"/>
        <v>0</v>
      </c>
      <c r="AG13" s="152">
        <f ca="1"/>
        <v>0</v>
      </c>
      <c r="AH13" s="152">
        <f ca="1"/>
        <v>0</v>
      </c>
      <c r="AI13" s="229">
        <f>SUM(ParametreMois2026!AU24)</f>
        <v>2</v>
      </c>
      <c r="AJ13" s="229"/>
      <c r="AK13" s="230">
        <f>ParametreMois2026!AV24</f>
        <v>53</v>
      </c>
      <c r="AL13" s="231"/>
      <c r="AM13" s="109"/>
      <c r="AN13" s="230">
        <f>ParametreMois2025!AY24</f>
        <v>0</v>
      </c>
      <c r="AO13" s="231"/>
    </row>
    <row r="14" spans="1:41" ht="20.25" customHeight="1" thickBot="1" x14ac:dyDescent="0.3">
      <c r="A14" s="161"/>
      <c r="B14" s="162"/>
      <c r="C14" s="163"/>
      <c r="D14" s="160">
        <f ca="1"/>
        <v>0</v>
      </c>
      <c r="E14" s="160">
        <f ca="1"/>
        <v>0</v>
      </c>
      <c r="F14" s="160">
        <f ca="1"/>
        <v>0</v>
      </c>
      <c r="G14" s="160">
        <f ca="1"/>
        <v>0</v>
      </c>
      <c r="H14" s="160">
        <f ca="1"/>
        <v>0</v>
      </c>
      <c r="I14" s="160">
        <f ca="1"/>
        <v>0</v>
      </c>
      <c r="J14" s="160">
        <f ca="1"/>
        <v>0</v>
      </c>
      <c r="K14" s="160">
        <f ca="1"/>
        <v>0</v>
      </c>
      <c r="L14" s="160">
        <f ca="1"/>
        <v>0</v>
      </c>
      <c r="M14" s="160">
        <f ca="1"/>
        <v>0</v>
      </c>
      <c r="N14" s="160">
        <f ca="1"/>
        <v>0</v>
      </c>
      <c r="O14" s="160">
        <f ca="1"/>
        <v>0</v>
      </c>
      <c r="P14" s="160">
        <f ca="1"/>
        <v>0</v>
      </c>
      <c r="Q14" s="160">
        <f ca="1"/>
        <v>0</v>
      </c>
      <c r="R14" s="160">
        <f ca="1"/>
        <v>0</v>
      </c>
      <c r="S14" s="160">
        <f ca="1"/>
        <v>0</v>
      </c>
      <c r="T14" s="160">
        <f ca="1"/>
        <v>0</v>
      </c>
      <c r="U14" s="160">
        <f ca="1"/>
        <v>0</v>
      </c>
      <c r="V14" s="160">
        <f ca="1"/>
        <v>0</v>
      </c>
      <c r="W14" s="160">
        <f ca="1"/>
        <v>0</v>
      </c>
      <c r="X14" s="160">
        <f ca="1"/>
        <v>0</v>
      </c>
      <c r="Y14" s="160">
        <f ca="1"/>
        <v>0</v>
      </c>
      <c r="Z14" s="160">
        <f ca="1"/>
        <v>0</v>
      </c>
      <c r="AA14" s="160">
        <f ca="1"/>
        <v>0</v>
      </c>
      <c r="AB14" s="160">
        <f ca="1"/>
        <v>0</v>
      </c>
      <c r="AC14" s="160">
        <f ca="1"/>
        <v>0</v>
      </c>
      <c r="AD14" s="160">
        <f ca="1"/>
        <v>0</v>
      </c>
      <c r="AE14" s="160">
        <f ca="1"/>
        <v>0</v>
      </c>
      <c r="AF14" s="160">
        <f ca="1"/>
        <v>0</v>
      </c>
      <c r="AG14" s="160">
        <f ca="1"/>
        <v>0</v>
      </c>
      <c r="AH14" s="160">
        <f ca="1"/>
        <v>0</v>
      </c>
      <c r="AI14" s="232">
        <f>SUM(ParametreMois2026!AU25)</f>
        <v>0</v>
      </c>
      <c r="AJ14" s="232"/>
      <c r="AK14" s="232">
        <f>ParametreMois2025!AV25</f>
        <v>60</v>
      </c>
      <c r="AL14" s="233"/>
      <c r="AN14" s="232">
        <f>ParametreMois2025!AY25</f>
        <v>0</v>
      </c>
      <c r="AO14" s="233"/>
    </row>
    <row r="15" spans="1:41" ht="20.25" customHeight="1" thickBot="1" x14ac:dyDescent="0.3">
      <c r="A15" s="120" t="s">
        <v>103</v>
      </c>
      <c r="B15" s="120" t="s">
        <v>37</v>
      </c>
      <c r="C15" s="154" t="s">
        <v>38</v>
      </c>
      <c r="D15" s="152">
        <f ca="1"/>
        <v>0</v>
      </c>
      <c r="E15" s="152">
        <f ca="1"/>
        <v>0</v>
      </c>
      <c r="F15" s="152">
        <f ca="1"/>
        <v>0</v>
      </c>
      <c r="G15" s="152">
        <f ca="1"/>
        <v>0</v>
      </c>
      <c r="H15" s="152">
        <f ca="1"/>
        <v>0</v>
      </c>
      <c r="I15" s="152">
        <f ca="1"/>
        <v>0</v>
      </c>
      <c r="J15" s="152">
        <f ca="1"/>
        <v>0</v>
      </c>
      <c r="K15" s="152">
        <f ca="1"/>
        <v>0</v>
      </c>
      <c r="L15" s="152">
        <f ca="1"/>
        <v>0</v>
      </c>
      <c r="M15" s="152">
        <f ca="1"/>
        <v>0</v>
      </c>
      <c r="N15" s="152">
        <f ca="1"/>
        <v>0</v>
      </c>
      <c r="O15" s="152">
        <f ca="1"/>
        <v>0</v>
      </c>
      <c r="P15" s="152">
        <f ca="1"/>
        <v>0</v>
      </c>
      <c r="Q15" s="152">
        <f ca="1"/>
        <v>0</v>
      </c>
      <c r="R15" s="152">
        <f ca="1"/>
        <v>0</v>
      </c>
      <c r="S15" s="152">
        <f ca="1"/>
        <v>0</v>
      </c>
      <c r="T15" s="152">
        <f ca="1"/>
        <v>0</v>
      </c>
      <c r="U15" s="152">
        <f ca="1"/>
        <v>0</v>
      </c>
      <c r="V15" s="152">
        <f ca="1"/>
        <v>0</v>
      </c>
      <c r="W15" s="152">
        <f ca="1"/>
        <v>0</v>
      </c>
      <c r="X15" s="152">
        <f ca="1"/>
        <v>0</v>
      </c>
      <c r="Y15" s="152">
        <f ca="1"/>
        <v>0</v>
      </c>
      <c r="Z15" s="152">
        <f ca="1"/>
        <v>0</v>
      </c>
      <c r="AA15" s="152">
        <f ca="1"/>
        <v>0</v>
      </c>
      <c r="AB15" s="152">
        <f ca="1"/>
        <v>0</v>
      </c>
      <c r="AC15" s="152">
        <f ca="1"/>
        <v>0</v>
      </c>
      <c r="AD15" s="152">
        <f ca="1"/>
        <v>0</v>
      </c>
      <c r="AE15" s="152">
        <f ca="1"/>
        <v>0</v>
      </c>
      <c r="AF15" s="152">
        <f ca="1"/>
        <v>0</v>
      </c>
      <c r="AG15" s="152">
        <f ca="1"/>
        <v>0</v>
      </c>
      <c r="AH15" s="152">
        <f ca="1"/>
        <v>0</v>
      </c>
      <c r="AI15" s="229">
        <f>SUM(ParametreMois2026!AU26)</f>
        <v>12</v>
      </c>
      <c r="AJ15" s="229"/>
      <c r="AK15" s="230">
        <f>ParametreMois2026!AV26</f>
        <v>28</v>
      </c>
      <c r="AL15" s="231"/>
      <c r="AN15" s="258">
        <f>ParametreMois2025!AV26</f>
        <v>3</v>
      </c>
      <c r="AO15" s="231"/>
    </row>
    <row r="16" spans="1:41" ht="20.25" customHeight="1" thickBot="1" x14ac:dyDescent="0.3">
      <c r="A16" s="119" t="s">
        <v>39</v>
      </c>
      <c r="B16" s="119" t="s">
        <v>37</v>
      </c>
      <c r="C16" s="153" t="s">
        <v>38</v>
      </c>
      <c r="D16" s="151">
        <f ca="1"/>
        <v>0</v>
      </c>
      <c r="E16" s="151">
        <f ca="1"/>
        <v>0</v>
      </c>
      <c r="F16" s="151">
        <f ca="1"/>
        <v>0</v>
      </c>
      <c r="G16" s="151">
        <f ca="1"/>
        <v>0</v>
      </c>
      <c r="H16" s="151">
        <f ca="1"/>
        <v>0</v>
      </c>
      <c r="I16" s="151">
        <f ca="1"/>
        <v>0</v>
      </c>
      <c r="J16" s="151">
        <f ca="1"/>
        <v>0</v>
      </c>
      <c r="K16" s="151">
        <f ca="1"/>
        <v>0</v>
      </c>
      <c r="L16" s="151">
        <f ca="1"/>
        <v>0</v>
      </c>
      <c r="M16" s="151">
        <f ca="1"/>
        <v>0</v>
      </c>
      <c r="N16" s="151">
        <f ca="1"/>
        <v>0</v>
      </c>
      <c r="O16" s="151">
        <f ca="1"/>
        <v>0</v>
      </c>
      <c r="P16" s="151">
        <f ca="1"/>
        <v>0</v>
      </c>
      <c r="Q16" s="151">
        <f ca="1"/>
        <v>0</v>
      </c>
      <c r="R16" s="151">
        <f ca="1"/>
        <v>0</v>
      </c>
      <c r="S16" s="151">
        <f ca="1"/>
        <v>0</v>
      </c>
      <c r="T16" s="151">
        <f ca="1"/>
        <v>0</v>
      </c>
      <c r="U16" s="151">
        <f ca="1"/>
        <v>0</v>
      </c>
      <c r="V16" s="151">
        <f ca="1"/>
        <v>0</v>
      </c>
      <c r="W16" s="151">
        <f ca="1"/>
        <v>0</v>
      </c>
      <c r="X16" s="151">
        <f ca="1"/>
        <v>0</v>
      </c>
      <c r="Y16" s="151">
        <f ca="1"/>
        <v>0</v>
      </c>
      <c r="Z16" s="151">
        <f ca="1"/>
        <v>0</v>
      </c>
      <c r="AA16" s="151">
        <f ca="1"/>
        <v>0</v>
      </c>
      <c r="AB16" s="151">
        <f ca="1"/>
        <v>0</v>
      </c>
      <c r="AC16" s="151">
        <f ca="1"/>
        <v>0</v>
      </c>
      <c r="AD16" s="151">
        <f ca="1"/>
        <v>0</v>
      </c>
      <c r="AE16" s="151">
        <f ca="1"/>
        <v>0</v>
      </c>
      <c r="AF16" s="151">
        <f ca="1"/>
        <v>0</v>
      </c>
      <c r="AG16" s="151">
        <f ca="1"/>
        <v>0</v>
      </c>
      <c r="AH16" s="151">
        <f ca="1"/>
        <v>0</v>
      </c>
      <c r="AI16" s="229">
        <f>SUM(ParametreMois2026!AU27)</f>
        <v>0</v>
      </c>
      <c r="AJ16" s="229"/>
      <c r="AK16" s="230">
        <f>ParametreMois2026!AV27</f>
        <v>40</v>
      </c>
      <c r="AL16" s="231"/>
      <c r="AN16" s="258">
        <f>ParametreMois2025!AV27</f>
        <v>0</v>
      </c>
      <c r="AO16" s="231"/>
    </row>
    <row r="17" spans="1:41" ht="20.25" customHeight="1" thickBot="1" x14ac:dyDescent="0.3">
      <c r="A17" s="88" t="s">
        <v>40</v>
      </c>
      <c r="B17" s="88" t="s">
        <v>37</v>
      </c>
      <c r="C17" s="92" t="s">
        <v>38</v>
      </c>
      <c r="D17" s="149">
        <f ca="1"/>
        <v>0</v>
      </c>
      <c r="E17" s="149">
        <f ca="1"/>
        <v>0</v>
      </c>
      <c r="F17" s="149">
        <f ca="1"/>
        <v>0</v>
      </c>
      <c r="G17" s="149">
        <f ca="1"/>
        <v>0</v>
      </c>
      <c r="H17" s="149">
        <f ca="1"/>
        <v>0</v>
      </c>
      <c r="I17" s="149">
        <f ca="1"/>
        <v>0</v>
      </c>
      <c r="J17" s="149">
        <f ca="1"/>
        <v>0</v>
      </c>
      <c r="K17" s="149">
        <f ca="1"/>
        <v>0</v>
      </c>
      <c r="L17" s="149">
        <f ca="1"/>
        <v>0</v>
      </c>
      <c r="M17" s="149">
        <f ca="1"/>
        <v>0</v>
      </c>
      <c r="N17" s="149">
        <f ca="1"/>
        <v>0</v>
      </c>
      <c r="O17" s="149">
        <f ca="1"/>
        <v>0</v>
      </c>
      <c r="P17" s="149">
        <f ca="1"/>
        <v>0</v>
      </c>
      <c r="Q17" s="149">
        <f ca="1"/>
        <v>0</v>
      </c>
      <c r="R17" s="149">
        <f ca="1"/>
        <v>0</v>
      </c>
      <c r="S17" s="149">
        <f ca="1"/>
        <v>0</v>
      </c>
      <c r="T17" s="149">
        <f ca="1"/>
        <v>0</v>
      </c>
      <c r="U17" s="149">
        <f ca="1"/>
        <v>0</v>
      </c>
      <c r="V17" s="149">
        <f ca="1"/>
        <v>0</v>
      </c>
      <c r="W17" s="149">
        <f ca="1"/>
        <v>0</v>
      </c>
      <c r="X17" s="149">
        <f ca="1"/>
        <v>0</v>
      </c>
      <c r="Y17" s="149">
        <f ca="1"/>
        <v>0</v>
      </c>
      <c r="Z17" s="149">
        <f ca="1"/>
        <v>0</v>
      </c>
      <c r="AA17" s="149">
        <f ca="1"/>
        <v>0</v>
      </c>
      <c r="AB17" s="149">
        <f ca="1"/>
        <v>0</v>
      </c>
      <c r="AC17" s="149">
        <f ca="1"/>
        <v>0</v>
      </c>
      <c r="AD17" s="149">
        <f ca="1"/>
        <v>0</v>
      </c>
      <c r="AE17" s="149">
        <f ca="1"/>
        <v>0</v>
      </c>
      <c r="AF17" s="149">
        <f ca="1"/>
        <v>0</v>
      </c>
      <c r="AG17" s="149">
        <f ca="1"/>
        <v>0</v>
      </c>
      <c r="AH17" s="149">
        <f ca="1"/>
        <v>0</v>
      </c>
      <c r="AI17" s="229">
        <f>SUM(ParametreMois2026!AU28)</f>
        <v>7</v>
      </c>
      <c r="AJ17" s="229"/>
      <c r="AK17" s="230">
        <f>ParametreMois2026!AV28</f>
        <v>33</v>
      </c>
      <c r="AL17" s="231"/>
      <c r="AN17" s="258">
        <f>ParametreMois2025!AV28</f>
        <v>0</v>
      </c>
      <c r="AO17" s="231"/>
    </row>
    <row r="18" spans="1:41" ht="25.5" customHeight="1" x14ac:dyDescent="0.4">
      <c r="E18" s="74"/>
      <c r="S18" s="75"/>
      <c r="T18" s="75"/>
      <c r="U18" s="74"/>
      <c r="AJ18" s="109"/>
      <c r="AL18" s="76"/>
      <c r="AO18" s="76"/>
    </row>
    <row r="19" spans="1:41" ht="25.5" customHeight="1" x14ac:dyDescent="0.4">
      <c r="E19" s="74"/>
      <c r="S19" s="75"/>
      <c r="T19" s="75"/>
      <c r="U19" s="74"/>
      <c r="AJ19" s="109"/>
      <c r="AL19" s="76"/>
      <c r="AO19" s="76"/>
    </row>
    <row r="20" spans="1:41" ht="25.5" customHeight="1" x14ac:dyDescent="0.4">
      <c r="E20" s="74"/>
      <c r="S20" s="75"/>
      <c r="T20" s="75"/>
      <c r="U20" s="74"/>
      <c r="AJ20" s="109"/>
      <c r="AL20" s="76"/>
      <c r="AO20" s="76"/>
    </row>
    <row r="21" spans="1:41" ht="25.5" customHeight="1" x14ac:dyDescent="0.4">
      <c r="E21" s="74"/>
      <c r="U21" s="74"/>
      <c r="AJ21" s="109"/>
      <c r="AL21" s="76"/>
      <c r="AO21" s="76"/>
    </row>
    <row r="22" spans="1:41" ht="25.5" customHeight="1" x14ac:dyDescent="0.4">
      <c r="E22" s="74"/>
      <c r="U22" s="74"/>
      <c r="AJ22" s="109"/>
      <c r="AL22" s="76"/>
      <c r="AO22" s="76"/>
    </row>
    <row r="23" spans="1:41" ht="25.5" customHeight="1" x14ac:dyDescent="0.4">
      <c r="E23" s="74"/>
      <c r="U23" s="74"/>
      <c r="AJ23" s="109"/>
      <c r="AL23" s="76"/>
      <c r="AO23" s="76"/>
    </row>
    <row r="24" spans="1:41" ht="25.5" customHeight="1" x14ac:dyDescent="0.4">
      <c r="T24" s="75"/>
      <c r="U24" s="75"/>
    </row>
    <row r="25" spans="1:41" ht="25.5" customHeight="1" x14ac:dyDescent="0.4">
      <c r="T25" s="75"/>
      <c r="U25" s="75"/>
    </row>
    <row r="26" spans="1:41" ht="25.5" customHeight="1" x14ac:dyDescent="0.4">
      <c r="T26" s="75"/>
      <c r="U26" s="75"/>
    </row>
    <row r="27" spans="1:41" ht="25.5" customHeight="1" x14ac:dyDescent="0.4">
      <c r="T27" s="75"/>
      <c r="U27" s="75"/>
    </row>
    <row r="28" spans="1:41" ht="25.5" customHeight="1" x14ac:dyDescent="0.4">
      <c r="U28" s="74"/>
    </row>
    <row r="29" spans="1:41" ht="25.5" customHeight="1" x14ac:dyDescent="0.4">
      <c r="U29" s="74"/>
    </row>
    <row r="30" spans="1:41" ht="25.5" customHeight="1" x14ac:dyDescent="0.4">
      <c r="U30" s="74"/>
    </row>
    <row r="31" spans="1:41" ht="25.5" customHeight="1" x14ac:dyDescent="0.4">
      <c r="T31" s="75"/>
      <c r="U31" s="75"/>
    </row>
    <row r="32" spans="1:41" ht="25.5" customHeight="1" x14ac:dyDescent="0.4">
      <c r="T32" s="75"/>
      <c r="U32" s="75"/>
    </row>
    <row r="33" spans="19:21" ht="25.5" customHeight="1" x14ac:dyDescent="0.4">
      <c r="T33" s="75"/>
      <c r="U33" s="75"/>
    </row>
    <row r="34" spans="19:21" ht="25.5" customHeight="1" x14ac:dyDescent="0.4">
      <c r="T34" s="75"/>
      <c r="U34" s="75"/>
    </row>
    <row r="35" spans="19:21" ht="25.5" customHeight="1" x14ac:dyDescent="0.4">
      <c r="U35" s="74"/>
    </row>
    <row r="36" spans="19:21" ht="25.5" customHeight="1" x14ac:dyDescent="0.4">
      <c r="U36" s="74"/>
    </row>
    <row r="37" spans="19:21" ht="25.5" customHeight="1" x14ac:dyDescent="0.4">
      <c r="U37" s="74"/>
    </row>
    <row r="38" spans="19:21" ht="25.5" customHeight="1" x14ac:dyDescent="0.4">
      <c r="S38" s="75"/>
      <c r="T38" s="75"/>
      <c r="U38" s="74"/>
    </row>
    <row r="39" spans="19:21" ht="25.5" customHeight="1" x14ac:dyDescent="0.4">
      <c r="S39" s="75"/>
      <c r="T39" s="75"/>
      <c r="U39" s="74"/>
    </row>
    <row r="40" spans="19:21" ht="25.5" customHeight="1" x14ac:dyDescent="0.4">
      <c r="S40" s="75"/>
      <c r="T40" s="75"/>
      <c r="U40" s="74"/>
    </row>
    <row r="41" spans="19:21" ht="25.5" customHeight="1" x14ac:dyDescent="0.4">
      <c r="S41" s="75"/>
      <c r="T41" s="75"/>
      <c r="U41" s="74"/>
    </row>
    <row r="42" spans="19:21" ht="25.5" customHeight="1" x14ac:dyDescent="0.4">
      <c r="U42" s="74"/>
    </row>
    <row r="43" spans="19:21" ht="25.5" customHeight="1" x14ac:dyDescent="0.4">
      <c r="U43" s="74"/>
    </row>
    <row r="44" spans="19:21" ht="25.5" customHeight="1" x14ac:dyDescent="0.4">
      <c r="U44" s="74"/>
    </row>
    <row r="45" spans="19:21" ht="25.5" customHeight="1" x14ac:dyDescent="0.4">
      <c r="T45" s="75"/>
      <c r="U45" s="75"/>
    </row>
    <row r="46" spans="19:21" ht="25.5" customHeight="1" x14ac:dyDescent="0.4">
      <c r="T46" s="75"/>
      <c r="U46" s="75"/>
    </row>
    <row r="47" spans="19:21" ht="25.5" customHeight="1" x14ac:dyDescent="0.4">
      <c r="T47" s="75"/>
      <c r="U47" s="75"/>
    </row>
    <row r="48" spans="19:21" ht="25.5" customHeight="1" x14ac:dyDescent="0.4">
      <c r="T48" s="75"/>
      <c r="U48" s="75"/>
    </row>
    <row r="49" spans="20:21" ht="25.5" customHeight="1" x14ac:dyDescent="0.4">
      <c r="U49" s="74"/>
    </row>
    <row r="50" spans="20:21" ht="25.5" customHeight="1" x14ac:dyDescent="0.4">
      <c r="U50" s="74"/>
    </row>
    <row r="51" spans="20:21" ht="25.5" customHeight="1" x14ac:dyDescent="0.4">
      <c r="T51" s="75"/>
      <c r="U51" s="75"/>
    </row>
    <row r="52" spans="20:21" ht="25.5" customHeight="1" x14ac:dyDescent="0.4">
      <c r="T52" s="75"/>
      <c r="U52" s="75"/>
    </row>
    <row r="53" spans="20:21" ht="25.5" customHeight="1" x14ac:dyDescent="0.4">
      <c r="T53" s="75"/>
      <c r="U53" s="75"/>
    </row>
    <row r="54" spans="20:21" ht="25.5" customHeight="1" x14ac:dyDescent="0.4">
      <c r="T54" s="75"/>
      <c r="U54" s="75"/>
    </row>
    <row r="55" spans="20:21" ht="25.5" customHeight="1" x14ac:dyDescent="0.4">
      <c r="U55" s="74"/>
    </row>
    <row r="56" spans="20:21" ht="25.5" customHeight="1" x14ac:dyDescent="0.4">
      <c r="U56" s="74"/>
    </row>
    <row r="57" spans="20:21" ht="25.5" customHeight="1" x14ac:dyDescent="0.4">
      <c r="U57" s="74"/>
    </row>
  </sheetData>
  <mergeCells count="76">
    <mergeCell ref="AN15:AO15"/>
    <mergeCell ref="AN16:AO16"/>
    <mergeCell ref="AN17:AO17"/>
    <mergeCell ref="AN10:AO10"/>
    <mergeCell ref="AN11:AO11"/>
    <mergeCell ref="AN12:AO12"/>
    <mergeCell ref="AN13:AO13"/>
    <mergeCell ref="AN14:AO14"/>
    <mergeCell ref="AN5:AO5"/>
    <mergeCell ref="AN6:AO6"/>
    <mergeCell ref="AN7:AO7"/>
    <mergeCell ref="AN8:AO8"/>
    <mergeCell ref="AN9:AO9"/>
    <mergeCell ref="A5:C5"/>
    <mergeCell ref="D5:D6"/>
    <mergeCell ref="E5:E6"/>
    <mergeCell ref="F5:F6"/>
    <mergeCell ref="G5:G6"/>
    <mergeCell ref="C1:C3"/>
    <mergeCell ref="D1:I3"/>
    <mergeCell ref="J1:S3"/>
    <mergeCell ref="T1:AA3"/>
    <mergeCell ref="AB1:AC3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F5:AF6"/>
    <mergeCell ref="AG5:AG6"/>
    <mergeCell ref="AH5:AH6"/>
    <mergeCell ref="AI5:AJ5"/>
    <mergeCell ref="AK5:AL5"/>
    <mergeCell ref="AI6:AJ6"/>
    <mergeCell ref="AK6:AL6"/>
    <mergeCell ref="AI7:AJ7"/>
    <mergeCell ref="AK7:AL7"/>
    <mergeCell ref="AI8:AJ8"/>
    <mergeCell ref="AK8:AL8"/>
    <mergeCell ref="AI9:AJ9"/>
    <mergeCell ref="AK9:AL9"/>
    <mergeCell ref="AI10:AJ10"/>
    <mergeCell ref="AK10:AL10"/>
    <mergeCell ref="AI11:AJ11"/>
    <mergeCell ref="AK11:AL11"/>
    <mergeCell ref="AI12:AJ12"/>
    <mergeCell ref="AK12:AL12"/>
    <mergeCell ref="AI16:AJ16"/>
    <mergeCell ref="AK16:AL16"/>
    <mergeCell ref="AI17:AJ17"/>
    <mergeCell ref="AK17:AL17"/>
    <mergeCell ref="AI13:AJ13"/>
    <mergeCell ref="AK13:AL13"/>
    <mergeCell ref="AI14:AJ14"/>
    <mergeCell ref="AK14:AL14"/>
    <mergeCell ref="AI15:AJ15"/>
    <mergeCell ref="AK15:AL15"/>
  </mergeCells>
  <conditionalFormatting sqref="D5:AH5">
    <cfRule type="expression" dxfId="43" priority="12" stopIfTrue="1">
      <formula>INDEX(Cycle14, MOD(D$5-débutCycle,14)+1)=0</formula>
    </cfRule>
  </conditionalFormatting>
  <conditionalFormatting sqref="D7:AH17">
    <cfRule type="containsText" dxfId="42" priority="1" operator="containsText" text="SUJ">
      <formula>NOT(ISERROR(SEARCH("SUJ",D7)))</formula>
    </cfRule>
    <cfRule type="containsText" dxfId="41" priority="2" operator="containsText" text="RE">
      <formula>NOT(ISERROR(SEARCH("RE",D7)))</formula>
    </cfRule>
    <cfRule type="containsText" dxfId="40" priority="3" operator="containsText" text="AT">
      <formula>NOT(ISERROR(SEARCH("AT",D7)))</formula>
    </cfRule>
    <cfRule type="containsText" dxfId="39" priority="4" operator="containsText" text="MAL">
      <formula>NOT(ISERROR(SEARCH("MAL",D7)))</formula>
    </cfRule>
    <cfRule type="beginsWith" dxfId="38" priority="5" operator="beginsWith" text="RTT">
      <formula>LEFT(D7,LEN("RTT"))="RTT"</formula>
    </cfRule>
    <cfRule type="beginsWith" dxfId="37" priority="6" operator="beginsWith" text="CA">
      <formula>LEFT(D7,LEN("CA"))="CA"</formula>
    </cfRule>
    <cfRule type="beginsWith" dxfId="36" priority="7" operator="beginsWith" text="R-">
      <formula>LEFT(D7,LEN("R-"))="R-"</formula>
    </cfRule>
    <cfRule type="containsText" dxfId="35" priority="8" operator="containsText" text="DET">
      <formula>NOT(ISERROR(SEARCH("DET",D7)))</formula>
    </cfRule>
    <cfRule type="containsText" dxfId="34" priority="9" operator="containsText" text="RH">
      <formula>NOT(ISERROR(SEARCH("RH",D7)))</formula>
    </cfRule>
    <cfRule type="beginsWith" dxfId="33" priority="10" operator="beginsWith" text="F">
      <formula>LEFT(D7,LEN("F"))="F"</formula>
    </cfRule>
    <cfRule type="expression" dxfId="32" priority="13" stopIfTrue="1">
      <formula>INDEX(Cycle14, MOD(D$5-débutCycle,14)+1)=0</formula>
    </cfRule>
  </conditionalFormatting>
  <conditionalFormatting sqref="AF7:AH17 AF5:AH5">
    <cfRule type="expression" dxfId="31" priority="11">
      <formula>MONTH(AF$5)&lt;&gt;MONTH(D$5)</formula>
    </cfRule>
  </conditionalFormatting>
  <conditionalFormatting sqref="AF7:AH17">
    <cfRule type="expression" dxfId="30" priority="14">
      <formula>MONTH(AF$5)&lt;&gt;MONTH(D$5)</formula>
    </cfRule>
  </conditionalFormatting>
  <printOptions horizontalCentered="1" verticalCentered="1"/>
  <pageMargins left="0.25" right="0.25" top="0.75" bottom="0.75" header="0.3" footer="0.3"/>
  <pageSetup paperSize="9" orientation="landscape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DE94660-3AFA-40AC-B1B7-0D845EC9F6D2}">
          <x14:formula1>
            <xm:f>PARAMETRE!$G$2:$G$3</xm:f>
          </x14:formula1>
          <xm:sqref>C7:C17</xm:sqref>
        </x14:dataValidation>
        <x14:dataValidation type="list" allowBlank="1" showInputMessage="1" showErrorMessage="1" xr:uid="{617A4238-A7B6-4F8A-A1E7-55CC159F31C7}">
          <x14:formula1>
            <xm:f>PARAMETRE!$H$2:$H$6</xm:f>
          </x14:formula1>
          <xm:sqref>B7:B17</xm:sqref>
        </x14:dataValidation>
        <x14:dataValidation type="list" allowBlank="1" showInputMessage="1" showErrorMessage="1" xr:uid="{E0570DB8-A3B1-41B6-9FD4-C109DF1D31B2}">
          <x14:formula1>
            <xm:f>ParametreMois2025!$AL$2:$AL$17</xm:f>
          </x14:formula1>
          <xm:sqref>B1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224FD-AD87-4926-A5CE-56D7B104C0BC}">
  <sheetPr>
    <tabColor rgb="FFC00000"/>
  </sheetPr>
  <dimension ref="A1:AV170"/>
  <sheetViews>
    <sheetView topLeftCell="D147" zoomScale="86" zoomScaleNormal="86" workbookViewId="0">
      <selection activeCell="R158" sqref="R158"/>
    </sheetView>
  </sheetViews>
  <sheetFormatPr baseColWidth="10" defaultColWidth="11.42578125" defaultRowHeight="12.75" outlineLevelRow="2" x14ac:dyDescent="0.2"/>
  <cols>
    <col min="1" max="1" width="4.42578125" style="32" customWidth="1"/>
    <col min="2" max="2" width="13.85546875" style="32" customWidth="1"/>
    <col min="3" max="33" width="4.7109375" style="32" customWidth="1"/>
    <col min="34" max="35" width="10.28515625" style="28" customWidth="1"/>
    <col min="36" max="36" width="10.28515625" style="32" customWidth="1"/>
    <col min="37" max="37" width="9.140625" style="32"/>
    <col min="38" max="38" width="11.5703125" style="32" bestFit="1" customWidth="1"/>
    <col min="39" max="39" width="12.140625" style="32" customWidth="1"/>
    <col min="40" max="40" width="6.42578125" style="32" customWidth="1"/>
    <col min="41" max="42" width="11.5703125" style="32" bestFit="1" customWidth="1"/>
    <col min="43" max="43" width="9.140625" style="32"/>
    <col min="44" max="44" width="13" style="32" customWidth="1"/>
    <col min="45" max="45" width="9.140625" style="32"/>
    <col min="46" max="46" width="10.85546875" style="32" customWidth="1"/>
    <col min="47" max="47" width="20" style="32" customWidth="1"/>
    <col min="48" max="16384" width="11.42578125" style="32"/>
  </cols>
  <sheetData>
    <row r="1" spans="1:44" ht="18" customHeight="1" x14ac:dyDescent="0.2">
      <c r="B1" s="33">
        <v>46023</v>
      </c>
      <c r="C1" s="259">
        <f>DATE(P4_2026!B2,1,1)</f>
        <v>46023</v>
      </c>
      <c r="D1" s="259">
        <f>C1+1</f>
        <v>46024</v>
      </c>
      <c r="E1" s="259">
        <f t="shared" ref="E1:AG1" si="0">D1+1</f>
        <v>46025</v>
      </c>
      <c r="F1" s="259">
        <f t="shared" si="0"/>
        <v>46026</v>
      </c>
      <c r="G1" s="259">
        <f t="shared" si="0"/>
        <v>46027</v>
      </c>
      <c r="H1" s="259">
        <f t="shared" si="0"/>
        <v>46028</v>
      </c>
      <c r="I1" s="259">
        <f t="shared" si="0"/>
        <v>46029</v>
      </c>
      <c r="J1" s="259">
        <f t="shared" si="0"/>
        <v>46030</v>
      </c>
      <c r="K1" s="259">
        <f t="shared" si="0"/>
        <v>46031</v>
      </c>
      <c r="L1" s="259">
        <f t="shared" si="0"/>
        <v>46032</v>
      </c>
      <c r="M1" s="259">
        <f t="shared" si="0"/>
        <v>46033</v>
      </c>
      <c r="N1" s="259">
        <f t="shared" si="0"/>
        <v>46034</v>
      </c>
      <c r="O1" s="259">
        <f t="shared" si="0"/>
        <v>46035</v>
      </c>
      <c r="P1" s="259">
        <f t="shared" si="0"/>
        <v>46036</v>
      </c>
      <c r="Q1" s="259">
        <f t="shared" si="0"/>
        <v>46037</v>
      </c>
      <c r="R1" s="259">
        <f t="shared" si="0"/>
        <v>46038</v>
      </c>
      <c r="S1" s="259">
        <f t="shared" si="0"/>
        <v>46039</v>
      </c>
      <c r="T1" s="259">
        <f t="shared" si="0"/>
        <v>46040</v>
      </c>
      <c r="U1" s="259">
        <f t="shared" si="0"/>
        <v>46041</v>
      </c>
      <c r="V1" s="259">
        <f t="shared" si="0"/>
        <v>46042</v>
      </c>
      <c r="W1" s="259">
        <f t="shared" si="0"/>
        <v>46043</v>
      </c>
      <c r="X1" s="259">
        <f t="shared" si="0"/>
        <v>46044</v>
      </c>
      <c r="Y1" s="259">
        <f t="shared" si="0"/>
        <v>46045</v>
      </c>
      <c r="Z1" s="259">
        <f t="shared" si="0"/>
        <v>46046</v>
      </c>
      <c r="AA1" s="259">
        <f t="shared" si="0"/>
        <v>46047</v>
      </c>
      <c r="AB1" s="259">
        <f t="shared" si="0"/>
        <v>46048</v>
      </c>
      <c r="AC1" s="259">
        <f t="shared" si="0"/>
        <v>46049</v>
      </c>
      <c r="AD1" s="259">
        <f t="shared" si="0"/>
        <v>46050</v>
      </c>
      <c r="AE1" s="259">
        <f t="shared" si="0"/>
        <v>46051</v>
      </c>
      <c r="AF1" s="259">
        <f t="shared" si="0"/>
        <v>46052</v>
      </c>
      <c r="AG1" s="259">
        <f t="shared" si="0"/>
        <v>46053</v>
      </c>
      <c r="AL1" s="32" t="s">
        <v>42</v>
      </c>
      <c r="AO1" s="32" t="s">
        <v>43</v>
      </c>
    </row>
    <row r="2" spans="1:44" ht="18" customHeight="1" outlineLevel="1" x14ac:dyDescent="0.2">
      <c r="A2" s="32">
        <v>1</v>
      </c>
      <c r="B2" s="34" t="s">
        <v>44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8" t="s">
        <v>7</v>
      </c>
      <c r="AI2" s="28" t="s">
        <v>8</v>
      </c>
      <c r="AL2" s="32">
        <f t="array" ref="AL2">IFERROR(INDEX(A$1:A$2040,SMALL(IF(A$1:A$2040&lt;&gt;"",ROW(A$1:A$2040)-0),ROW(A1))),"")</f>
        <v>1</v>
      </c>
    </row>
    <row r="3" spans="1:44" ht="18" customHeight="1" outlineLevel="1" x14ac:dyDescent="0.2">
      <c r="B3" s="29" t="s">
        <v>27</v>
      </c>
      <c r="C3" s="35"/>
      <c r="D3" s="35"/>
      <c r="E3" s="35"/>
      <c r="F3" s="35"/>
      <c r="G3" s="35"/>
      <c r="H3" s="35"/>
      <c r="I3" s="35"/>
      <c r="J3" s="35" t="s">
        <v>8</v>
      </c>
      <c r="K3" s="35" t="s">
        <v>8</v>
      </c>
      <c r="L3" s="35"/>
      <c r="M3" s="35"/>
      <c r="N3" s="35"/>
      <c r="O3" s="35" t="s">
        <v>8</v>
      </c>
      <c r="P3" s="35" t="s">
        <v>8</v>
      </c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 t="s">
        <v>8</v>
      </c>
      <c r="AH3" s="97" cm="1">
        <f t="array" ref="AH3">SUMPRODUCT((C3:AG3="CA")+(C3:AG3="RTT")*1)</f>
        <v>0</v>
      </c>
      <c r="AI3" s="102" cm="1">
        <f t="array" ref="AI3">SUMPRODUCT((C3:AG3="R-CA")*1)</f>
        <v>5</v>
      </c>
      <c r="AL3" s="32">
        <f t="array" ref="AL3">IFERROR(INDEX(A$1:A$2040,SMALL(IF(A$1:A$2040&lt;&gt;"",ROW(A$1:A$2040)-0),ROW(A2))),"")</f>
        <v>2</v>
      </c>
      <c r="AO3" s="32" t="s">
        <v>63</v>
      </c>
      <c r="AP3" s="32" t="s">
        <v>45</v>
      </c>
    </row>
    <row r="4" spans="1:44" ht="18" customHeight="1" outlineLevel="1" x14ac:dyDescent="0.2">
      <c r="B4" s="30" t="s">
        <v>30</v>
      </c>
      <c r="C4" s="35"/>
      <c r="D4" s="35"/>
      <c r="E4" s="35"/>
      <c r="F4" s="35"/>
      <c r="G4" s="35"/>
      <c r="H4" s="35"/>
      <c r="I4" s="35"/>
      <c r="J4" s="35" t="s">
        <v>7</v>
      </c>
      <c r="K4" s="35" t="s">
        <v>7</v>
      </c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97" cm="1">
        <f t="array" ref="AH4">SUMPRODUCT((C4:AG4="CA")+(C4:AG4="RTT")*1)</f>
        <v>2</v>
      </c>
      <c r="AI4" s="35" cm="1">
        <f t="array" ref="AI4">SUMPRODUCT((C4:AG4="R-CA")*1)</f>
        <v>0</v>
      </c>
      <c r="AL4" s="32">
        <f t="array" ref="AL4">IFERROR(INDEX(A$1:A$2040,SMALL(IF(A$1:A$2040&lt;&gt;"",ROW(A$1:A$2040)-0),ROW(A3))),"")</f>
        <v>3</v>
      </c>
    </row>
    <row r="5" spans="1:44" ht="18" customHeight="1" outlineLevel="1" x14ac:dyDescent="0.2">
      <c r="B5" s="29" t="s">
        <v>32</v>
      </c>
      <c r="C5" s="35"/>
      <c r="D5" s="35"/>
      <c r="E5" s="35" t="s">
        <v>8</v>
      </c>
      <c r="F5" s="35" t="s">
        <v>8</v>
      </c>
      <c r="G5" s="35" t="s">
        <v>8</v>
      </c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 t="s">
        <v>8</v>
      </c>
      <c r="T5" s="35" t="s">
        <v>8</v>
      </c>
      <c r="U5" s="35" t="s">
        <v>8</v>
      </c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 t="s">
        <v>8</v>
      </c>
      <c r="AH5" s="97" cm="1">
        <f t="array" ref="AH5">SUMPRODUCT((C5:AG5="CA")+(C5:AG5="RTT")*1)</f>
        <v>0</v>
      </c>
      <c r="AI5" s="35" cm="1">
        <f t="array" ref="AI5">SUMPRODUCT((C5:AG5="R-CA")*1)</f>
        <v>7</v>
      </c>
      <c r="AL5" s="32">
        <f t="array" ref="AL5">IFERROR(INDEX(A$1:A$2040,SMALL(IF(A$1:A$2040&lt;&gt;"",ROW(A$1:A$2040)-0),ROW(A4))),"")</f>
        <v>4</v>
      </c>
    </row>
    <row r="6" spans="1:44" ht="18" customHeight="1" outlineLevel="1" x14ac:dyDescent="0.2">
      <c r="B6" s="30" t="s">
        <v>33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 t="s">
        <v>8</v>
      </c>
      <c r="T6" s="35" t="s">
        <v>8</v>
      </c>
      <c r="U6" s="35" t="s">
        <v>8</v>
      </c>
      <c r="V6" s="35"/>
      <c r="W6" s="35"/>
      <c r="X6" s="35" t="s">
        <v>8</v>
      </c>
      <c r="Y6" s="35" t="s">
        <v>8</v>
      </c>
      <c r="Z6" s="35"/>
      <c r="AA6" s="35"/>
      <c r="AB6" s="35"/>
      <c r="AC6" s="35" t="s">
        <v>8</v>
      </c>
      <c r="AD6" s="35" t="s">
        <v>8</v>
      </c>
      <c r="AE6" s="35"/>
      <c r="AF6" s="35"/>
      <c r="AG6" s="35" t="s">
        <v>8</v>
      </c>
      <c r="AH6" s="97" cm="1">
        <f t="array" ref="AH6">SUMPRODUCT((C6:AG6="CA")+(C6:AG6="RTT")*1)</f>
        <v>0</v>
      </c>
      <c r="AI6" s="35" cm="1">
        <f t="array" ref="AI6">SUMPRODUCT((C6:AG6="R-CA")*1)</f>
        <v>8</v>
      </c>
      <c r="AL6" s="32">
        <f t="array" ref="AL6">IFERROR(INDEX(A$1:A$2040,SMALL(IF(A$1:A$2040&lt;&gt;"",ROW(A$1:A$2040)-0),ROW(A5))),"")</f>
        <v>5</v>
      </c>
    </row>
    <row r="7" spans="1:44" ht="18" customHeight="1" outlineLevel="1" x14ac:dyDescent="0.2">
      <c r="B7" s="29" t="s">
        <v>34</v>
      </c>
      <c r="C7" s="35"/>
      <c r="D7" s="35"/>
      <c r="E7" s="35" t="s">
        <v>9</v>
      </c>
      <c r="F7" s="212"/>
      <c r="G7" s="35" t="s">
        <v>7</v>
      </c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97" cm="1">
        <f t="array" ref="AH7">SUMPRODUCT((C7:AG7="CA")+(C7:AG7="RTT")*1)</f>
        <v>1</v>
      </c>
      <c r="AI7" s="35" cm="1">
        <f t="array" ref="AI7">SUMPRODUCT((C7:AG7="R-CA")*1)</f>
        <v>0</v>
      </c>
      <c r="AL7" s="32" cm="1">
        <f t="array" ref="AL7">IFERROR(INDEX(A$1:A$2040,SMALL(IF(A$1:A$2040&lt;&gt;"",ROW(A$1:A$2040)-0),ROW(A6))),"")</f>
        <v>6</v>
      </c>
    </row>
    <row r="8" spans="1:44" ht="18" customHeight="1" outlineLevel="1" thickBot="1" x14ac:dyDescent="0.25">
      <c r="B8" s="30" t="s">
        <v>41</v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 t="s">
        <v>8</v>
      </c>
      <c r="Y8" s="35" t="s">
        <v>8</v>
      </c>
      <c r="Z8" s="35"/>
      <c r="AA8" s="35"/>
      <c r="AB8" s="35"/>
      <c r="AC8" s="35"/>
      <c r="AD8" s="35"/>
      <c r="AE8" s="35"/>
      <c r="AF8" s="35"/>
      <c r="AG8" s="35"/>
      <c r="AH8" s="97" cm="1">
        <f t="array" ref="AH8">SUMPRODUCT((C8:AG8="CA")+(C8:AG8="RTT")*1)</f>
        <v>0</v>
      </c>
      <c r="AI8" s="35" cm="1">
        <f t="array" ref="AI8">SUMPRODUCT((C8:AG8="R-CA")*1)</f>
        <v>2</v>
      </c>
      <c r="AL8" s="32" cm="1">
        <f t="array" ref="AL8">IFERROR(INDEX(A$1:A$2040,SMALL(IF(A$1:A$2040&lt;&gt;"",ROW(A$1:A$2040)-0),ROW(A7))),"")</f>
        <v>7</v>
      </c>
    </row>
    <row r="9" spans="1:44" ht="18" customHeight="1" outlineLevel="1" thickBot="1" x14ac:dyDescent="0.25">
      <c r="B9" s="214" t="s">
        <v>101</v>
      </c>
      <c r="C9" s="215"/>
      <c r="D9" s="215"/>
      <c r="E9" s="216"/>
      <c r="F9" s="215"/>
      <c r="G9" s="215"/>
      <c r="H9" s="215"/>
      <c r="I9" s="215"/>
      <c r="J9" s="215" t="s">
        <v>102</v>
      </c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 t="s">
        <v>18</v>
      </c>
      <c r="Y9" s="215" t="s">
        <v>18</v>
      </c>
      <c r="Z9" s="215"/>
      <c r="AA9" s="215"/>
      <c r="AB9" s="215"/>
      <c r="AC9" s="215" t="s">
        <v>18</v>
      </c>
      <c r="AD9" s="215" t="s">
        <v>18</v>
      </c>
      <c r="AE9" s="215"/>
      <c r="AF9" s="215"/>
      <c r="AG9" s="215" t="s">
        <v>18</v>
      </c>
      <c r="AH9" s="111" cm="1">
        <f t="array" ref="AH9">SUMPRODUCT((C9:AG9="CA")+(C9:AG9="RTT")*1)</f>
        <v>0</v>
      </c>
      <c r="AI9" s="215" cm="1">
        <f t="array" ref="AI9">SUMPRODUCT((C9:AG9="R-CA")*1)</f>
        <v>0</v>
      </c>
      <c r="AL9" s="32" cm="1">
        <f t="array" ref="AL9">IFERROR(INDEX(A$1:A$2040,SMALL(IF(A$1:A$2040&lt;&gt;"",ROW(A$1:A$2040)-0),ROW(A8))),"")</f>
        <v>8</v>
      </c>
    </row>
    <row r="10" spans="1:44" ht="18" customHeight="1" outlineLevel="1" thickBot="1" x14ac:dyDescent="0.25">
      <c r="B10" s="175"/>
      <c r="C10" s="172"/>
      <c r="D10" s="172"/>
      <c r="E10" s="207" t="s">
        <v>59</v>
      </c>
      <c r="F10" s="172"/>
      <c r="G10" s="172"/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  <c r="U10" s="172"/>
      <c r="V10" s="172"/>
      <c r="W10" s="172"/>
      <c r="X10" s="207" t="s">
        <v>59</v>
      </c>
      <c r="Y10" s="172"/>
      <c r="Z10" s="172"/>
      <c r="AA10" s="172"/>
      <c r="AB10" s="172"/>
      <c r="AC10" s="172"/>
      <c r="AD10" s="172"/>
      <c r="AE10" s="172"/>
      <c r="AF10" s="172"/>
      <c r="AG10" s="172"/>
      <c r="AH10" s="111" cm="1">
        <f t="array" ref="AH10">SUMPRODUCT((C10:AG10="CA")+(C10:AG10="RTT")*1)</f>
        <v>0</v>
      </c>
      <c r="AI10" s="103" cm="1">
        <f t="array" ref="AI10">SUMPRODUCT((C10:AG10="R-CA")*1)</f>
        <v>0</v>
      </c>
      <c r="AL10" s="32" cm="1">
        <f t="array" ref="AL10">IFERROR(INDEX(A$1:A$2040,SMALL(IF(A$1:A$2040&lt;&gt;"",ROW(A$1:A$2040)-0),ROW(A9))),"")</f>
        <v>9</v>
      </c>
    </row>
    <row r="11" spans="1:44" ht="18" customHeight="1" outlineLevel="1" x14ac:dyDescent="0.2">
      <c r="B11" s="116" t="s">
        <v>103</v>
      </c>
      <c r="C11" s="65"/>
      <c r="D11" s="65"/>
      <c r="E11" s="65"/>
      <c r="F11" s="65"/>
      <c r="G11" s="65"/>
      <c r="H11" s="65"/>
      <c r="I11" s="65"/>
      <c r="J11" s="65" t="s">
        <v>8</v>
      </c>
      <c r="K11" s="65" t="s">
        <v>8</v>
      </c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 t="s">
        <v>7</v>
      </c>
      <c r="AD11" s="65" t="s">
        <v>7</v>
      </c>
      <c r="AE11" s="65"/>
      <c r="AF11" s="65"/>
      <c r="AG11" s="65" t="s">
        <v>7</v>
      </c>
      <c r="AH11" s="111" cm="1">
        <f t="array" ref="AH11">SUMPRODUCT((C11:AG11="CA")+(C11:AG11="RTT")*1)</f>
        <v>3</v>
      </c>
      <c r="AI11" s="103" cm="1">
        <f t="array" ref="AI11">SUMPRODUCT((C11:AG11="R-CA")*1)</f>
        <v>2</v>
      </c>
      <c r="AL11" s="32" cm="1">
        <f t="array" ref="AL11">IFERROR(INDEX(A$1:A$2040,SMALL(IF(A$1:A$2040&lt;&gt;"",ROW(A$1:A$2040)-0),ROW(A10))),"")</f>
        <v>10</v>
      </c>
    </row>
    <row r="12" spans="1:44" ht="18" customHeight="1" outlineLevel="1" x14ac:dyDescent="0.2">
      <c r="B12" s="115" t="s">
        <v>39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1" cm="1">
        <f t="array" ref="AH12">SUMPRODUCT((C12:AG12="CA")+(C12:AG12="RTT")*1)</f>
        <v>0</v>
      </c>
      <c r="AI12" s="103" cm="1">
        <f t="array" ref="AI12">SUMPRODUCT((C12:AG12="R-CA")*1)</f>
        <v>0</v>
      </c>
      <c r="AL12" s="32" cm="1">
        <f t="array" ref="AL12">IFERROR(INDEX(A$1:A$2040,SMALL(IF(A$1:A$2040&lt;&gt;"",ROW(A$1:A$2040)-0),ROW(A11))),"")</f>
        <v>11</v>
      </c>
    </row>
    <row r="13" spans="1:44" ht="18" customHeight="1" outlineLevel="1" x14ac:dyDescent="0.2">
      <c r="B13" s="116" t="s">
        <v>40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211" t="s">
        <v>64</v>
      </c>
      <c r="P13" s="65"/>
      <c r="Q13" s="65"/>
      <c r="R13" s="65"/>
      <c r="S13" s="65"/>
      <c r="T13" s="65"/>
      <c r="U13" s="65"/>
      <c r="V13" s="65"/>
      <c r="W13" s="65"/>
      <c r="X13" s="65" t="s">
        <v>7</v>
      </c>
      <c r="Y13" s="65" t="s">
        <v>7</v>
      </c>
      <c r="Z13" s="65"/>
      <c r="AA13" s="65"/>
      <c r="AB13" s="65"/>
      <c r="AC13" s="65"/>
      <c r="AD13" s="65"/>
      <c r="AE13" s="65"/>
      <c r="AF13" s="65"/>
      <c r="AG13" s="117"/>
      <c r="AH13" s="113" cm="1">
        <f t="array" ref="AH13">SUMPRODUCT((C13:AG13="CA")+(C13:AG13="RTT")*1)</f>
        <v>2</v>
      </c>
      <c r="AI13" s="112" cm="1">
        <f t="array" ref="AI13">SUMPRODUCT((C13:AG13="R-CA")*1)</f>
        <v>0</v>
      </c>
      <c r="AL13" s="32" cm="1">
        <f t="array" ref="AL13">IFERROR(INDEX(A$1:A$2040,SMALL(IF(A$1:A$2040&lt;&gt;"",ROW(A$1:A$2040)-0),ROW(A12))),"")</f>
        <v>12</v>
      </c>
    </row>
    <row r="14" spans="1:44" ht="18" customHeight="1" x14ac:dyDescent="0.2">
      <c r="AL14" s="32" t="str">
        <f t="array" ref="AL14">IFERROR(INDEX(A$1:A$2040,SMALL(IF(A$1:A$2040&lt;&gt;"",ROW(A$1:A$2040)-0),ROW(A13))),"")</f>
        <v/>
      </c>
      <c r="AR14" s="28" t="s">
        <v>46</v>
      </c>
    </row>
    <row r="15" spans="1:44" ht="18" customHeight="1" x14ac:dyDescent="0.2">
      <c r="B15" s="33">
        <v>46054</v>
      </c>
      <c r="C15" s="259">
        <f>DATE(P4_2026!B2,2,1)</f>
        <v>46054</v>
      </c>
      <c r="D15" s="259">
        <f>C15+1</f>
        <v>46055</v>
      </c>
      <c r="E15" s="259">
        <f t="shared" ref="E15:AD15" si="1">D15+1</f>
        <v>46056</v>
      </c>
      <c r="F15" s="259">
        <f t="shared" si="1"/>
        <v>46057</v>
      </c>
      <c r="G15" s="259">
        <f t="shared" si="1"/>
        <v>46058</v>
      </c>
      <c r="H15" s="259">
        <f t="shared" si="1"/>
        <v>46059</v>
      </c>
      <c r="I15" s="259">
        <f t="shared" si="1"/>
        <v>46060</v>
      </c>
      <c r="J15" s="259">
        <f t="shared" si="1"/>
        <v>46061</v>
      </c>
      <c r="K15" s="259">
        <f t="shared" si="1"/>
        <v>46062</v>
      </c>
      <c r="L15" s="259">
        <f t="shared" si="1"/>
        <v>46063</v>
      </c>
      <c r="M15" s="259">
        <f t="shared" si="1"/>
        <v>46064</v>
      </c>
      <c r="N15" s="259">
        <f t="shared" si="1"/>
        <v>46065</v>
      </c>
      <c r="O15" s="259">
        <f t="shared" si="1"/>
        <v>46066</v>
      </c>
      <c r="P15" s="259">
        <f t="shared" si="1"/>
        <v>46067</v>
      </c>
      <c r="Q15" s="259">
        <f t="shared" si="1"/>
        <v>46068</v>
      </c>
      <c r="R15" s="259">
        <f t="shared" si="1"/>
        <v>46069</v>
      </c>
      <c r="S15" s="259">
        <f t="shared" si="1"/>
        <v>46070</v>
      </c>
      <c r="T15" s="259">
        <f t="shared" si="1"/>
        <v>46071</v>
      </c>
      <c r="U15" s="259">
        <f t="shared" si="1"/>
        <v>46072</v>
      </c>
      <c r="V15" s="259">
        <f t="shared" si="1"/>
        <v>46073</v>
      </c>
      <c r="W15" s="259">
        <f t="shared" si="1"/>
        <v>46074</v>
      </c>
      <c r="X15" s="259">
        <f t="shared" si="1"/>
        <v>46075</v>
      </c>
      <c r="Y15" s="259">
        <f t="shared" si="1"/>
        <v>46076</v>
      </c>
      <c r="Z15" s="259">
        <f t="shared" si="1"/>
        <v>46077</v>
      </c>
      <c r="AA15" s="259">
        <f t="shared" si="1"/>
        <v>46078</v>
      </c>
      <c r="AB15" s="259">
        <f t="shared" si="1"/>
        <v>46079</v>
      </c>
      <c r="AC15" s="259">
        <f t="shared" si="1"/>
        <v>46080</v>
      </c>
      <c r="AD15" s="259">
        <f t="shared" si="1"/>
        <v>46081</v>
      </c>
      <c r="AL15" s="32" t="str">
        <f t="array" ref="AL15">IFERROR(INDEX(A$1:A$2040,SMALL(IF(A$1:A$2040&lt;&gt;"",ROW(A$1:A$2040)-0),ROW(A14))),"")</f>
        <v/>
      </c>
      <c r="AR15" s="99">
        <f>SUM(P4_2026!B3)</f>
        <v>40</v>
      </c>
    </row>
    <row r="16" spans="1:44" ht="18" customHeight="1" outlineLevel="2" x14ac:dyDescent="0.2">
      <c r="A16" s="32">
        <v>2</v>
      </c>
      <c r="B16" s="34" t="s">
        <v>44</v>
      </c>
      <c r="C16" s="259"/>
      <c r="D16" s="259"/>
      <c r="E16" s="259"/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H16" s="28" t="s">
        <v>7</v>
      </c>
      <c r="AI16" s="28" t="s">
        <v>8</v>
      </c>
      <c r="AL16" s="32" t="str">
        <f t="array" ref="AL16">IFERROR(INDEX(A$1:A$2040,SMALL(IF(A$1:A$2040&lt;&gt;"",ROW(A$1:A$2040)-0),ROW(A15))),"")</f>
        <v/>
      </c>
      <c r="AO16" s="32" t="s">
        <v>65</v>
      </c>
      <c r="AR16" s="28" t="s">
        <v>48</v>
      </c>
    </row>
    <row r="17" spans="1:48" ht="18" customHeight="1" outlineLevel="2" x14ac:dyDescent="0.2">
      <c r="B17" s="29" t="s">
        <v>27</v>
      </c>
      <c r="C17" s="35" t="s">
        <v>8</v>
      </c>
      <c r="D17" s="35" t="s">
        <v>8</v>
      </c>
      <c r="E17" s="35"/>
      <c r="F17" s="35"/>
      <c r="G17" s="35" t="s">
        <v>8</v>
      </c>
      <c r="H17" s="35" t="s">
        <v>8</v>
      </c>
      <c r="I17" s="35"/>
      <c r="J17" s="35"/>
      <c r="K17" s="35"/>
      <c r="L17" s="35" t="s">
        <v>8</v>
      </c>
      <c r="M17" s="35" t="s">
        <v>8</v>
      </c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190"/>
      <c r="AF17" s="192"/>
      <c r="AG17" s="193"/>
      <c r="AH17" s="123" cm="1">
        <f t="array" ref="AH17">SUMPRODUCT((C17:AG17="CA")+(C17:AG17="RTT")*1)</f>
        <v>0</v>
      </c>
      <c r="AI17" s="102" cm="1">
        <f t="array" ref="AI17">SUMPRODUCT((C17:AG17="R-CA")*1)</f>
        <v>6</v>
      </c>
      <c r="AL17" s="32" t="str">
        <f t="array" ref="AL17">IFERROR(INDEX(A$1:A$2040,SMALL(IF(A$1:A$2040&lt;&gt;"",ROW(A$1:A$2040)-0),ROW(A16))),"")</f>
        <v/>
      </c>
      <c r="AO17" s="32" t="s">
        <v>49</v>
      </c>
      <c r="AP17" s="32" t="s">
        <v>50</v>
      </c>
      <c r="AR17" s="28">
        <f>SUM(P4_2026!B4)</f>
        <v>55</v>
      </c>
      <c r="AS17" s="101">
        <v>2026</v>
      </c>
      <c r="AT17" s="101" t="s">
        <v>51</v>
      </c>
      <c r="AU17" s="101" t="s">
        <v>66</v>
      </c>
      <c r="AV17" s="101" t="s">
        <v>53</v>
      </c>
    </row>
    <row r="18" spans="1:48" ht="18" customHeight="1" outlineLevel="2" x14ac:dyDescent="0.2">
      <c r="B18" s="30" t="s">
        <v>30</v>
      </c>
      <c r="C18" s="35"/>
      <c r="D18" s="35"/>
      <c r="E18" s="35"/>
      <c r="F18" s="35"/>
      <c r="G18" s="35" t="s">
        <v>7</v>
      </c>
      <c r="H18" s="35" t="s">
        <v>7</v>
      </c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 t="s">
        <v>7</v>
      </c>
      <c r="AA18" s="35" t="s">
        <v>7</v>
      </c>
      <c r="AB18" s="35"/>
      <c r="AC18" s="35"/>
      <c r="AD18" s="35" t="s">
        <v>7</v>
      </c>
      <c r="AE18" s="141"/>
      <c r="AF18" s="188"/>
      <c r="AG18" s="142"/>
      <c r="AH18" s="123" cm="1">
        <f t="array" ref="AH18">SUMPRODUCT((C18:AG18="CA")+(C18:AG18="RTT")*1)</f>
        <v>5</v>
      </c>
      <c r="AI18" s="35" cm="1">
        <f t="array" ref="AI18">SUMPRODUCT((C18:AG18="R-CA")*1)</f>
        <v>0</v>
      </c>
      <c r="AO18" s="36">
        <v>0</v>
      </c>
      <c r="AP18" s="36">
        <v>1</v>
      </c>
      <c r="AR18" s="95" t="s">
        <v>27</v>
      </c>
      <c r="AS18" s="32">
        <f>SUM(AH3,AH17,AH31,AH45,AH59,AH73,AH87,AH101,AH115,AH129,AH143,AH157)</f>
        <v>24</v>
      </c>
      <c r="AT18" s="32">
        <f>SUM(AI3,AI17,AI31,AI45,AI59,AI73,AI87,AI101,AI115,AI129,AI143,AI157)</f>
        <v>21</v>
      </c>
      <c r="AU18" s="32">
        <f>AS18+ParametreMois2027!AT18</f>
        <v>24</v>
      </c>
      <c r="AV18" s="32">
        <f>AR17-AU18</f>
        <v>31</v>
      </c>
    </row>
    <row r="19" spans="1:48" ht="18" customHeight="1" outlineLevel="2" x14ac:dyDescent="0.2">
      <c r="B19" s="29" t="s">
        <v>32</v>
      </c>
      <c r="C19" s="35" t="s">
        <v>8</v>
      </c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141"/>
      <c r="AF19" s="188"/>
      <c r="AG19" s="142"/>
      <c r="AH19" s="123" cm="1">
        <f t="array" ref="AH19">SUMPRODUCT((C19:AG19="CA")+(C19:AG19="RTT")*1)</f>
        <v>0</v>
      </c>
      <c r="AI19" s="35" cm="1">
        <f t="array" ref="AI19">SUMPRODUCT((C19:AG19="R-CA")*1)</f>
        <v>1</v>
      </c>
      <c r="AO19" s="36">
        <v>1</v>
      </c>
      <c r="AP19" s="36">
        <v>0</v>
      </c>
      <c r="AR19" s="96" t="s">
        <v>30</v>
      </c>
      <c r="AS19" s="32">
        <f t="shared" ref="AS19:AT28" si="2">SUM(AH4,AH18,AH32,AH46,AH60,AH74,AH88,AH102,AH116,AH130,AH144,AH158)</f>
        <v>32</v>
      </c>
      <c r="AT19" s="32">
        <f t="shared" si="2"/>
        <v>14</v>
      </c>
      <c r="AU19" s="32">
        <f>AS19+ParametreMois2027!AT19</f>
        <v>32</v>
      </c>
      <c r="AV19" s="32">
        <f>AR17-AU19</f>
        <v>23</v>
      </c>
    </row>
    <row r="20" spans="1:48" ht="18" customHeight="1" outlineLevel="2" x14ac:dyDescent="0.2">
      <c r="B20" s="30" t="s">
        <v>33</v>
      </c>
      <c r="C20" s="35" t="s">
        <v>8</v>
      </c>
      <c r="D20" s="35" t="s">
        <v>8</v>
      </c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141"/>
      <c r="AF20" s="188"/>
      <c r="AG20" s="142"/>
      <c r="AH20" s="123" cm="1">
        <f t="array" ref="AH20">SUMPRODUCT((C20:AG20="CA")+(C20:AG20="RTT")*1)</f>
        <v>0</v>
      </c>
      <c r="AI20" s="35" cm="1">
        <f t="array" ref="AI20">SUMPRODUCT((C20:AG20="R-CA")*1)</f>
        <v>2</v>
      </c>
      <c r="AO20" s="36">
        <v>1</v>
      </c>
      <c r="AP20" s="36">
        <v>0</v>
      </c>
      <c r="AR20" s="95" t="s">
        <v>32</v>
      </c>
      <c r="AS20" s="32">
        <f t="shared" si="2"/>
        <v>24</v>
      </c>
      <c r="AT20" s="32">
        <f t="shared" si="2"/>
        <v>15</v>
      </c>
      <c r="AU20" s="32">
        <f>AS20+ParametreMois2027!AT20</f>
        <v>24</v>
      </c>
      <c r="AV20" s="32">
        <f>AR17-AU20</f>
        <v>31</v>
      </c>
    </row>
    <row r="21" spans="1:48" ht="18" customHeight="1" outlineLevel="2" x14ac:dyDescent="0.2">
      <c r="B21" s="29" t="s">
        <v>34</v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 t="s">
        <v>8</v>
      </c>
      <c r="Q21" s="35" t="s">
        <v>8</v>
      </c>
      <c r="R21" s="35" t="s">
        <v>8</v>
      </c>
      <c r="S21" s="35"/>
      <c r="T21" s="35"/>
      <c r="U21" s="35" t="s">
        <v>8</v>
      </c>
      <c r="V21" s="35" t="s">
        <v>8</v>
      </c>
      <c r="W21" s="35"/>
      <c r="X21" s="35"/>
      <c r="Y21" s="35"/>
      <c r="Z21" s="35"/>
      <c r="AA21" s="35"/>
      <c r="AB21" s="35"/>
      <c r="AC21" s="35"/>
      <c r="AD21" s="35"/>
      <c r="AE21" s="141"/>
      <c r="AF21" s="188"/>
      <c r="AG21" s="142"/>
      <c r="AH21" s="123" cm="1">
        <f t="array" ref="AH21">SUMPRODUCT((C21:AG21="CA")+(C21:AG21="RTT")*1)</f>
        <v>0</v>
      </c>
      <c r="AI21" s="35" cm="1">
        <f t="array" ref="AI21">SUMPRODUCT((C21:AG21="R-CA")*1)</f>
        <v>5</v>
      </c>
      <c r="AO21" s="36">
        <v>0</v>
      </c>
      <c r="AP21" s="36">
        <v>1</v>
      </c>
      <c r="AR21" s="96" t="s">
        <v>33</v>
      </c>
      <c r="AS21" s="32">
        <f t="shared" si="2"/>
        <v>14</v>
      </c>
      <c r="AT21" s="32">
        <f t="shared" si="2"/>
        <v>13</v>
      </c>
      <c r="AU21" s="32">
        <f>AS21+ParametreMois2027!AT21</f>
        <v>14</v>
      </c>
      <c r="AV21" s="32">
        <f>AR17-AU21</f>
        <v>41</v>
      </c>
    </row>
    <row r="22" spans="1:48" ht="18" customHeight="1" outlineLevel="2" thickBot="1" x14ac:dyDescent="0.25">
      <c r="B22" s="30" t="s">
        <v>41</v>
      </c>
      <c r="C22" s="35"/>
      <c r="D22" s="35"/>
      <c r="E22" s="35"/>
      <c r="F22" s="35"/>
      <c r="G22" s="35"/>
      <c r="H22" s="35"/>
      <c r="I22" s="35"/>
      <c r="J22" s="35"/>
      <c r="K22" s="35"/>
      <c r="L22" s="35" t="s">
        <v>8</v>
      </c>
      <c r="M22" s="35" t="s">
        <v>8</v>
      </c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141"/>
      <c r="AF22" s="188"/>
      <c r="AG22" s="142"/>
      <c r="AH22" s="123" cm="1">
        <f t="array" ref="AH22">SUMPRODUCT((C22:AG22="CA")+(C22:AG22="RTT")*1)</f>
        <v>0</v>
      </c>
      <c r="AI22" s="35" cm="1">
        <f t="array" ref="AI22">SUMPRODUCT((C22:AG22="R-CA")*1)</f>
        <v>2</v>
      </c>
      <c r="AO22" s="36">
        <v>0</v>
      </c>
      <c r="AP22" s="36">
        <v>1</v>
      </c>
      <c r="AR22" s="95" t="s">
        <v>34</v>
      </c>
      <c r="AS22" s="32">
        <f t="shared" si="2"/>
        <v>20</v>
      </c>
      <c r="AT22" s="32">
        <f t="shared" si="2"/>
        <v>13</v>
      </c>
      <c r="AU22" s="32">
        <f>AS22+ParametreMois2027!AT22</f>
        <v>20</v>
      </c>
      <c r="AV22" s="32">
        <f>AR17-AU22</f>
        <v>35</v>
      </c>
    </row>
    <row r="23" spans="1:48" ht="18" customHeight="1" outlineLevel="2" thickBot="1" x14ac:dyDescent="0.25">
      <c r="B23" s="217" t="s">
        <v>101</v>
      </c>
      <c r="C23" s="215" t="s">
        <v>18</v>
      </c>
      <c r="D23" s="215" t="s">
        <v>18</v>
      </c>
      <c r="E23" s="215"/>
      <c r="F23" s="215"/>
      <c r="G23" s="215" t="s">
        <v>18</v>
      </c>
      <c r="H23" s="215" t="s">
        <v>18</v>
      </c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143"/>
      <c r="AF23" s="189"/>
      <c r="AG23" s="144"/>
      <c r="AH23" s="125" cm="1">
        <f t="array" ref="AH23">SUMPRODUCT((C23:AG23="CA")+(C23:AG23="RTT")*1)</f>
        <v>0</v>
      </c>
      <c r="AI23" s="103" cm="1">
        <f t="array" ref="AI23">SUMPRODUCT((C23:AG23="R-CA")*1)</f>
        <v>0</v>
      </c>
      <c r="AO23" s="36">
        <v>1</v>
      </c>
      <c r="AP23" s="36">
        <v>0</v>
      </c>
      <c r="AR23" s="96" t="s">
        <v>41</v>
      </c>
      <c r="AS23" s="32">
        <f t="shared" si="2"/>
        <v>2</v>
      </c>
      <c r="AT23" s="32">
        <f t="shared" si="2"/>
        <v>14</v>
      </c>
      <c r="AU23" s="32">
        <f>AS23+ParametreMois2027!AT23</f>
        <v>2</v>
      </c>
      <c r="AV23" s="32">
        <f>AR17-AU23</f>
        <v>53</v>
      </c>
    </row>
    <row r="24" spans="1:48" ht="18" customHeight="1" outlineLevel="2" thickBot="1" x14ac:dyDescent="0.25">
      <c r="B24" s="175"/>
      <c r="C24" s="208" t="s">
        <v>59</v>
      </c>
      <c r="D24" s="172"/>
      <c r="E24" s="172"/>
      <c r="F24" s="172"/>
      <c r="G24" s="172"/>
      <c r="H24" s="172"/>
      <c r="I24" s="172"/>
      <c r="J24" s="208" t="s">
        <v>59</v>
      </c>
      <c r="K24" s="172"/>
      <c r="L24" s="172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172"/>
      <c r="X24" s="208" t="s">
        <v>59</v>
      </c>
      <c r="Y24" s="172"/>
      <c r="Z24" s="172"/>
      <c r="AA24" s="172"/>
      <c r="AB24" s="172"/>
      <c r="AC24" s="172"/>
      <c r="AD24" s="172"/>
      <c r="AE24" s="143"/>
      <c r="AF24" s="189"/>
      <c r="AG24" s="144"/>
      <c r="AH24" s="125" cm="1">
        <f t="array" ref="AH24">SUMPRODUCT((C24:AG24="CA")+(C24:AG24="RTT")*1)</f>
        <v>0</v>
      </c>
      <c r="AI24" s="103" cm="1">
        <f t="array" ref="AI24">SUMPRODUCT((C24:AG24="R-CA")*1)</f>
        <v>0</v>
      </c>
      <c r="AO24" s="36">
        <v>1</v>
      </c>
      <c r="AP24" s="36">
        <v>0</v>
      </c>
      <c r="AR24" s="118"/>
      <c r="AS24" s="32">
        <f t="shared" si="2"/>
        <v>2</v>
      </c>
      <c r="AT24" s="32">
        <f t="shared" si="2"/>
        <v>0</v>
      </c>
      <c r="AU24" s="32">
        <f>AS24+ParametreMois2027!AT24</f>
        <v>2</v>
      </c>
      <c r="AV24" s="32">
        <f>AR17-AU24</f>
        <v>53</v>
      </c>
    </row>
    <row r="25" spans="1:48" ht="18" customHeight="1" outlineLevel="2" thickBot="1" x14ac:dyDescent="0.25">
      <c r="B25" s="116" t="s">
        <v>103</v>
      </c>
      <c r="C25" s="65" t="s">
        <v>7</v>
      </c>
      <c r="D25" s="65" t="s">
        <v>7</v>
      </c>
      <c r="E25" s="65"/>
      <c r="F25" s="65"/>
      <c r="G25" s="65" t="s">
        <v>7</v>
      </c>
      <c r="H25" s="65" t="s">
        <v>7</v>
      </c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143"/>
      <c r="AF25" s="189"/>
      <c r="AG25" s="144"/>
      <c r="AH25" s="125" cm="1">
        <f t="array" ref="AH25">SUMPRODUCT((C25:AG25="CA")+(C25:AG25="RTT")*1)</f>
        <v>4</v>
      </c>
      <c r="AI25" s="103" cm="1">
        <f t="array" ref="AI25">SUMPRODUCT((C25:AG25="R-CA")*1)</f>
        <v>0</v>
      </c>
      <c r="AO25" s="36">
        <v>1</v>
      </c>
      <c r="AP25" s="36">
        <v>0</v>
      </c>
      <c r="AR25" s="96"/>
      <c r="AS25" s="32">
        <f t="shared" si="2"/>
        <v>0</v>
      </c>
      <c r="AT25" s="32">
        <f t="shared" si="2"/>
        <v>0</v>
      </c>
      <c r="AU25" s="32">
        <f>AS25+ParametreMois2027!AT25</f>
        <v>0</v>
      </c>
      <c r="AV25" s="32">
        <f>AR17-AU25</f>
        <v>55</v>
      </c>
    </row>
    <row r="26" spans="1:48" ht="18" customHeight="1" outlineLevel="2" x14ac:dyDescent="0.2">
      <c r="B26" s="115" t="s">
        <v>39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 t="s">
        <v>8</v>
      </c>
      <c r="Q26" s="112" t="s">
        <v>8</v>
      </c>
      <c r="R26" s="112" t="s">
        <v>8</v>
      </c>
      <c r="S26" s="112"/>
      <c r="T26" s="112"/>
      <c r="U26" s="112" t="s">
        <v>8</v>
      </c>
      <c r="V26" s="112" t="s">
        <v>8</v>
      </c>
      <c r="W26" s="112"/>
      <c r="X26" s="112"/>
      <c r="Y26" s="112"/>
      <c r="Z26" s="112"/>
      <c r="AA26" s="112"/>
      <c r="AB26" s="112"/>
      <c r="AC26" s="112"/>
      <c r="AD26" s="112"/>
      <c r="AE26" s="143"/>
      <c r="AF26" s="189"/>
      <c r="AG26" s="144"/>
      <c r="AH26" s="125" cm="1">
        <f t="array" ref="AH26">SUMPRODUCT((C26:AG26="CA")+(C26:AG26="RTT")*1)</f>
        <v>0</v>
      </c>
      <c r="AI26" s="103" cm="1">
        <f t="array" ref="AI26">SUMPRODUCT((C26:AG26="R-CA")*1)</f>
        <v>5</v>
      </c>
      <c r="AO26" s="36">
        <v>0</v>
      </c>
      <c r="AP26" s="36">
        <v>1</v>
      </c>
      <c r="AR26" s="118" t="s">
        <v>36</v>
      </c>
      <c r="AS26" s="32">
        <f t="shared" si="2"/>
        <v>12</v>
      </c>
      <c r="AT26" s="32">
        <f t="shared" si="2"/>
        <v>2</v>
      </c>
      <c r="AU26" s="32">
        <f>AS26+ParametreMois2027!AT26</f>
        <v>12</v>
      </c>
      <c r="AV26" s="32">
        <f>AR15-AU26</f>
        <v>28</v>
      </c>
    </row>
    <row r="27" spans="1:48" ht="18" customHeight="1" outlineLevel="2" x14ac:dyDescent="0.2">
      <c r="B27" s="116" t="s">
        <v>40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191"/>
      <c r="AF27" s="194"/>
      <c r="AG27" s="195"/>
      <c r="AH27" s="129" cm="1">
        <f t="array" ref="AH27">SUMPRODUCT((C27:AG27="CA")+(C27:AG27="RTT")*1)</f>
        <v>0</v>
      </c>
      <c r="AI27" s="112" cm="1">
        <f t="array" ref="AI27">SUMPRODUCT((C27:AG27="R-CA")*1)</f>
        <v>0</v>
      </c>
      <c r="AO27" s="36">
        <v>0</v>
      </c>
      <c r="AP27" s="36">
        <v>1</v>
      </c>
      <c r="AR27" s="96" t="s">
        <v>39</v>
      </c>
      <c r="AS27" s="32">
        <f t="shared" si="2"/>
        <v>0</v>
      </c>
      <c r="AT27" s="32">
        <f t="shared" si="2"/>
        <v>5</v>
      </c>
      <c r="AU27" s="32">
        <f>AS27+ParametreMois2027!AT27</f>
        <v>0</v>
      </c>
      <c r="AV27" s="32">
        <f>AR15-AU27</f>
        <v>40</v>
      </c>
    </row>
    <row r="28" spans="1:48" ht="18" customHeight="1" x14ac:dyDescent="0.2">
      <c r="AO28" s="36">
        <v>1</v>
      </c>
      <c r="AP28" s="36">
        <v>0</v>
      </c>
      <c r="AR28" s="118" t="s">
        <v>40</v>
      </c>
      <c r="AS28" s="32">
        <f t="shared" si="2"/>
        <v>7</v>
      </c>
      <c r="AT28" s="32">
        <f t="shared" si="2"/>
        <v>0</v>
      </c>
      <c r="AU28" s="32">
        <f>AS28+ParametreMois2027!AT28</f>
        <v>7</v>
      </c>
      <c r="AV28" s="32">
        <f>AR15-AU28</f>
        <v>33</v>
      </c>
    </row>
    <row r="29" spans="1:48" ht="18" customHeight="1" x14ac:dyDescent="0.2">
      <c r="B29" s="33">
        <v>46082</v>
      </c>
      <c r="C29" s="260">
        <f>DATE(P4_2026!B2,3,1)</f>
        <v>46082</v>
      </c>
      <c r="D29" s="261">
        <f>C29+1</f>
        <v>46083</v>
      </c>
      <c r="E29" s="260">
        <f t="shared" ref="E29:AG29" si="3">D29+1</f>
        <v>46084</v>
      </c>
      <c r="F29" s="260">
        <f t="shared" si="3"/>
        <v>46085</v>
      </c>
      <c r="G29" s="260">
        <f t="shared" si="3"/>
        <v>46086</v>
      </c>
      <c r="H29" s="260">
        <f t="shared" si="3"/>
        <v>46087</v>
      </c>
      <c r="I29" s="260">
        <f t="shared" si="3"/>
        <v>46088</v>
      </c>
      <c r="J29" s="260">
        <f t="shared" si="3"/>
        <v>46089</v>
      </c>
      <c r="K29" s="260">
        <f t="shared" si="3"/>
        <v>46090</v>
      </c>
      <c r="L29" s="260">
        <f t="shared" si="3"/>
        <v>46091</v>
      </c>
      <c r="M29" s="260">
        <f t="shared" si="3"/>
        <v>46092</v>
      </c>
      <c r="N29" s="260">
        <f t="shared" si="3"/>
        <v>46093</v>
      </c>
      <c r="O29" s="260">
        <f t="shared" si="3"/>
        <v>46094</v>
      </c>
      <c r="P29" s="260">
        <f t="shared" si="3"/>
        <v>46095</v>
      </c>
      <c r="Q29" s="260">
        <f t="shared" si="3"/>
        <v>46096</v>
      </c>
      <c r="R29" s="260">
        <f t="shared" si="3"/>
        <v>46097</v>
      </c>
      <c r="S29" s="260">
        <f t="shared" si="3"/>
        <v>46098</v>
      </c>
      <c r="T29" s="260">
        <f t="shared" si="3"/>
        <v>46099</v>
      </c>
      <c r="U29" s="260">
        <f t="shared" si="3"/>
        <v>46100</v>
      </c>
      <c r="V29" s="260">
        <f t="shared" si="3"/>
        <v>46101</v>
      </c>
      <c r="W29" s="260">
        <f t="shared" si="3"/>
        <v>46102</v>
      </c>
      <c r="X29" s="260">
        <f t="shared" si="3"/>
        <v>46103</v>
      </c>
      <c r="Y29" s="260">
        <f t="shared" si="3"/>
        <v>46104</v>
      </c>
      <c r="Z29" s="260">
        <f t="shared" si="3"/>
        <v>46105</v>
      </c>
      <c r="AA29" s="260">
        <f t="shared" si="3"/>
        <v>46106</v>
      </c>
      <c r="AB29" s="260">
        <f t="shared" si="3"/>
        <v>46107</v>
      </c>
      <c r="AC29" s="260">
        <f t="shared" si="3"/>
        <v>46108</v>
      </c>
      <c r="AD29" s="260">
        <f t="shared" si="3"/>
        <v>46109</v>
      </c>
      <c r="AE29" s="260">
        <f t="shared" si="3"/>
        <v>46110</v>
      </c>
      <c r="AF29" s="260">
        <f t="shared" si="3"/>
        <v>46111</v>
      </c>
      <c r="AG29" s="260">
        <f t="shared" si="3"/>
        <v>46112</v>
      </c>
      <c r="AO29" s="36">
        <v>1</v>
      </c>
      <c r="AP29" s="36">
        <v>0</v>
      </c>
    </row>
    <row r="30" spans="1:48" ht="18" customHeight="1" outlineLevel="1" x14ac:dyDescent="0.2">
      <c r="A30" s="32">
        <v>3</v>
      </c>
      <c r="B30" s="34" t="s">
        <v>44</v>
      </c>
      <c r="C30" s="260"/>
      <c r="D30" s="262"/>
      <c r="E30" s="260"/>
      <c r="F30" s="260"/>
      <c r="G30" s="260"/>
      <c r="H30" s="260"/>
      <c r="I30" s="260"/>
      <c r="J30" s="260"/>
      <c r="K30" s="260"/>
      <c r="L30" s="260"/>
      <c r="M30" s="260"/>
      <c r="N30" s="260"/>
      <c r="O30" s="260"/>
      <c r="P30" s="260"/>
      <c r="Q30" s="260"/>
      <c r="R30" s="260"/>
      <c r="S30" s="260"/>
      <c r="T30" s="260"/>
      <c r="U30" s="260"/>
      <c r="V30" s="260"/>
      <c r="W30" s="260"/>
      <c r="X30" s="260"/>
      <c r="Y30" s="260"/>
      <c r="Z30" s="260"/>
      <c r="AA30" s="260"/>
      <c r="AB30" s="260"/>
      <c r="AC30" s="260"/>
      <c r="AD30" s="260"/>
      <c r="AE30" s="260"/>
      <c r="AF30" s="260"/>
      <c r="AG30" s="260"/>
      <c r="AH30" s="28" t="s">
        <v>7</v>
      </c>
      <c r="AI30" s="28" t="s">
        <v>8</v>
      </c>
      <c r="AL30" s="32" t="s">
        <v>67</v>
      </c>
      <c r="AO30" s="36">
        <v>0</v>
      </c>
      <c r="AP30" s="36">
        <v>1</v>
      </c>
    </row>
    <row r="31" spans="1:48" ht="18" customHeight="1" outlineLevel="1" x14ac:dyDescent="0.2">
      <c r="B31" s="121" t="s">
        <v>27</v>
      </c>
      <c r="C31" s="64"/>
      <c r="D31" s="64"/>
      <c r="E31" s="64"/>
      <c r="F31" s="64"/>
      <c r="G31" s="64" t="s">
        <v>104</v>
      </c>
      <c r="H31" s="64"/>
      <c r="I31" s="64"/>
      <c r="J31" s="64"/>
      <c r="K31" s="64"/>
      <c r="L31" s="64"/>
      <c r="M31" s="64"/>
      <c r="N31" s="64"/>
      <c r="O31" s="64"/>
      <c r="P31" s="64" t="s">
        <v>8</v>
      </c>
      <c r="Q31" s="64" t="s">
        <v>8</v>
      </c>
      <c r="R31" s="64" t="s">
        <v>8</v>
      </c>
      <c r="S31" s="64"/>
      <c r="T31" s="64"/>
      <c r="U31" s="64" t="s">
        <v>8</v>
      </c>
      <c r="V31" s="64" t="s">
        <v>8</v>
      </c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27"/>
      <c r="AH31" s="123" cm="1">
        <f t="array" ref="AH31">SUMPRODUCT((C31:AG31="CA")+(C31:AG31="RTT")*1)</f>
        <v>0</v>
      </c>
      <c r="AI31" s="102" cm="1">
        <f t="array" ref="AI31">SUMPRODUCT((C31:AG31="R-CA")*1)</f>
        <v>5</v>
      </c>
      <c r="AO31" s="36">
        <v>0</v>
      </c>
      <c r="AP31" s="36">
        <v>1</v>
      </c>
    </row>
    <row r="32" spans="1:48" ht="18" customHeight="1" outlineLevel="1" x14ac:dyDescent="0.2">
      <c r="B32" s="122" t="s">
        <v>30</v>
      </c>
      <c r="C32" s="112" t="s">
        <v>7</v>
      </c>
      <c r="D32" s="112" t="s">
        <v>7</v>
      </c>
      <c r="E32" s="112"/>
      <c r="F32" s="112"/>
      <c r="G32" s="112" t="s">
        <v>8</v>
      </c>
      <c r="H32" s="112" t="s">
        <v>8</v>
      </c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 t="s">
        <v>8</v>
      </c>
      <c r="AA32" s="112" t="s">
        <v>8</v>
      </c>
      <c r="AB32" s="112"/>
      <c r="AC32" s="112"/>
      <c r="AD32" s="112" t="s">
        <v>8</v>
      </c>
      <c r="AE32" s="112" t="s">
        <v>8</v>
      </c>
      <c r="AF32" s="112" t="s">
        <v>8</v>
      </c>
      <c r="AG32" s="126"/>
      <c r="AH32" s="123" cm="1">
        <f t="array" ref="AH32">SUMPRODUCT((C32:AG32="CA")+(C32:AG32="RTT")*1)</f>
        <v>2</v>
      </c>
      <c r="AI32" s="35" cm="1">
        <f t="array" ref="AI32">SUMPRODUCT((C32:AG32="R-CA")*1)</f>
        <v>7</v>
      </c>
      <c r="AO32" s="36"/>
      <c r="AP32" s="36"/>
    </row>
    <row r="33" spans="1:42" ht="18" customHeight="1" outlineLevel="1" x14ac:dyDescent="0.2">
      <c r="B33" s="121" t="s">
        <v>32</v>
      </c>
      <c r="C33" s="112"/>
      <c r="D33" s="112"/>
      <c r="E33" s="112"/>
      <c r="F33" s="112"/>
      <c r="G33" s="112"/>
      <c r="H33" s="112" t="s">
        <v>104</v>
      </c>
      <c r="I33" s="112"/>
      <c r="J33" s="112"/>
      <c r="K33" s="112"/>
      <c r="L33" s="112" t="s">
        <v>8</v>
      </c>
      <c r="M33" s="112" t="s">
        <v>8</v>
      </c>
      <c r="N33" s="112"/>
      <c r="O33" s="112"/>
      <c r="P33" s="112" t="s">
        <v>8</v>
      </c>
      <c r="Q33" s="112" t="s">
        <v>8</v>
      </c>
      <c r="R33" s="112" t="s">
        <v>8</v>
      </c>
      <c r="S33" s="112"/>
      <c r="T33" s="112"/>
      <c r="U33" s="112" t="s">
        <v>8</v>
      </c>
      <c r="V33" s="112" t="s">
        <v>8</v>
      </c>
      <c r="W33" s="112"/>
      <c r="X33" s="112"/>
      <c r="Y33" s="112"/>
      <c r="Z33" s="112"/>
      <c r="AA33" s="112"/>
      <c r="AB33" s="112"/>
      <c r="AC33" s="112"/>
      <c r="AD33" s="112"/>
      <c r="AE33" s="112"/>
      <c r="AF33" s="112"/>
      <c r="AG33" s="126"/>
      <c r="AH33" s="123" cm="1">
        <f t="array" ref="AH33">SUMPRODUCT((C33:AG33="CA")+(C33:AG33="RTT")*1)</f>
        <v>0</v>
      </c>
      <c r="AI33" s="35" cm="1">
        <f t="array" ref="AI33">SUMPRODUCT((C33:AG33="R-CA")*1)</f>
        <v>7</v>
      </c>
      <c r="AO33" s="36"/>
      <c r="AP33" s="36"/>
    </row>
    <row r="34" spans="1:42" ht="18" customHeight="1" outlineLevel="1" x14ac:dyDescent="0.2">
      <c r="B34" s="122" t="s">
        <v>33</v>
      </c>
      <c r="C34" s="112"/>
      <c r="D34" s="112" t="s">
        <v>8</v>
      </c>
      <c r="E34" s="112"/>
      <c r="F34" s="112"/>
      <c r="G34" s="112" t="s">
        <v>8</v>
      </c>
      <c r="H34" s="112" t="s">
        <v>8</v>
      </c>
      <c r="I34" s="112"/>
      <c r="J34" s="112"/>
      <c r="K34" s="112"/>
      <c r="L34" s="112" t="s">
        <v>104</v>
      </c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2"/>
      <c r="AG34" s="126"/>
      <c r="AH34" s="123" cm="1">
        <f t="array" ref="AH34">SUMPRODUCT((C34:AG34="CA")+(C34:AG34="RTT")*1)</f>
        <v>0</v>
      </c>
      <c r="AI34" s="35" cm="1">
        <f t="array" ref="AI34">SUMPRODUCT((C34:AG34="R-CA")*1)</f>
        <v>3</v>
      </c>
      <c r="AO34" s="36"/>
      <c r="AP34" s="36"/>
    </row>
    <row r="35" spans="1:42" ht="18" customHeight="1" outlineLevel="1" thickBot="1" x14ac:dyDescent="0.25">
      <c r="B35" s="121" t="s">
        <v>34</v>
      </c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 t="s">
        <v>8</v>
      </c>
      <c r="AE35" s="112" t="s">
        <v>8</v>
      </c>
      <c r="AF35" s="112" t="s">
        <v>8</v>
      </c>
      <c r="AG35" s="126"/>
      <c r="AH35" s="123" cm="1">
        <f t="array" ref="AH35">SUMPRODUCT((C35:AG35="CA")+(C35:AG35="RTT")*1)</f>
        <v>0</v>
      </c>
      <c r="AI35" s="35" cm="1">
        <f t="array" ref="AI35">SUMPRODUCT((C35:AG35="R-CA")*1)</f>
        <v>3</v>
      </c>
      <c r="AO35" s="36"/>
      <c r="AP35" s="36"/>
    </row>
    <row r="36" spans="1:42" ht="18" customHeight="1" outlineLevel="1" thickBot="1" x14ac:dyDescent="0.25">
      <c r="B36" s="122" t="s">
        <v>41</v>
      </c>
      <c r="C36" s="64"/>
      <c r="D36" s="64"/>
      <c r="E36" s="64"/>
      <c r="F36" s="64"/>
      <c r="G36" s="64"/>
      <c r="H36" s="64" t="s">
        <v>6</v>
      </c>
      <c r="I36" s="64"/>
      <c r="J36" s="64"/>
      <c r="K36" s="64" t="s">
        <v>104</v>
      </c>
      <c r="L36" s="112" t="s">
        <v>8</v>
      </c>
      <c r="M36" s="112" t="s">
        <v>8</v>
      </c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 t="s">
        <v>8</v>
      </c>
      <c r="AA36" s="64" t="s">
        <v>8</v>
      </c>
      <c r="AB36" s="64"/>
      <c r="AC36" s="64"/>
      <c r="AD36" s="64"/>
      <c r="AE36" s="64"/>
      <c r="AF36" s="64"/>
      <c r="AG36" s="127"/>
      <c r="AH36" s="123" cm="1">
        <f t="array" ref="AH36">SUMPRODUCT((C36:AG36="CA")+(C36:AG36="RTT")*1)</f>
        <v>0</v>
      </c>
      <c r="AI36" s="35" cm="1">
        <f t="array" ref="AI36">SUMPRODUCT((C36:AG36="R-CA")*1)</f>
        <v>4</v>
      </c>
    </row>
    <row r="37" spans="1:42" ht="18" customHeight="1" outlineLevel="1" thickBot="1" x14ac:dyDescent="0.25">
      <c r="B37" s="217" t="s">
        <v>101</v>
      </c>
      <c r="C37" s="219"/>
      <c r="D37" s="219"/>
      <c r="E37" s="219"/>
      <c r="F37" s="219"/>
      <c r="G37" s="219"/>
      <c r="H37" s="219"/>
      <c r="I37" s="219"/>
      <c r="J37" s="218"/>
      <c r="K37" s="219"/>
      <c r="L37" s="219"/>
      <c r="M37" s="219"/>
      <c r="N37" s="219"/>
      <c r="O37" s="219"/>
      <c r="P37" s="219"/>
      <c r="Q37" s="219"/>
      <c r="R37" s="219"/>
      <c r="S37" s="219"/>
      <c r="T37" s="219"/>
      <c r="U37" s="219"/>
      <c r="V37" s="219"/>
      <c r="W37" s="219"/>
      <c r="X37" s="218"/>
      <c r="Y37" s="219"/>
      <c r="Z37" s="219"/>
      <c r="AA37" s="219"/>
      <c r="AB37" s="219"/>
      <c r="AC37" s="219"/>
      <c r="AD37" s="219"/>
      <c r="AE37" s="219"/>
      <c r="AF37" s="219"/>
      <c r="AG37" s="219"/>
      <c r="AH37" s="220" cm="1">
        <f t="array" ref="AH37">SUMPRODUCT((C37:AG37="CA")+(C37:AG37="RTT")*1)</f>
        <v>0</v>
      </c>
      <c r="AI37" s="103" cm="1">
        <f t="array" ref="AI37">SUMPRODUCT((C37:AG37="R-CA")*1)</f>
        <v>0</v>
      </c>
    </row>
    <row r="38" spans="1:42" ht="18" customHeight="1" outlineLevel="1" thickBot="1" x14ac:dyDescent="0.25">
      <c r="B38" s="175"/>
      <c r="C38" s="179"/>
      <c r="D38" s="179"/>
      <c r="E38" s="179"/>
      <c r="F38" s="179"/>
      <c r="G38" s="179"/>
      <c r="H38" s="179"/>
      <c r="I38" s="179"/>
      <c r="J38" s="208" t="s">
        <v>59</v>
      </c>
      <c r="K38" s="179"/>
      <c r="L38" s="179"/>
      <c r="M38" s="179"/>
      <c r="N38" s="179"/>
      <c r="O38" s="179"/>
      <c r="P38" s="179"/>
      <c r="Q38" s="179"/>
      <c r="R38" s="179"/>
      <c r="S38" s="179"/>
      <c r="T38" s="179"/>
      <c r="U38" s="179"/>
      <c r="V38" s="179"/>
      <c r="W38" s="179"/>
      <c r="X38" s="208" t="s">
        <v>59</v>
      </c>
      <c r="Y38" s="179"/>
      <c r="Z38" s="179"/>
      <c r="AA38" s="179"/>
      <c r="AB38" s="179"/>
      <c r="AC38" s="179"/>
      <c r="AD38" s="179"/>
      <c r="AE38" s="179"/>
      <c r="AF38" s="179"/>
      <c r="AG38" s="179"/>
      <c r="AH38" s="111" cm="1">
        <f t="array" ref="AH38">SUMPRODUCT((C38:AG38="CA")+(C38:AG38="RTT")*1)</f>
        <v>0</v>
      </c>
      <c r="AI38" s="103" cm="1">
        <f t="array" ref="AI38">SUMPRODUCT((C38:AG38="R-CA")*1)</f>
        <v>0</v>
      </c>
    </row>
    <row r="39" spans="1:42" ht="18" customHeight="1" outlineLevel="1" thickBot="1" x14ac:dyDescent="0.25">
      <c r="B39" s="116" t="s">
        <v>103</v>
      </c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111" cm="1">
        <f t="array" ref="AH39">SUMPRODUCT((C39:AG39="CA")+(C39:AG39="RTT")*1)</f>
        <v>0</v>
      </c>
      <c r="AI39" s="103" cm="1">
        <f t="array" ref="AI39">SUMPRODUCT((C39:AG39="R-CA")*1)</f>
        <v>0</v>
      </c>
    </row>
    <row r="40" spans="1:42" ht="18" customHeight="1" outlineLevel="1" x14ac:dyDescent="0.2">
      <c r="B40" s="115" t="s">
        <v>39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2"/>
      <c r="AG40" s="112"/>
      <c r="AH40" s="111" cm="1">
        <f t="array" ref="AH40">SUMPRODUCT((C40:AG40="CA")+(C40:AG40="RTT")*1)</f>
        <v>0</v>
      </c>
      <c r="AI40" s="103" cm="1">
        <f t="array" ref="AI40">SUMPRODUCT((C40:AG40="R-CA")*1)</f>
        <v>0</v>
      </c>
    </row>
    <row r="41" spans="1:42" ht="18" customHeight="1" outlineLevel="1" x14ac:dyDescent="0.2">
      <c r="B41" s="116" t="s">
        <v>40</v>
      </c>
      <c r="C41" s="65"/>
      <c r="D41" s="65"/>
      <c r="E41" s="65"/>
      <c r="F41" s="65"/>
      <c r="G41" s="65"/>
      <c r="H41" s="65"/>
      <c r="I41" s="65"/>
      <c r="J41" s="65"/>
      <c r="K41" s="65"/>
      <c r="L41" s="65" t="s">
        <v>7</v>
      </c>
      <c r="M41" s="65" t="s">
        <v>7</v>
      </c>
      <c r="N41" s="65"/>
      <c r="O41" s="65"/>
      <c r="P41" s="65" t="s">
        <v>7</v>
      </c>
      <c r="Q41" s="65" t="s">
        <v>7</v>
      </c>
      <c r="R41" s="65" t="s">
        <v>7</v>
      </c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117"/>
      <c r="AH41" s="113" cm="1">
        <f t="array" ref="AH41">SUMPRODUCT((C41:AG41="CA")+(C41:AG41="RTT")*1)</f>
        <v>5</v>
      </c>
      <c r="AI41" s="112" cm="1">
        <f t="array" ref="AI41">SUMPRODUCT((C41:AG41="R-CA")*1)</f>
        <v>0</v>
      </c>
    </row>
    <row r="42" spans="1:42" ht="18" customHeight="1" x14ac:dyDescent="0.2"/>
    <row r="43" spans="1:42" ht="18" customHeight="1" x14ac:dyDescent="0.2">
      <c r="B43" s="33">
        <v>46113</v>
      </c>
      <c r="C43" s="259">
        <f>DATE(P4_2026!B2,4,1)</f>
        <v>46113</v>
      </c>
      <c r="D43" s="259">
        <f>C43+1</f>
        <v>46114</v>
      </c>
      <c r="E43" s="259">
        <f t="shared" ref="E43:AF43" si="4">D43+1</f>
        <v>46115</v>
      </c>
      <c r="F43" s="259">
        <f t="shared" si="4"/>
        <v>46116</v>
      </c>
      <c r="G43" s="259">
        <f t="shared" si="4"/>
        <v>46117</v>
      </c>
      <c r="H43" s="259">
        <f t="shared" si="4"/>
        <v>46118</v>
      </c>
      <c r="I43" s="259">
        <f t="shared" si="4"/>
        <v>46119</v>
      </c>
      <c r="J43" s="259">
        <f t="shared" si="4"/>
        <v>46120</v>
      </c>
      <c r="K43" s="259">
        <f t="shared" si="4"/>
        <v>46121</v>
      </c>
      <c r="L43" s="259">
        <f t="shared" si="4"/>
        <v>46122</v>
      </c>
      <c r="M43" s="259">
        <f t="shared" si="4"/>
        <v>46123</v>
      </c>
      <c r="N43" s="259">
        <f t="shared" si="4"/>
        <v>46124</v>
      </c>
      <c r="O43" s="259">
        <f t="shared" si="4"/>
        <v>46125</v>
      </c>
      <c r="P43" s="259">
        <f t="shared" si="4"/>
        <v>46126</v>
      </c>
      <c r="Q43" s="259">
        <f t="shared" si="4"/>
        <v>46127</v>
      </c>
      <c r="R43" s="259">
        <f t="shared" si="4"/>
        <v>46128</v>
      </c>
      <c r="S43" s="259">
        <f t="shared" si="4"/>
        <v>46129</v>
      </c>
      <c r="T43" s="259">
        <f t="shared" si="4"/>
        <v>46130</v>
      </c>
      <c r="U43" s="259">
        <f t="shared" si="4"/>
        <v>46131</v>
      </c>
      <c r="V43" s="259">
        <f t="shared" si="4"/>
        <v>46132</v>
      </c>
      <c r="W43" s="259">
        <f t="shared" si="4"/>
        <v>46133</v>
      </c>
      <c r="X43" s="259">
        <f t="shared" si="4"/>
        <v>46134</v>
      </c>
      <c r="Y43" s="259">
        <f t="shared" si="4"/>
        <v>46135</v>
      </c>
      <c r="Z43" s="259">
        <f t="shared" si="4"/>
        <v>46136</v>
      </c>
      <c r="AA43" s="259">
        <f t="shared" si="4"/>
        <v>46137</v>
      </c>
      <c r="AB43" s="259">
        <f t="shared" si="4"/>
        <v>46138</v>
      </c>
      <c r="AC43" s="259">
        <f t="shared" si="4"/>
        <v>46139</v>
      </c>
      <c r="AD43" s="259">
        <f t="shared" si="4"/>
        <v>46140</v>
      </c>
      <c r="AE43" s="259">
        <f t="shared" si="4"/>
        <v>46141</v>
      </c>
      <c r="AF43" s="259">
        <f t="shared" si="4"/>
        <v>46142</v>
      </c>
      <c r="AG43" s="264"/>
    </row>
    <row r="44" spans="1:42" ht="18" customHeight="1" outlineLevel="1" x14ac:dyDescent="0.2">
      <c r="A44" s="32">
        <v>4</v>
      </c>
      <c r="B44" s="34" t="s">
        <v>44</v>
      </c>
      <c r="C44" s="259"/>
      <c r="D44" s="259"/>
      <c r="E44" s="259"/>
      <c r="F44" s="259"/>
      <c r="G44" s="259"/>
      <c r="H44" s="259"/>
      <c r="I44" s="259"/>
      <c r="J44" s="259"/>
      <c r="K44" s="259"/>
      <c r="L44" s="259"/>
      <c r="M44" s="259"/>
      <c r="N44" s="259"/>
      <c r="O44" s="259"/>
      <c r="P44" s="259"/>
      <c r="Q44" s="259"/>
      <c r="R44" s="259"/>
      <c r="S44" s="259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64"/>
      <c r="AH44" s="28" t="s">
        <v>7</v>
      </c>
      <c r="AI44" s="28" t="s">
        <v>8</v>
      </c>
    </row>
    <row r="45" spans="1:42" ht="18" customHeight="1" outlineLevel="1" x14ac:dyDescent="0.2">
      <c r="B45" s="29" t="s">
        <v>27</v>
      </c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 t="s">
        <v>8</v>
      </c>
      <c r="X45" s="35" t="s">
        <v>8</v>
      </c>
      <c r="Y45" s="35"/>
      <c r="Z45" s="35"/>
      <c r="AA45" s="35" t="s">
        <v>8</v>
      </c>
      <c r="AB45" s="35" t="s">
        <v>8</v>
      </c>
      <c r="AC45" s="35" t="s">
        <v>8</v>
      </c>
      <c r="AD45" s="35"/>
      <c r="AE45" s="35"/>
      <c r="AF45" s="58"/>
      <c r="AG45" s="135"/>
      <c r="AH45" s="123" cm="1">
        <f t="array" ref="AH45">SUMPRODUCT((C45:AG45="CA")+(C45:AG45="RTT")*1)</f>
        <v>0</v>
      </c>
      <c r="AI45" s="57" cm="1">
        <f t="array" ref="AI45">SUMPRODUCT((C45:AG45="R-CA")*1)</f>
        <v>5</v>
      </c>
      <c r="AL45" s="32" t="s">
        <v>67</v>
      </c>
    </row>
    <row r="46" spans="1:42" ht="18" customHeight="1" outlineLevel="1" x14ac:dyDescent="0.2">
      <c r="B46" s="30" t="s">
        <v>30</v>
      </c>
      <c r="C46" s="35"/>
      <c r="D46" s="35" t="s">
        <v>8</v>
      </c>
      <c r="E46" s="35" t="s">
        <v>8</v>
      </c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 t="s">
        <v>8</v>
      </c>
      <c r="X46" s="35" t="s">
        <v>8</v>
      </c>
      <c r="Y46" s="35"/>
      <c r="Z46" s="35"/>
      <c r="AA46" s="35" t="s">
        <v>8</v>
      </c>
      <c r="AB46" s="35" t="s">
        <v>8</v>
      </c>
      <c r="AC46" s="35" t="s">
        <v>8</v>
      </c>
      <c r="AD46" s="35"/>
      <c r="AE46" s="35"/>
      <c r="AF46" s="58"/>
      <c r="AG46" s="136"/>
      <c r="AH46" s="123" cm="1">
        <f t="array" ref="AH46">SUMPRODUCT((C46:AG46="CA")+(C46:AG46="RTT")*1)</f>
        <v>0</v>
      </c>
      <c r="AI46" s="38" cm="1">
        <f t="array" ref="AI46">SUMPRODUCT((C46:AG46="R-CA")*1)</f>
        <v>7</v>
      </c>
    </row>
    <row r="47" spans="1:42" ht="18" customHeight="1" outlineLevel="1" x14ac:dyDescent="0.2">
      <c r="B47" s="29" t="s">
        <v>32</v>
      </c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58" t="s">
        <v>7</v>
      </c>
      <c r="AG47" s="136"/>
      <c r="AH47" s="123" cm="1">
        <f t="array" ref="AH47">SUMPRODUCT((C47:AG47="CA")+(C47:AG47="RTT")*1)</f>
        <v>1</v>
      </c>
      <c r="AI47" s="38" cm="1">
        <f t="array" ref="AI47">SUMPRODUCT((C47:AG47="R-CA")*1)</f>
        <v>0</v>
      </c>
    </row>
    <row r="48" spans="1:42" ht="18" customHeight="1" outlineLevel="1" x14ac:dyDescent="0.2">
      <c r="B48" s="30" t="s">
        <v>33</v>
      </c>
      <c r="C48" s="35"/>
      <c r="D48" s="35"/>
      <c r="E48" s="35"/>
      <c r="F48" s="35"/>
      <c r="G48" s="35"/>
      <c r="H48" s="35"/>
      <c r="I48" s="35" t="s">
        <v>7</v>
      </c>
      <c r="J48" s="35" t="s">
        <v>7</v>
      </c>
      <c r="K48" s="35"/>
      <c r="L48" s="35"/>
      <c r="M48" s="35" t="s">
        <v>7</v>
      </c>
      <c r="N48" s="35" t="s">
        <v>7</v>
      </c>
      <c r="O48" s="35" t="s">
        <v>7</v>
      </c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58"/>
      <c r="AG48" s="136"/>
      <c r="AH48" s="123" cm="1">
        <f t="array" ref="AH48">SUMPRODUCT((C48:AG48="CA")+(C48:AG48="RTT")*1)</f>
        <v>5</v>
      </c>
      <c r="AI48" s="38" cm="1">
        <f t="array" ref="AI48">SUMPRODUCT((C48:AG48="R-CA")*1)</f>
        <v>0</v>
      </c>
    </row>
    <row r="49" spans="1:35" ht="18" customHeight="1" outlineLevel="1" x14ac:dyDescent="0.2">
      <c r="B49" s="29" t="s">
        <v>34</v>
      </c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 t="s">
        <v>8</v>
      </c>
      <c r="N49" s="35" t="s">
        <v>8</v>
      </c>
      <c r="O49" s="35" t="s">
        <v>8</v>
      </c>
      <c r="P49" s="35"/>
      <c r="Q49" s="35"/>
      <c r="R49" s="35" t="s">
        <v>8</v>
      </c>
      <c r="S49" s="35" t="s">
        <v>8</v>
      </c>
      <c r="T49" s="35"/>
      <c r="U49" s="35"/>
      <c r="V49" s="35"/>
      <c r="W49" s="35"/>
      <c r="X49" s="186"/>
      <c r="Y49" s="35"/>
      <c r="Z49" s="35"/>
      <c r="AA49" s="35"/>
      <c r="AB49" s="35"/>
      <c r="AC49" s="35"/>
      <c r="AD49" s="35"/>
      <c r="AE49" s="35"/>
      <c r="AF49" s="58" t="s">
        <v>7</v>
      </c>
      <c r="AG49" s="136"/>
      <c r="AH49" s="123" cm="1">
        <f t="array" ref="AH49">SUMPRODUCT((C49:AG49="CA")+(C49:AG49="RTT")*1)</f>
        <v>1</v>
      </c>
      <c r="AI49" s="38" cm="1">
        <f t="array" ref="AI49">SUMPRODUCT((C49:AG49="R-CA")*1)</f>
        <v>5</v>
      </c>
    </row>
    <row r="50" spans="1:35" ht="18" customHeight="1" outlineLevel="1" x14ac:dyDescent="0.2">
      <c r="B50" s="30" t="s">
        <v>41</v>
      </c>
      <c r="C50" s="35"/>
      <c r="D50" s="35" t="s">
        <v>8</v>
      </c>
      <c r="E50" s="35" t="s">
        <v>8</v>
      </c>
      <c r="F50" s="35"/>
      <c r="G50" s="35"/>
      <c r="H50" s="35"/>
      <c r="I50" s="35" t="s">
        <v>8</v>
      </c>
      <c r="J50" s="35" t="s">
        <v>8</v>
      </c>
      <c r="K50" s="35"/>
      <c r="L50" s="35"/>
      <c r="M50" s="35"/>
      <c r="N50" s="35"/>
      <c r="O50" s="35"/>
      <c r="P50" s="35"/>
      <c r="Q50" s="35"/>
      <c r="R50" s="35" t="s">
        <v>8</v>
      </c>
      <c r="S50" s="35" t="s">
        <v>8</v>
      </c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58"/>
      <c r="AG50" s="136"/>
      <c r="AH50" s="123" cm="1">
        <f t="array" ref="AH50">SUMPRODUCT((C50:AG50="CA")+(C50:AG50="RTT")*1)</f>
        <v>0</v>
      </c>
      <c r="AI50" s="38" cm="1">
        <f t="array" ref="AI50">SUMPRODUCT((C50:AG50="R-CA")*1)</f>
        <v>6</v>
      </c>
    </row>
    <row r="51" spans="1:35" ht="18" customHeight="1" outlineLevel="1" thickBot="1" x14ac:dyDescent="0.25">
      <c r="B51" s="217" t="s">
        <v>101</v>
      </c>
      <c r="C51" s="219"/>
      <c r="D51" s="219"/>
      <c r="E51" s="219"/>
      <c r="F51" s="219"/>
      <c r="G51" s="219"/>
      <c r="H51" s="219"/>
      <c r="I51" s="219"/>
      <c r="J51" s="219"/>
      <c r="K51" s="219"/>
      <c r="L51" s="219"/>
      <c r="M51" s="219"/>
      <c r="N51" s="213"/>
      <c r="O51" s="219"/>
      <c r="P51" s="219"/>
      <c r="Q51" s="219"/>
      <c r="R51" s="219"/>
      <c r="S51" s="219"/>
      <c r="T51" s="219"/>
      <c r="U51" s="219"/>
      <c r="V51" s="219"/>
      <c r="W51" s="219"/>
      <c r="X51" s="219"/>
      <c r="Y51" s="219"/>
      <c r="Z51" s="219"/>
      <c r="AA51" s="219"/>
      <c r="AB51" s="219"/>
      <c r="AC51" s="219"/>
      <c r="AD51" s="219"/>
      <c r="AE51" s="219"/>
      <c r="AF51" s="221"/>
      <c r="AG51" s="137"/>
      <c r="AH51" s="125" cm="1">
        <f t="array" ref="AH51">SUMPRODUCT((C51:AG51="CA")+(C51:AG51="RTT")*1)</f>
        <v>0</v>
      </c>
      <c r="AI51" s="103" cm="1">
        <f t="array" ref="AI51">SUMPRODUCT((C51:AG51="R-CA")*1)</f>
        <v>0</v>
      </c>
    </row>
    <row r="52" spans="1:35" ht="18" customHeight="1" outlineLevel="1" thickBot="1" x14ac:dyDescent="0.25">
      <c r="B52" s="209"/>
      <c r="C52" s="179"/>
      <c r="D52" s="179"/>
      <c r="E52" s="179"/>
      <c r="F52" s="179"/>
      <c r="G52" s="179"/>
      <c r="H52" s="179"/>
      <c r="I52" s="179"/>
      <c r="J52" s="179"/>
      <c r="K52" s="179"/>
      <c r="L52" s="179"/>
      <c r="M52" s="179"/>
      <c r="N52" s="208" t="s">
        <v>59</v>
      </c>
      <c r="O52" s="179"/>
      <c r="P52" s="179"/>
      <c r="Q52" s="179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80"/>
      <c r="AG52" s="137"/>
      <c r="AH52" s="125" cm="1">
        <f t="array" ref="AH52">SUMPRODUCT((C52:AG52="CA")+(C52:AG52="RTT")*1)</f>
        <v>0</v>
      </c>
      <c r="AI52" s="103" cm="1">
        <f t="array" ref="AI52">SUMPRODUCT((C52:AG52="R-CA")*1)</f>
        <v>0</v>
      </c>
    </row>
    <row r="53" spans="1:35" ht="18" customHeight="1" outlineLevel="1" thickBot="1" x14ac:dyDescent="0.25">
      <c r="B53" s="116" t="s">
        <v>103</v>
      </c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117"/>
      <c r="AG53" s="137"/>
      <c r="AH53" s="125" cm="1">
        <f t="array" ref="AH53">SUMPRODUCT((C53:AG53="CA")+(C53:AG53="RTT")*1)</f>
        <v>0</v>
      </c>
      <c r="AI53" s="103" cm="1">
        <f t="array" ref="AI53">SUMPRODUCT((C53:AG53="R-CA")*1)</f>
        <v>0</v>
      </c>
    </row>
    <row r="54" spans="1:35" ht="18" customHeight="1" outlineLevel="1" x14ac:dyDescent="0.2">
      <c r="B54" s="115" t="s">
        <v>39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4"/>
      <c r="AG54" s="137"/>
      <c r="AH54" s="125" cm="1">
        <f t="array" ref="AH54">SUMPRODUCT((C54:AG54="CA")+(C54:AG54="RTT")*1)</f>
        <v>0</v>
      </c>
      <c r="AI54" s="103" cm="1">
        <f t="array" ref="AI54">SUMPRODUCT((C54:AG54="R-CA")*1)</f>
        <v>0</v>
      </c>
    </row>
    <row r="55" spans="1:35" ht="18" customHeight="1" outlineLevel="1" x14ac:dyDescent="0.2">
      <c r="B55" s="116" t="s">
        <v>40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117"/>
      <c r="AG55" s="147"/>
      <c r="AH55" s="129" cm="1">
        <f t="array" ref="AH55">SUMPRODUCT((C55:AG55="CA")+(C55:AG55="RTT")*1)</f>
        <v>0</v>
      </c>
      <c r="AI55" s="112" cm="1">
        <f t="array" ref="AI55">SUMPRODUCT((C55:AG55="R-CA")*1)</f>
        <v>0</v>
      </c>
    </row>
    <row r="56" spans="1:35" ht="18" customHeight="1" x14ac:dyDescent="0.2">
      <c r="C56" s="40"/>
    </row>
    <row r="57" spans="1:35" ht="18" customHeight="1" x14ac:dyDescent="0.2">
      <c r="B57" s="33">
        <v>46143</v>
      </c>
      <c r="C57" s="263">
        <f>DATE(P4_2026!B2,5,1)</f>
        <v>46143</v>
      </c>
      <c r="D57" s="263">
        <f>C57+1</f>
        <v>46144</v>
      </c>
      <c r="E57" s="263">
        <f t="shared" ref="E57:AG57" si="5">D57+1</f>
        <v>46145</v>
      </c>
      <c r="F57" s="263">
        <f t="shared" si="5"/>
        <v>46146</v>
      </c>
      <c r="G57" s="263">
        <f t="shared" si="5"/>
        <v>46147</v>
      </c>
      <c r="H57" s="263">
        <f t="shared" si="5"/>
        <v>46148</v>
      </c>
      <c r="I57" s="263">
        <f t="shared" si="5"/>
        <v>46149</v>
      </c>
      <c r="J57" s="263">
        <f t="shared" si="5"/>
        <v>46150</v>
      </c>
      <c r="K57" s="263">
        <f t="shared" si="5"/>
        <v>46151</v>
      </c>
      <c r="L57" s="263">
        <f t="shared" si="5"/>
        <v>46152</v>
      </c>
      <c r="M57" s="263">
        <f t="shared" si="5"/>
        <v>46153</v>
      </c>
      <c r="N57" s="263">
        <f t="shared" si="5"/>
        <v>46154</v>
      </c>
      <c r="O57" s="263">
        <f t="shared" si="5"/>
        <v>46155</v>
      </c>
      <c r="P57" s="263">
        <f t="shared" si="5"/>
        <v>46156</v>
      </c>
      <c r="Q57" s="263">
        <f t="shared" si="5"/>
        <v>46157</v>
      </c>
      <c r="R57" s="263">
        <f t="shared" si="5"/>
        <v>46158</v>
      </c>
      <c r="S57" s="263">
        <f t="shared" si="5"/>
        <v>46159</v>
      </c>
      <c r="T57" s="263">
        <f t="shared" si="5"/>
        <v>46160</v>
      </c>
      <c r="U57" s="263">
        <f t="shared" si="5"/>
        <v>46161</v>
      </c>
      <c r="V57" s="263">
        <f t="shared" si="5"/>
        <v>46162</v>
      </c>
      <c r="W57" s="263">
        <f t="shared" si="5"/>
        <v>46163</v>
      </c>
      <c r="X57" s="263">
        <f t="shared" si="5"/>
        <v>46164</v>
      </c>
      <c r="Y57" s="263">
        <f t="shared" si="5"/>
        <v>46165</v>
      </c>
      <c r="Z57" s="263">
        <f t="shared" si="5"/>
        <v>46166</v>
      </c>
      <c r="AA57" s="263">
        <f t="shared" si="5"/>
        <v>46167</v>
      </c>
      <c r="AB57" s="263">
        <f t="shared" si="5"/>
        <v>46168</v>
      </c>
      <c r="AC57" s="263">
        <f t="shared" si="5"/>
        <v>46169</v>
      </c>
      <c r="AD57" s="263">
        <f t="shared" si="5"/>
        <v>46170</v>
      </c>
      <c r="AE57" s="263">
        <f t="shared" si="5"/>
        <v>46171</v>
      </c>
      <c r="AF57" s="263">
        <f t="shared" si="5"/>
        <v>46172</v>
      </c>
      <c r="AG57" s="263">
        <f t="shared" si="5"/>
        <v>46173</v>
      </c>
    </row>
    <row r="58" spans="1:35" ht="18" customHeight="1" outlineLevel="1" x14ac:dyDescent="0.2">
      <c r="A58" s="32">
        <v>5</v>
      </c>
      <c r="B58" s="37" t="s">
        <v>44</v>
      </c>
      <c r="C58" s="263"/>
      <c r="D58" s="263"/>
      <c r="E58" s="263"/>
      <c r="F58" s="263"/>
      <c r="G58" s="263"/>
      <c r="H58" s="263"/>
      <c r="I58" s="263"/>
      <c r="J58" s="263"/>
      <c r="K58" s="263"/>
      <c r="L58" s="263"/>
      <c r="M58" s="263"/>
      <c r="N58" s="263"/>
      <c r="O58" s="263"/>
      <c r="P58" s="263"/>
      <c r="Q58" s="263"/>
      <c r="R58" s="263"/>
      <c r="S58" s="263"/>
      <c r="T58" s="263"/>
      <c r="U58" s="263"/>
      <c r="V58" s="263"/>
      <c r="W58" s="263"/>
      <c r="X58" s="263"/>
      <c r="Y58" s="263"/>
      <c r="Z58" s="263"/>
      <c r="AA58" s="263"/>
      <c r="AB58" s="263"/>
      <c r="AC58" s="263"/>
      <c r="AD58" s="263"/>
      <c r="AE58" s="263"/>
      <c r="AF58" s="263"/>
      <c r="AG58" s="263"/>
      <c r="AH58" s="28" t="s">
        <v>7</v>
      </c>
      <c r="AI58" s="28" t="s">
        <v>8</v>
      </c>
    </row>
    <row r="59" spans="1:35" ht="18" customHeight="1" outlineLevel="1" x14ac:dyDescent="0.2">
      <c r="B59" s="29" t="s">
        <v>27</v>
      </c>
      <c r="C59" s="187"/>
      <c r="D59" s="187"/>
      <c r="E59" s="187"/>
      <c r="F59" s="187"/>
      <c r="G59" s="187"/>
      <c r="H59" s="187"/>
      <c r="I59" s="187"/>
      <c r="J59" s="187"/>
      <c r="K59" s="187" t="s">
        <v>7</v>
      </c>
      <c r="L59" s="187" t="s">
        <v>7</v>
      </c>
      <c r="M59" s="187" t="s">
        <v>7</v>
      </c>
      <c r="N59" s="187"/>
      <c r="O59" s="187"/>
      <c r="P59" s="187" t="s">
        <v>7</v>
      </c>
      <c r="Q59" s="187" t="s">
        <v>7</v>
      </c>
      <c r="R59" s="187"/>
      <c r="S59" s="187"/>
      <c r="T59" s="187"/>
      <c r="U59" s="187"/>
      <c r="V59" s="187"/>
      <c r="W59" s="187"/>
      <c r="X59" s="187"/>
      <c r="Y59" s="187"/>
      <c r="Z59" s="187"/>
      <c r="AA59" s="187"/>
      <c r="AB59" s="187"/>
      <c r="AC59" s="187"/>
      <c r="AD59" s="187"/>
      <c r="AE59" s="187"/>
      <c r="AF59" s="187"/>
      <c r="AG59" s="187"/>
      <c r="AH59" s="97" cm="1">
        <f t="array" ref="AH59">SUMPRODUCT((C59:AG59="CA")+(C59:AG59="RTT")*1)</f>
        <v>5</v>
      </c>
      <c r="AI59" s="104" cm="1">
        <f t="array" ref="AI59">SUMPRODUCT((C59:AG59="R-CA")*1)</f>
        <v>0</v>
      </c>
    </row>
    <row r="60" spans="1:35" ht="18" customHeight="1" outlineLevel="1" x14ac:dyDescent="0.2">
      <c r="B60" s="30" t="s">
        <v>30</v>
      </c>
      <c r="C60" s="187"/>
      <c r="D60" s="187"/>
      <c r="E60" s="187"/>
      <c r="F60" s="187"/>
      <c r="G60" s="187"/>
      <c r="H60" s="187"/>
      <c r="I60" s="187"/>
      <c r="J60" s="187"/>
      <c r="K60" s="187" t="s">
        <v>7</v>
      </c>
      <c r="L60" s="187" t="s">
        <v>7</v>
      </c>
      <c r="M60" s="187" t="s">
        <v>7</v>
      </c>
      <c r="N60" s="187"/>
      <c r="O60" s="187"/>
      <c r="P60" s="187" t="s">
        <v>7</v>
      </c>
      <c r="Q60" s="187" t="s">
        <v>7</v>
      </c>
      <c r="R60" s="187"/>
      <c r="S60" s="187"/>
      <c r="T60" s="187"/>
      <c r="U60" s="187"/>
      <c r="V60" s="187"/>
      <c r="W60" s="187"/>
      <c r="X60" s="187"/>
      <c r="Y60" s="187"/>
      <c r="Z60" s="187"/>
      <c r="AA60" s="187"/>
      <c r="AB60" s="187"/>
      <c r="AC60" s="187"/>
      <c r="AD60" s="187"/>
      <c r="AE60" s="187"/>
      <c r="AF60" s="187"/>
      <c r="AG60" s="187"/>
      <c r="AH60" s="97" cm="1">
        <f t="array" ref="AH60">SUMPRODUCT((C60:AG60="CA")+(C60:AG60="RTT")*1)</f>
        <v>5</v>
      </c>
      <c r="AI60" s="93" cm="1">
        <f t="array" ref="AI60">SUMPRODUCT((C60:AG60="R-CA")*1)</f>
        <v>0</v>
      </c>
    </row>
    <row r="61" spans="1:35" ht="18" customHeight="1" outlineLevel="1" x14ac:dyDescent="0.2">
      <c r="B61" s="29" t="s">
        <v>32</v>
      </c>
      <c r="C61" s="187" t="s">
        <v>7</v>
      </c>
      <c r="D61" s="187"/>
      <c r="E61" s="187"/>
      <c r="F61" s="187"/>
      <c r="G61" s="187" t="s">
        <v>7</v>
      </c>
      <c r="H61" s="187" t="s">
        <v>7</v>
      </c>
      <c r="I61" s="187"/>
      <c r="J61" s="187"/>
      <c r="K61" s="187"/>
      <c r="L61" s="187"/>
      <c r="M61" s="187"/>
      <c r="N61" s="187"/>
      <c r="O61" s="187"/>
      <c r="P61" s="187"/>
      <c r="Q61" s="187"/>
      <c r="R61" s="187"/>
      <c r="S61" s="187"/>
      <c r="T61" s="187"/>
      <c r="U61" s="187"/>
      <c r="V61" s="187"/>
      <c r="W61" s="187"/>
      <c r="X61" s="187"/>
      <c r="Y61" s="187"/>
      <c r="Z61" s="187"/>
      <c r="AA61" s="187"/>
      <c r="AB61" s="187"/>
      <c r="AC61" s="187"/>
      <c r="AD61" s="187"/>
      <c r="AE61" s="187"/>
      <c r="AF61" s="187"/>
      <c r="AG61" s="187"/>
      <c r="AH61" s="97" cm="1">
        <f t="array" ref="AH61">SUMPRODUCT((C61:AG61="CA")+(C61:AG61="RTT")*1)</f>
        <v>3</v>
      </c>
      <c r="AI61" s="93" cm="1">
        <f t="array" ref="AI61">SUMPRODUCT((C61:AG61="R-CA")*1)</f>
        <v>0</v>
      </c>
    </row>
    <row r="62" spans="1:35" ht="18" customHeight="1" outlineLevel="1" x14ac:dyDescent="0.2">
      <c r="B62" s="30" t="s">
        <v>33</v>
      </c>
      <c r="C62" s="187"/>
      <c r="D62" s="187"/>
      <c r="E62" s="187"/>
      <c r="F62" s="187"/>
      <c r="G62" s="187"/>
      <c r="H62" s="187"/>
      <c r="I62" s="187"/>
      <c r="J62" s="187"/>
      <c r="K62" s="187"/>
      <c r="L62" s="187"/>
      <c r="M62" s="187"/>
      <c r="N62" s="187"/>
      <c r="O62" s="187"/>
      <c r="P62" s="187"/>
      <c r="Q62" s="187"/>
      <c r="R62" s="187"/>
      <c r="S62" s="187"/>
      <c r="T62" s="187"/>
      <c r="U62" s="187"/>
      <c r="V62" s="187"/>
      <c r="W62" s="187"/>
      <c r="X62" s="187"/>
      <c r="Y62" s="187"/>
      <c r="Z62" s="187"/>
      <c r="AA62" s="187"/>
      <c r="AB62" s="187"/>
      <c r="AC62" s="187"/>
      <c r="AD62" s="187"/>
      <c r="AE62" s="187"/>
      <c r="AF62" s="187"/>
      <c r="AG62" s="187"/>
      <c r="AH62" s="97" cm="1">
        <f t="array" ref="AH62">SUMPRODUCT((C62:AG62="CA")+(C62:AG62="RTT")*1)</f>
        <v>0</v>
      </c>
      <c r="AI62" s="93" cm="1">
        <f t="array" ref="AI62">SUMPRODUCT((C62:AG62="R-CA")*1)</f>
        <v>0</v>
      </c>
    </row>
    <row r="63" spans="1:35" ht="18" customHeight="1" outlineLevel="1" x14ac:dyDescent="0.2">
      <c r="B63" s="29" t="s">
        <v>34</v>
      </c>
      <c r="C63" s="187" t="s">
        <v>7</v>
      </c>
      <c r="D63" s="187"/>
      <c r="E63" s="187"/>
      <c r="F63" s="187"/>
      <c r="G63" s="187"/>
      <c r="H63" s="187"/>
      <c r="I63" s="187"/>
      <c r="J63" s="187"/>
      <c r="K63" s="187"/>
      <c r="L63" s="187"/>
      <c r="M63" s="187"/>
      <c r="N63" s="187"/>
      <c r="O63" s="187"/>
      <c r="P63" s="187"/>
      <c r="Q63" s="187"/>
      <c r="R63" s="187"/>
      <c r="S63" s="187"/>
      <c r="T63" s="187"/>
      <c r="U63" s="187"/>
      <c r="V63" s="187"/>
      <c r="W63" s="187"/>
      <c r="X63" s="187"/>
      <c r="Y63" s="187" t="s">
        <v>7</v>
      </c>
      <c r="Z63" s="187" t="s">
        <v>7</v>
      </c>
      <c r="AA63" s="187" t="s">
        <v>7</v>
      </c>
      <c r="AB63" s="187"/>
      <c r="AC63" s="187"/>
      <c r="AD63" s="187"/>
      <c r="AE63" s="187"/>
      <c r="AF63" s="187"/>
      <c r="AG63" s="187"/>
      <c r="AH63" s="97" cm="1">
        <f t="array" ref="AH63">SUMPRODUCT((C63:AG63="CA")+(C63:AG63="RTT")*1)</f>
        <v>4</v>
      </c>
      <c r="AI63" s="93" cm="1">
        <f t="array" ref="AI63">SUMPRODUCT((C63:AG63="R-CA")*1)</f>
        <v>0</v>
      </c>
    </row>
    <row r="64" spans="1:35" ht="18" customHeight="1" outlineLevel="1" thickBot="1" x14ac:dyDescent="0.25">
      <c r="B64" s="30" t="s">
        <v>41</v>
      </c>
      <c r="C64" s="187"/>
      <c r="D64" s="187"/>
      <c r="E64" s="187"/>
      <c r="F64" s="187"/>
      <c r="G64" s="187"/>
      <c r="H64" s="187"/>
      <c r="I64" s="187"/>
      <c r="J64" s="187"/>
      <c r="K64" s="187"/>
      <c r="L64" s="187"/>
      <c r="M64" s="187"/>
      <c r="N64" s="187"/>
      <c r="O64" s="187"/>
      <c r="P64" s="187"/>
      <c r="Q64" s="187"/>
      <c r="R64" s="187"/>
      <c r="S64" s="187"/>
      <c r="T64" s="187"/>
      <c r="U64" s="187"/>
      <c r="V64" s="187"/>
      <c r="W64" s="187"/>
      <c r="X64" s="187"/>
      <c r="Y64" s="187"/>
      <c r="Z64" s="187"/>
      <c r="AA64" s="187"/>
      <c r="AB64" s="187"/>
      <c r="AC64" s="187"/>
      <c r="AD64" s="187"/>
      <c r="AE64" s="187"/>
      <c r="AF64" s="187"/>
      <c r="AG64" s="187"/>
      <c r="AH64" s="97" cm="1">
        <f t="array" ref="AH64">SUMPRODUCT((C64:AG64="CA")+(C64:AG64="RTT")*1)</f>
        <v>0</v>
      </c>
      <c r="AI64" s="93" cm="1">
        <f t="array" ref="AI64">SUMPRODUCT((C64:AG64="R-CA")*1)</f>
        <v>0</v>
      </c>
    </row>
    <row r="65" spans="1:35" ht="18" customHeight="1" outlineLevel="1" thickBot="1" x14ac:dyDescent="0.25">
      <c r="B65" s="217" t="s">
        <v>101</v>
      </c>
      <c r="C65" s="222"/>
      <c r="D65" s="222"/>
      <c r="E65" s="207"/>
      <c r="F65" s="222"/>
      <c r="G65" s="222"/>
      <c r="H65" s="222"/>
      <c r="I65" s="222"/>
      <c r="J65" s="222"/>
      <c r="K65" s="222"/>
      <c r="L65" s="222"/>
      <c r="M65" s="222"/>
      <c r="N65" s="222"/>
      <c r="O65" s="222"/>
      <c r="P65" s="222"/>
      <c r="Q65" s="222"/>
      <c r="R65" s="207"/>
      <c r="S65" s="222"/>
      <c r="T65" s="222"/>
      <c r="U65" s="222"/>
      <c r="V65" s="222"/>
      <c r="W65" s="222"/>
      <c r="X65" s="222"/>
      <c r="Y65" s="222"/>
      <c r="Z65" s="222"/>
      <c r="AA65" s="223"/>
      <c r="AB65" s="223"/>
      <c r="AC65" s="223"/>
      <c r="AD65" s="222"/>
      <c r="AE65" s="222"/>
      <c r="AF65" s="222"/>
      <c r="AG65" s="222"/>
      <c r="AH65" s="97" cm="1">
        <f t="array" ref="AH65">SUMPRODUCT((C65:AG65="CA")+(C65:AG65="RTT")*1)</f>
        <v>0</v>
      </c>
      <c r="AI65" s="105" cm="1">
        <f t="array" ref="AI65">SUMPRODUCT((C65:AG65="R-CA")*1)</f>
        <v>0</v>
      </c>
    </row>
    <row r="66" spans="1:35" ht="18" customHeight="1" thickBot="1" x14ac:dyDescent="0.25">
      <c r="B66" s="175"/>
      <c r="C66" s="179"/>
      <c r="D66" s="179"/>
      <c r="E66" s="207" t="s">
        <v>59</v>
      </c>
      <c r="F66" s="179"/>
      <c r="G66" s="179"/>
      <c r="H66" s="179"/>
      <c r="I66" s="179"/>
      <c r="J66" s="179"/>
      <c r="K66" s="179"/>
      <c r="L66" s="179"/>
      <c r="M66" s="179"/>
      <c r="N66" s="179"/>
      <c r="O66" s="179"/>
      <c r="P66" s="179"/>
      <c r="Q66" s="179"/>
      <c r="R66" s="207" t="s">
        <v>59</v>
      </c>
      <c r="S66" s="179"/>
      <c r="T66" s="179"/>
      <c r="U66" s="179"/>
      <c r="V66" s="179"/>
      <c r="W66" s="179"/>
      <c r="X66" s="179"/>
      <c r="Y66" s="179"/>
      <c r="Z66" s="179"/>
      <c r="AA66" s="179"/>
      <c r="AB66" s="179"/>
      <c r="AC66" s="179"/>
      <c r="AD66" s="179"/>
      <c r="AE66" s="179"/>
      <c r="AF66" s="179"/>
      <c r="AG66" s="179"/>
      <c r="AH66" s="111" cm="1">
        <f t="array" ref="AH66">SUMPRODUCT((C66:AG66="CA")+(C66:AG66="RTT")*1)</f>
        <v>0</v>
      </c>
      <c r="AI66" s="103" cm="1">
        <f t="array" ref="AI66">SUMPRODUCT((C66:AG66="R-CA")*1)</f>
        <v>0</v>
      </c>
    </row>
    <row r="67" spans="1:35" ht="18" customHeight="1" outlineLevel="1" thickBot="1" x14ac:dyDescent="0.25">
      <c r="B67" s="116" t="s">
        <v>103</v>
      </c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111" cm="1">
        <f t="array" ref="AH67">SUMPRODUCT((C67:AG67="CA")+(C67:AG67="RTT")*1)</f>
        <v>0</v>
      </c>
      <c r="AI67" s="103" cm="1">
        <f t="array" ref="AI67">SUMPRODUCT((C67:AG67="R-CA")*1)</f>
        <v>0</v>
      </c>
    </row>
    <row r="68" spans="1:35" ht="18" customHeight="1" outlineLevel="1" x14ac:dyDescent="0.2">
      <c r="B68" s="115" t="s">
        <v>39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2"/>
      <c r="AG68" s="112"/>
      <c r="AH68" s="111" cm="1">
        <f t="array" ref="AH68">SUMPRODUCT((C68:AG68="CA")+(C68:AG68="RTT")*1)</f>
        <v>0</v>
      </c>
      <c r="AI68" s="103" cm="1">
        <f t="array" ref="AI68">SUMPRODUCT((C68:AG68="R-CA")*1)</f>
        <v>0</v>
      </c>
    </row>
    <row r="69" spans="1:35" ht="18" customHeight="1" outlineLevel="1" x14ac:dyDescent="0.2">
      <c r="B69" s="116" t="s">
        <v>40</v>
      </c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117"/>
      <c r="AH69" s="113" cm="1">
        <f t="array" ref="AH69">SUMPRODUCT((C69:AG69="CA")+(C69:AG69="RTT")*1)</f>
        <v>0</v>
      </c>
      <c r="AI69" s="112" cm="1">
        <f t="array" ref="AI69">SUMPRODUCT((C69:AG69="R-CA")*1)</f>
        <v>0</v>
      </c>
    </row>
    <row r="70" spans="1:35" ht="18" customHeight="1" outlineLevel="1" x14ac:dyDescent="0.2"/>
    <row r="71" spans="1:35" ht="18" customHeight="1" outlineLevel="1" x14ac:dyDescent="0.2">
      <c r="B71" s="33">
        <v>46174</v>
      </c>
      <c r="C71" s="265">
        <f>DATE(P4_2026!B2,6,1)</f>
        <v>46174</v>
      </c>
      <c r="D71" s="265">
        <f>C71+1</f>
        <v>46175</v>
      </c>
      <c r="E71" s="265">
        <f>D71+1</f>
        <v>46176</v>
      </c>
      <c r="F71" s="265">
        <f t="shared" ref="F71:AF71" si="6">E71+1</f>
        <v>46177</v>
      </c>
      <c r="G71" s="265">
        <f t="shared" si="6"/>
        <v>46178</v>
      </c>
      <c r="H71" s="265">
        <f t="shared" si="6"/>
        <v>46179</v>
      </c>
      <c r="I71" s="265">
        <f t="shared" si="6"/>
        <v>46180</v>
      </c>
      <c r="J71" s="265">
        <f t="shared" si="6"/>
        <v>46181</v>
      </c>
      <c r="K71" s="265">
        <f t="shared" si="6"/>
        <v>46182</v>
      </c>
      <c r="L71" s="265">
        <f t="shared" si="6"/>
        <v>46183</v>
      </c>
      <c r="M71" s="265">
        <f t="shared" si="6"/>
        <v>46184</v>
      </c>
      <c r="N71" s="265">
        <f t="shared" si="6"/>
        <v>46185</v>
      </c>
      <c r="O71" s="265">
        <f t="shared" si="6"/>
        <v>46186</v>
      </c>
      <c r="P71" s="265">
        <f t="shared" si="6"/>
        <v>46187</v>
      </c>
      <c r="Q71" s="265">
        <f t="shared" si="6"/>
        <v>46188</v>
      </c>
      <c r="R71" s="265">
        <f t="shared" si="6"/>
        <v>46189</v>
      </c>
      <c r="S71" s="265">
        <f t="shared" si="6"/>
        <v>46190</v>
      </c>
      <c r="T71" s="265">
        <f t="shared" si="6"/>
        <v>46191</v>
      </c>
      <c r="U71" s="265">
        <f t="shared" si="6"/>
        <v>46192</v>
      </c>
      <c r="V71" s="265">
        <f t="shared" si="6"/>
        <v>46193</v>
      </c>
      <c r="W71" s="265">
        <f t="shared" si="6"/>
        <v>46194</v>
      </c>
      <c r="X71" s="265">
        <f t="shared" si="6"/>
        <v>46195</v>
      </c>
      <c r="Y71" s="265">
        <f t="shared" si="6"/>
        <v>46196</v>
      </c>
      <c r="Z71" s="265">
        <f t="shared" si="6"/>
        <v>46197</v>
      </c>
      <c r="AA71" s="265">
        <f t="shared" si="6"/>
        <v>46198</v>
      </c>
      <c r="AB71" s="265">
        <f t="shared" si="6"/>
        <v>46199</v>
      </c>
      <c r="AC71" s="265">
        <f t="shared" si="6"/>
        <v>46200</v>
      </c>
      <c r="AD71" s="265">
        <f t="shared" si="6"/>
        <v>46201</v>
      </c>
      <c r="AE71" s="265">
        <f t="shared" si="6"/>
        <v>46202</v>
      </c>
      <c r="AF71" s="265">
        <f t="shared" si="6"/>
        <v>46203</v>
      </c>
    </row>
    <row r="72" spans="1:35" ht="18" customHeight="1" outlineLevel="1" thickBot="1" x14ac:dyDescent="0.25">
      <c r="A72" s="32">
        <v>6</v>
      </c>
      <c r="B72" s="34" t="s">
        <v>44</v>
      </c>
      <c r="C72" s="266"/>
      <c r="D72" s="266"/>
      <c r="E72" s="266"/>
      <c r="F72" s="266"/>
      <c r="G72" s="266"/>
      <c r="H72" s="266"/>
      <c r="I72" s="266"/>
      <c r="J72" s="266"/>
      <c r="K72" s="266"/>
      <c r="L72" s="266"/>
      <c r="M72" s="266"/>
      <c r="N72" s="266"/>
      <c r="O72" s="266"/>
      <c r="P72" s="266"/>
      <c r="Q72" s="266"/>
      <c r="R72" s="266"/>
      <c r="S72" s="266"/>
      <c r="T72" s="266"/>
      <c r="U72" s="266"/>
      <c r="V72" s="266"/>
      <c r="W72" s="266"/>
      <c r="X72" s="266"/>
      <c r="Y72" s="266"/>
      <c r="Z72" s="266"/>
      <c r="AA72" s="266"/>
      <c r="AB72" s="266"/>
      <c r="AC72" s="266"/>
      <c r="AD72" s="266"/>
      <c r="AE72" s="266"/>
      <c r="AF72" s="266"/>
      <c r="AH72" s="28" t="s">
        <v>7</v>
      </c>
      <c r="AI72" s="28" t="s">
        <v>8</v>
      </c>
    </row>
    <row r="73" spans="1:35" ht="18" customHeight="1" outlineLevel="1" x14ac:dyDescent="0.2">
      <c r="B73" s="29" t="s">
        <v>27</v>
      </c>
      <c r="C73" s="35"/>
      <c r="D73" s="35" t="s">
        <v>7</v>
      </c>
      <c r="E73" s="35" t="s">
        <v>7</v>
      </c>
      <c r="F73" s="35"/>
      <c r="G73" s="42"/>
      <c r="H73" s="35" t="s">
        <v>7</v>
      </c>
      <c r="I73" s="35" t="s">
        <v>7</v>
      </c>
      <c r="J73" s="35" t="s">
        <v>7</v>
      </c>
      <c r="K73" s="35"/>
      <c r="L73" s="42"/>
      <c r="M73" s="35"/>
      <c r="N73" s="35"/>
      <c r="O73" s="42"/>
      <c r="P73" s="42"/>
      <c r="Q73" s="35"/>
      <c r="R73" s="35"/>
      <c r="S73" s="35"/>
      <c r="T73" s="42"/>
      <c r="U73" s="42"/>
      <c r="V73" s="35"/>
      <c r="W73" s="35"/>
      <c r="X73" s="42"/>
      <c r="Y73" s="42"/>
      <c r="Z73" s="42"/>
      <c r="AA73" s="35"/>
      <c r="AB73" s="35"/>
      <c r="AC73" s="42"/>
      <c r="AD73" s="42"/>
      <c r="AE73" s="35"/>
      <c r="AF73" s="58"/>
      <c r="AG73" s="135"/>
      <c r="AH73" s="123" cm="1">
        <f t="array" ref="AH73">SUMPRODUCT((C73:AG73="CA")+(C73:AG73="RTT")*1)</f>
        <v>5</v>
      </c>
      <c r="AI73" s="102" cm="1">
        <f t="array" ref="AI73">SUMPRODUCT((C73:AG73="R-CA")*1)</f>
        <v>0</v>
      </c>
    </row>
    <row r="74" spans="1:35" ht="18" customHeight="1" outlineLevel="1" thickTop="1" thickBot="1" x14ac:dyDescent="0.25">
      <c r="B74" s="30" t="s">
        <v>30</v>
      </c>
      <c r="C74" s="35"/>
      <c r="D74" s="35" t="s">
        <v>7</v>
      </c>
      <c r="E74" s="35" t="s">
        <v>7</v>
      </c>
      <c r="F74" s="35"/>
      <c r="G74" s="42"/>
      <c r="H74" s="35" t="s">
        <v>7</v>
      </c>
      <c r="I74" s="35" t="s">
        <v>7</v>
      </c>
      <c r="J74" s="35" t="s">
        <v>7</v>
      </c>
      <c r="K74" s="35"/>
      <c r="L74" s="42"/>
      <c r="M74" s="35"/>
      <c r="N74" s="35"/>
      <c r="O74" s="42"/>
      <c r="P74" s="42"/>
      <c r="Q74" s="35"/>
      <c r="R74" s="35"/>
      <c r="S74" s="35"/>
      <c r="T74" s="42"/>
      <c r="U74" s="42"/>
      <c r="V74" s="35"/>
      <c r="W74" s="35"/>
      <c r="X74" s="42"/>
      <c r="Y74" s="42"/>
      <c r="Z74" s="42"/>
      <c r="AA74" s="35"/>
      <c r="AB74" s="35"/>
      <c r="AC74" s="42"/>
      <c r="AD74" s="42"/>
      <c r="AE74" s="35"/>
      <c r="AF74" s="58"/>
      <c r="AG74" s="136"/>
      <c r="AH74" s="123" cm="1">
        <f t="array" ref="AH74">SUMPRODUCT((C74:AG74="CA")+(C74:AG74="RTT")*1)</f>
        <v>5</v>
      </c>
      <c r="AI74" s="35" cm="1">
        <f t="array" ref="AI74">SUMPRODUCT((C74:AG74="R-CA")*1)</f>
        <v>0</v>
      </c>
    </row>
    <row r="75" spans="1:35" ht="18" customHeight="1" thickTop="1" thickBot="1" x14ac:dyDescent="0.25">
      <c r="B75" s="29" t="s">
        <v>32</v>
      </c>
      <c r="C75" s="35"/>
      <c r="D75" s="35"/>
      <c r="E75" s="35"/>
      <c r="F75" s="42"/>
      <c r="G75" s="42"/>
      <c r="H75" s="35"/>
      <c r="I75" s="35"/>
      <c r="J75" s="42"/>
      <c r="K75" s="42"/>
      <c r="L75" s="42"/>
      <c r="M75" s="35"/>
      <c r="N75" s="35"/>
      <c r="O75" s="42"/>
      <c r="P75" s="42"/>
      <c r="Q75" s="35"/>
      <c r="R75" s="35"/>
      <c r="S75" s="35"/>
      <c r="T75" s="42"/>
      <c r="U75" s="42"/>
      <c r="V75" s="35" t="s">
        <v>7</v>
      </c>
      <c r="W75" s="35" t="s">
        <v>7</v>
      </c>
      <c r="X75" s="35" t="s">
        <v>7</v>
      </c>
      <c r="Y75" s="42"/>
      <c r="Z75" s="42"/>
      <c r="AA75" s="35" t="s">
        <v>7</v>
      </c>
      <c r="AB75" s="35" t="s">
        <v>7</v>
      </c>
      <c r="AC75" s="42"/>
      <c r="AD75" s="42"/>
      <c r="AE75" s="35"/>
      <c r="AF75" s="35" t="s">
        <v>7</v>
      </c>
      <c r="AG75" s="136"/>
      <c r="AH75" s="123" cm="1">
        <f t="array" ref="AH75">SUMPRODUCT((C75:AG75="CA")+(C75:AG75="RTT")*1)</f>
        <v>6</v>
      </c>
      <c r="AI75" s="35" cm="1">
        <f t="array" ref="AI75">SUMPRODUCT((C75:AG75="R-CA")*1)</f>
        <v>0</v>
      </c>
    </row>
    <row r="76" spans="1:35" ht="18" customHeight="1" thickTop="1" thickBot="1" x14ac:dyDescent="0.25">
      <c r="B76" s="30" t="s">
        <v>33</v>
      </c>
      <c r="C76" s="35"/>
      <c r="D76" s="35"/>
      <c r="E76" s="35"/>
      <c r="F76" s="42"/>
      <c r="G76" s="42"/>
      <c r="H76" s="35"/>
      <c r="I76" s="35"/>
      <c r="J76" s="42"/>
      <c r="K76" s="42"/>
      <c r="L76" s="42"/>
      <c r="M76" s="35"/>
      <c r="N76" s="35"/>
      <c r="O76" s="31"/>
      <c r="P76" s="31"/>
      <c r="Q76" s="35"/>
      <c r="R76" s="35"/>
      <c r="S76" s="35"/>
      <c r="T76" s="31"/>
      <c r="U76" s="31"/>
      <c r="V76" s="35"/>
      <c r="W76" s="35"/>
      <c r="X76" s="42"/>
      <c r="Y76" s="42"/>
      <c r="Z76" s="42"/>
      <c r="AA76" s="35"/>
      <c r="AB76" s="35"/>
      <c r="AC76" s="42"/>
      <c r="AD76" s="42"/>
      <c r="AE76" s="35"/>
      <c r="AF76" s="58"/>
      <c r="AG76" s="136"/>
      <c r="AH76" s="123" cm="1">
        <f t="array" ref="AH76">SUMPRODUCT((C76:AG76="CA")+(C76:AG76="RTT")*1)</f>
        <v>0</v>
      </c>
      <c r="AI76" s="35" cm="1">
        <f t="array" ref="AI76">SUMPRODUCT((C76:AG76="R-CA")*1)</f>
        <v>0</v>
      </c>
    </row>
    <row r="77" spans="1:35" ht="18" customHeight="1" outlineLevel="1" thickTop="1" thickBot="1" x14ac:dyDescent="0.25">
      <c r="B77" s="29" t="s">
        <v>34</v>
      </c>
      <c r="C77" s="35"/>
      <c r="D77" s="35"/>
      <c r="E77" s="35"/>
      <c r="F77" s="42"/>
      <c r="G77" s="42"/>
      <c r="H77" s="35"/>
      <c r="I77" s="35"/>
      <c r="J77" s="42"/>
      <c r="K77" s="42"/>
      <c r="L77" s="42"/>
      <c r="M77" s="35"/>
      <c r="N77" s="35"/>
      <c r="O77" s="42"/>
      <c r="P77" s="42"/>
      <c r="Q77" s="35"/>
      <c r="R77" s="35"/>
      <c r="S77" s="35"/>
      <c r="T77" s="42"/>
      <c r="U77" s="42"/>
      <c r="V77" s="35" t="s">
        <v>7</v>
      </c>
      <c r="W77" s="35" t="s">
        <v>7</v>
      </c>
      <c r="X77" s="35" t="s">
        <v>7</v>
      </c>
      <c r="Y77" s="42"/>
      <c r="Z77" s="42"/>
      <c r="AA77" s="35"/>
      <c r="AB77" s="35"/>
      <c r="AC77" s="42"/>
      <c r="AD77" s="42"/>
      <c r="AE77" s="35"/>
      <c r="AF77" s="58"/>
      <c r="AG77" s="136"/>
      <c r="AH77" s="123" cm="1">
        <f t="array" ref="AH77">SUMPRODUCT((C77:AG77="CA")+(C77:AG77="RTT")*1)</f>
        <v>3</v>
      </c>
      <c r="AI77" s="35" cm="1">
        <f t="array" ref="AI77">SUMPRODUCT((C77:AG77="R-CA")*1)</f>
        <v>0</v>
      </c>
    </row>
    <row r="78" spans="1:35" ht="18" customHeight="1" outlineLevel="1" thickTop="1" thickBot="1" x14ac:dyDescent="0.25">
      <c r="B78" s="30" t="s">
        <v>41</v>
      </c>
      <c r="C78" s="35"/>
      <c r="D78" s="35"/>
      <c r="E78" s="35"/>
      <c r="F78" s="42"/>
      <c r="G78" s="42"/>
      <c r="H78" s="35"/>
      <c r="I78" s="35"/>
      <c r="J78" s="42"/>
      <c r="K78" s="42"/>
      <c r="L78" s="42"/>
      <c r="M78" s="35"/>
      <c r="N78" s="35"/>
      <c r="O78" s="42"/>
      <c r="P78" s="42"/>
      <c r="Q78" s="35"/>
      <c r="R78" s="35"/>
      <c r="S78" s="35"/>
      <c r="T78" s="42"/>
      <c r="U78" s="42"/>
      <c r="V78" s="35"/>
      <c r="W78" s="35"/>
      <c r="X78" s="31"/>
      <c r="Y78" s="31"/>
      <c r="Z78" s="31"/>
      <c r="AA78" s="35"/>
      <c r="AB78" s="35"/>
      <c r="AC78" s="42"/>
      <c r="AD78" s="42"/>
      <c r="AE78" s="35"/>
      <c r="AF78" s="58"/>
      <c r="AG78" s="136"/>
      <c r="AH78" s="123" cm="1">
        <f t="array" ref="AH78">SUMPRODUCT((C78:AG78="CA")+(C78:AG78="RTT")*1)</f>
        <v>0</v>
      </c>
      <c r="AI78" s="35" cm="1">
        <f t="array" ref="AI78">SUMPRODUCT((C78:AG78="R-CA")*1)</f>
        <v>0</v>
      </c>
    </row>
    <row r="79" spans="1:35" ht="18" customHeight="1" outlineLevel="1" thickBot="1" x14ac:dyDescent="0.25">
      <c r="B79" s="217" t="s">
        <v>101</v>
      </c>
      <c r="C79" s="222"/>
      <c r="D79" s="222"/>
      <c r="E79" s="222"/>
      <c r="F79" s="222"/>
      <c r="G79" s="222"/>
      <c r="H79" s="222"/>
      <c r="I79" s="222"/>
      <c r="J79" s="222"/>
      <c r="K79" s="222"/>
      <c r="L79" s="222"/>
      <c r="M79" s="222"/>
      <c r="N79" s="222"/>
      <c r="O79" s="222"/>
      <c r="P79" s="222"/>
      <c r="Q79" s="222"/>
      <c r="R79" s="222"/>
      <c r="S79" s="222"/>
      <c r="T79" s="222"/>
      <c r="U79" s="222"/>
      <c r="V79" s="222"/>
      <c r="W79" s="222"/>
      <c r="X79" s="222"/>
      <c r="Y79" s="222"/>
      <c r="Z79" s="222"/>
      <c r="AA79" s="223"/>
      <c r="AB79" s="223"/>
      <c r="AC79" s="223"/>
      <c r="AD79" s="222"/>
      <c r="AE79" s="222"/>
      <c r="AF79" s="224"/>
      <c r="AG79" s="148"/>
      <c r="AH79" s="123" cm="1">
        <f t="array" ref="AH79">SUMPRODUCT((C79:AG79="CA")+(C79:AG79="RTT")*1)</f>
        <v>0</v>
      </c>
      <c r="AI79" s="105" cm="1">
        <f t="array" ref="AI79">SUMPRODUCT((C79:AG79="R-CA")*1)</f>
        <v>0</v>
      </c>
    </row>
    <row r="80" spans="1:35" ht="18" customHeight="1" outlineLevel="1" thickBot="1" x14ac:dyDescent="0.25">
      <c r="B80" s="175"/>
      <c r="C80" s="179"/>
      <c r="D80" s="179"/>
      <c r="E80" s="179"/>
      <c r="F80" s="179"/>
      <c r="G80" s="179"/>
      <c r="H80" s="179"/>
      <c r="I80" s="179"/>
      <c r="J80" s="179"/>
      <c r="K80" s="179"/>
      <c r="L80" s="179"/>
      <c r="M80" s="179"/>
      <c r="N80" s="179"/>
      <c r="O80" s="179"/>
      <c r="P80" s="179"/>
      <c r="Q80" s="179"/>
      <c r="R80" s="179"/>
      <c r="S80" s="179"/>
      <c r="T80" s="179"/>
      <c r="U80" s="179"/>
      <c r="V80" s="179"/>
      <c r="W80" s="179"/>
      <c r="X80" s="179"/>
      <c r="Y80" s="179"/>
      <c r="Z80" s="179"/>
      <c r="AA80" s="179"/>
      <c r="AB80" s="179"/>
      <c r="AC80" s="179"/>
      <c r="AD80" s="179"/>
      <c r="AE80" s="179"/>
      <c r="AF80" s="180"/>
      <c r="AG80" s="137"/>
      <c r="AH80" s="125" cm="1">
        <f t="array" ref="AH80">SUMPRODUCT((C80:AG80="CA")+(C80:AG80="RTT")*1)</f>
        <v>0</v>
      </c>
      <c r="AI80" s="103" cm="1">
        <f t="array" ref="AI80">SUMPRODUCT((C80:AG80="R-CA")*1)</f>
        <v>0</v>
      </c>
    </row>
    <row r="81" spans="1:40" ht="18" customHeight="1" outlineLevel="1" x14ac:dyDescent="0.2">
      <c r="B81" s="116" t="s">
        <v>103</v>
      </c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35" t="s">
        <v>7</v>
      </c>
      <c r="N81" s="35" t="s">
        <v>7</v>
      </c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117"/>
      <c r="AG81" s="137"/>
      <c r="AH81" s="125" cm="1">
        <f t="array" ref="AH81">SUMPRODUCT((C81:AG81="CA")+(C81:AG81="RTT")*1)</f>
        <v>2</v>
      </c>
      <c r="AI81" s="103" cm="1">
        <f t="array" ref="AI81">SUMPRODUCT((C81:AG81="R-CA")*1)</f>
        <v>0</v>
      </c>
    </row>
    <row r="82" spans="1:40" ht="18" customHeight="1" outlineLevel="1" x14ac:dyDescent="0.2">
      <c r="B82" s="115" t="s">
        <v>39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4"/>
      <c r="AG82" s="137"/>
      <c r="AH82" s="125" cm="1">
        <f t="array" ref="AH82">SUMPRODUCT((C82:AG82="CA")+(C82:AG82="RTT")*1)</f>
        <v>0</v>
      </c>
      <c r="AI82" s="103" cm="1">
        <f t="array" ref="AI82">SUMPRODUCT((C82:AG82="R-CA")*1)</f>
        <v>0</v>
      </c>
    </row>
    <row r="83" spans="1:40" ht="18" customHeight="1" outlineLevel="1" x14ac:dyDescent="0.2">
      <c r="B83" s="116" t="s">
        <v>40</v>
      </c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117"/>
      <c r="AG83" s="147"/>
      <c r="AH83" s="129" cm="1">
        <f t="array" ref="AH83">SUMPRODUCT((C83:AG83="CA")+(C83:AG83="RTT")*1)</f>
        <v>0</v>
      </c>
      <c r="AI83" s="112" cm="1">
        <f t="array" ref="AI83">SUMPRODUCT((C83:AG83="R-CA")*1)</f>
        <v>0</v>
      </c>
    </row>
    <row r="84" spans="1:40" ht="18" customHeight="1" outlineLevel="1" x14ac:dyDescent="0.2"/>
    <row r="85" spans="1:40" ht="18" customHeight="1" outlineLevel="1" x14ac:dyDescent="0.2">
      <c r="B85" s="33">
        <v>46204</v>
      </c>
      <c r="C85" s="267">
        <f>DATE(P4_2026!B2,7,1)</f>
        <v>46204</v>
      </c>
      <c r="D85" s="267">
        <f>C85+1</f>
        <v>46205</v>
      </c>
      <c r="E85" s="267">
        <f t="shared" ref="E85:U85" si="7">D85+1</f>
        <v>46206</v>
      </c>
      <c r="F85" s="267">
        <f t="shared" si="7"/>
        <v>46207</v>
      </c>
      <c r="G85" s="267">
        <f t="shared" si="7"/>
        <v>46208</v>
      </c>
      <c r="H85" s="267">
        <f t="shared" si="7"/>
        <v>46209</v>
      </c>
      <c r="I85" s="267">
        <f t="shared" si="7"/>
        <v>46210</v>
      </c>
      <c r="J85" s="267">
        <f t="shared" si="7"/>
        <v>46211</v>
      </c>
      <c r="K85" s="267">
        <f t="shared" si="7"/>
        <v>46212</v>
      </c>
      <c r="L85" s="267">
        <f t="shared" si="7"/>
        <v>46213</v>
      </c>
      <c r="M85" s="267">
        <f t="shared" si="7"/>
        <v>46214</v>
      </c>
      <c r="N85" s="267">
        <f t="shared" si="7"/>
        <v>46215</v>
      </c>
      <c r="O85" s="267">
        <f t="shared" si="7"/>
        <v>46216</v>
      </c>
      <c r="P85" s="267">
        <f t="shared" si="7"/>
        <v>46217</v>
      </c>
      <c r="Q85" s="267">
        <f t="shared" si="7"/>
        <v>46218</v>
      </c>
      <c r="R85" s="267">
        <f t="shared" si="7"/>
        <v>46219</v>
      </c>
      <c r="S85" s="267">
        <f t="shared" si="7"/>
        <v>46220</v>
      </c>
      <c r="T85" s="267">
        <f t="shared" si="7"/>
        <v>46221</v>
      </c>
      <c r="U85" s="267">
        <f t="shared" si="7"/>
        <v>46222</v>
      </c>
      <c r="V85" s="267">
        <f>U85+1</f>
        <v>46223</v>
      </c>
      <c r="W85" s="267">
        <f t="shared" ref="W85:AG85" si="8">V85+1</f>
        <v>46224</v>
      </c>
      <c r="X85" s="267">
        <f t="shared" si="8"/>
        <v>46225</v>
      </c>
      <c r="Y85" s="267">
        <f t="shared" si="8"/>
        <v>46226</v>
      </c>
      <c r="Z85" s="267">
        <f t="shared" si="8"/>
        <v>46227</v>
      </c>
      <c r="AA85" s="267">
        <f t="shared" si="8"/>
        <v>46228</v>
      </c>
      <c r="AB85" s="267">
        <f t="shared" si="8"/>
        <v>46229</v>
      </c>
      <c r="AC85" s="267">
        <f t="shared" si="8"/>
        <v>46230</v>
      </c>
      <c r="AD85" s="267">
        <f t="shared" si="8"/>
        <v>46231</v>
      </c>
      <c r="AE85" s="267">
        <f t="shared" si="8"/>
        <v>46232</v>
      </c>
      <c r="AF85" s="267">
        <f t="shared" si="8"/>
        <v>46233</v>
      </c>
      <c r="AG85" s="267">
        <f t="shared" si="8"/>
        <v>46234</v>
      </c>
    </row>
    <row r="86" spans="1:40" ht="18" customHeight="1" outlineLevel="1" x14ac:dyDescent="0.2">
      <c r="A86" s="32">
        <v>7</v>
      </c>
      <c r="B86" s="37" t="s">
        <v>44</v>
      </c>
      <c r="C86" s="268"/>
      <c r="D86" s="269"/>
      <c r="E86" s="269"/>
      <c r="F86" s="268"/>
      <c r="G86" s="268"/>
      <c r="H86" s="269"/>
      <c r="I86" s="269"/>
      <c r="J86" s="269"/>
      <c r="K86" s="268"/>
      <c r="L86" s="268"/>
      <c r="M86" s="269"/>
      <c r="N86" s="269"/>
      <c r="O86" s="268"/>
      <c r="P86" s="268"/>
      <c r="Q86" s="268"/>
      <c r="R86" s="269"/>
      <c r="S86" s="269"/>
      <c r="T86" s="268"/>
      <c r="U86" s="268"/>
      <c r="V86" s="269"/>
      <c r="W86" s="269"/>
      <c r="X86" s="269"/>
      <c r="Y86" s="268"/>
      <c r="Z86" s="268"/>
      <c r="AA86" s="269"/>
      <c r="AB86" s="269"/>
      <c r="AC86" s="268"/>
      <c r="AD86" s="268"/>
      <c r="AE86" s="268"/>
      <c r="AF86" s="269"/>
      <c r="AG86" s="269"/>
      <c r="AH86" s="28" t="s">
        <v>7</v>
      </c>
      <c r="AI86" s="28" t="s">
        <v>8</v>
      </c>
    </row>
    <row r="87" spans="1:40" ht="18" customHeight="1" outlineLevel="1" x14ac:dyDescent="0.2">
      <c r="B87" s="29" t="s">
        <v>27</v>
      </c>
      <c r="C87" s="35"/>
      <c r="D87" s="31"/>
      <c r="E87" s="31"/>
      <c r="F87" s="35"/>
      <c r="G87" s="35"/>
      <c r="H87" s="31"/>
      <c r="I87" s="31"/>
      <c r="J87" s="31"/>
      <c r="K87" s="35"/>
      <c r="L87" s="35"/>
      <c r="M87" s="31"/>
      <c r="N87" s="31"/>
      <c r="O87" s="35"/>
      <c r="P87" s="35" t="s">
        <v>7</v>
      </c>
      <c r="Q87" s="35" t="s">
        <v>7</v>
      </c>
      <c r="R87" s="31"/>
      <c r="S87" s="31"/>
      <c r="T87" s="35" t="s">
        <v>7</v>
      </c>
      <c r="U87" s="35" t="s">
        <v>7</v>
      </c>
      <c r="V87" s="31" t="s">
        <v>7</v>
      </c>
      <c r="W87" s="31"/>
      <c r="X87" s="31"/>
      <c r="Y87" s="35" t="s">
        <v>7</v>
      </c>
      <c r="Z87" s="35" t="s">
        <v>7</v>
      </c>
      <c r="AA87" s="31"/>
      <c r="AB87" s="31"/>
      <c r="AC87" s="35"/>
      <c r="AD87" s="35" t="s">
        <v>7</v>
      </c>
      <c r="AE87" s="35" t="s">
        <v>7</v>
      </c>
      <c r="AF87" s="31"/>
      <c r="AG87" s="31"/>
      <c r="AH87" s="97" cm="1">
        <f t="array" ref="AH87">SUMPRODUCT((C87:AG87="CA")+(C87:AG87="RTT")*1)</f>
        <v>9</v>
      </c>
      <c r="AI87" s="102" cm="1">
        <f t="array" ref="AI87">SUMPRODUCT((C87:AG87="R-CA")*1)</f>
        <v>0</v>
      </c>
      <c r="AL87" s="32" t="str">
        <f t="array" ref="AL87">IFERROR(INDEX(A$1:A$2040,SMALL(IF(A$1:A$2040&lt;&gt;"",ROW(A$1:A$2040)-0),ROW(A91))),"")</f>
        <v/>
      </c>
    </row>
    <row r="88" spans="1:40" ht="18" customHeight="1" outlineLevel="1" x14ac:dyDescent="0.2">
      <c r="B88" s="30" t="s">
        <v>30</v>
      </c>
      <c r="C88" s="35"/>
      <c r="D88" s="31"/>
      <c r="E88" s="31"/>
      <c r="F88" s="35"/>
      <c r="G88" s="35"/>
      <c r="H88" s="31"/>
      <c r="I88" s="31"/>
      <c r="J88" s="31"/>
      <c r="K88" s="35"/>
      <c r="L88" s="35"/>
      <c r="M88" s="31"/>
      <c r="N88" s="31"/>
      <c r="O88" s="35"/>
      <c r="P88" s="35"/>
      <c r="Q88" s="35"/>
      <c r="R88" s="31"/>
      <c r="S88" s="31"/>
      <c r="T88" s="35"/>
      <c r="U88" s="35"/>
      <c r="V88" s="31"/>
      <c r="W88" s="31"/>
      <c r="X88" s="31"/>
      <c r="Y88" s="35"/>
      <c r="Z88" s="35"/>
      <c r="AA88" s="31"/>
      <c r="AB88" s="31"/>
      <c r="AC88" s="35"/>
      <c r="AD88" s="35"/>
      <c r="AE88" s="35"/>
      <c r="AF88" s="31"/>
      <c r="AG88" s="31"/>
      <c r="AH88" s="97" cm="1">
        <f t="array" ref="AH88">SUMPRODUCT((C88:AG88="CA")+(C88:AG88="RTT")*1)</f>
        <v>0</v>
      </c>
      <c r="AI88" s="35" cm="1">
        <f t="array" ref="AI88">SUMPRODUCT((C88:AG88="R-CA")*1)</f>
        <v>0</v>
      </c>
      <c r="AN88" s="36"/>
    </row>
    <row r="89" spans="1:40" ht="18" customHeight="1" x14ac:dyDescent="0.2">
      <c r="B89" s="29" t="s">
        <v>32</v>
      </c>
      <c r="C89" s="35" t="s">
        <v>7</v>
      </c>
      <c r="D89" s="31"/>
      <c r="E89" s="31"/>
      <c r="F89" s="35"/>
      <c r="G89" s="35"/>
      <c r="H89" s="31"/>
      <c r="I89" s="31"/>
      <c r="J89" s="31"/>
      <c r="K89" s="35"/>
      <c r="L89" s="35"/>
      <c r="M89" s="31"/>
      <c r="N89" s="31"/>
      <c r="O89" s="35"/>
      <c r="P89" s="35"/>
      <c r="Q89" s="35"/>
      <c r="R89" s="31"/>
      <c r="S89" s="31"/>
      <c r="T89" s="35"/>
      <c r="U89" s="35"/>
      <c r="V89" s="31"/>
      <c r="W89" s="31"/>
      <c r="X89" s="31"/>
      <c r="Y89" s="35"/>
      <c r="Z89" s="35"/>
      <c r="AA89" s="31"/>
      <c r="AB89" s="31"/>
      <c r="AC89" s="35"/>
      <c r="AD89" s="35"/>
      <c r="AE89" s="35"/>
      <c r="AF89" s="31"/>
      <c r="AG89" s="31"/>
      <c r="AH89" s="97" cm="1">
        <f t="array" ref="AH89">SUMPRODUCT((C89:AG89="CA")+(C89:AG89="RTT")*1)</f>
        <v>1</v>
      </c>
      <c r="AI89" s="35" cm="1">
        <f t="array" ref="AI89">SUMPRODUCT((C89:AG89="R-CA")*1)</f>
        <v>0</v>
      </c>
      <c r="AL89" s="32" t="str">
        <f t="array" ref="AL89">IFERROR(INDEX(A$1:A$2040,SMALL(IF(A$1:A$2040&lt;&gt;"",ROW(A$1:A$2040)-0),ROW(A93))),"")</f>
        <v/>
      </c>
    </row>
    <row r="90" spans="1:40" ht="18" customHeight="1" x14ac:dyDescent="0.2">
      <c r="B90" s="30" t="s">
        <v>33</v>
      </c>
      <c r="C90" s="35"/>
      <c r="D90" s="31"/>
      <c r="E90" s="31"/>
      <c r="F90" s="35"/>
      <c r="G90" s="35"/>
      <c r="H90" s="31"/>
      <c r="I90" s="31"/>
      <c r="J90" s="31"/>
      <c r="K90" s="35"/>
      <c r="L90" s="35"/>
      <c r="M90" s="31"/>
      <c r="N90" s="31"/>
      <c r="O90" s="35"/>
      <c r="P90" s="35"/>
      <c r="Q90" s="35"/>
      <c r="R90" s="31"/>
      <c r="S90" s="31"/>
      <c r="T90" s="35"/>
      <c r="U90" s="35"/>
      <c r="V90" s="31"/>
      <c r="W90" s="31"/>
      <c r="X90" s="31"/>
      <c r="Y90" s="35"/>
      <c r="Z90" s="35"/>
      <c r="AA90" s="31"/>
      <c r="AB90" s="31"/>
      <c r="AC90" s="35"/>
      <c r="AD90" s="35"/>
      <c r="AE90" s="35"/>
      <c r="AF90" s="31"/>
      <c r="AG90" s="31"/>
      <c r="AH90" s="97" cm="1">
        <f t="array" ref="AH90">SUMPRODUCT((C90:AG90="CA")+(C90:AG90="RTT")*1)</f>
        <v>0</v>
      </c>
      <c r="AI90" s="35" cm="1">
        <f t="array" ref="AI90">SUMPRODUCT((C90:AG90="R-CA")*1)</f>
        <v>0</v>
      </c>
      <c r="AL90" s="32" t="str">
        <f t="array" ref="AL90">IFERROR(INDEX(A$1:A$2040,SMALL(IF(A$1:A$2040&lt;&gt;"",ROW(A$1:A$2040)-0),ROW(A98))),"")</f>
        <v/>
      </c>
    </row>
    <row r="91" spans="1:40" ht="18" customHeight="1" outlineLevel="1" x14ac:dyDescent="0.2">
      <c r="B91" s="29" t="s">
        <v>34</v>
      </c>
      <c r="C91" s="35"/>
      <c r="D91" s="31"/>
      <c r="E91" s="31"/>
      <c r="F91" s="35"/>
      <c r="G91" s="35"/>
      <c r="H91" s="31"/>
      <c r="I91" s="31"/>
      <c r="J91" s="31"/>
      <c r="K91" s="35"/>
      <c r="L91" s="35"/>
      <c r="M91" s="31"/>
      <c r="N91" s="31"/>
      <c r="O91" s="35"/>
      <c r="P91" s="35" t="s">
        <v>7</v>
      </c>
      <c r="Q91" s="35" t="s">
        <v>7</v>
      </c>
      <c r="R91" s="31"/>
      <c r="S91" s="31"/>
      <c r="T91" s="35" t="s">
        <v>7</v>
      </c>
      <c r="U91" s="35" t="s">
        <v>7</v>
      </c>
      <c r="V91" s="31" t="s">
        <v>7</v>
      </c>
      <c r="W91" s="31"/>
      <c r="X91" s="31"/>
      <c r="Y91" s="35" t="s">
        <v>7</v>
      </c>
      <c r="Z91" s="35" t="s">
        <v>7</v>
      </c>
      <c r="AA91" s="31"/>
      <c r="AB91" s="31"/>
      <c r="AC91" s="35"/>
      <c r="AD91" s="35" t="s">
        <v>7</v>
      </c>
      <c r="AE91" s="35" t="s">
        <v>7</v>
      </c>
      <c r="AF91" s="31"/>
      <c r="AG91" s="31"/>
      <c r="AH91" s="97" cm="1">
        <f t="array" ref="AH91">SUMPRODUCT((C91:AG91="CA")+(C91:AG91="RTT")*1)</f>
        <v>9</v>
      </c>
      <c r="AI91" s="35" cm="1">
        <f t="array" ref="AI91">SUMPRODUCT((C91:AG91="R-CA")*1)</f>
        <v>0</v>
      </c>
      <c r="AL91" s="32" t="str">
        <f t="array" ref="AL91">IFERROR(INDEX(A$1:A$2040,SMALL(IF(A$1:A$2040&lt;&gt;"",ROW(A$1:A$2040)-0),ROW(A99))),"")</f>
        <v/>
      </c>
    </row>
    <row r="92" spans="1:40" ht="18" customHeight="1" outlineLevel="1" x14ac:dyDescent="0.2">
      <c r="B92" s="30" t="s">
        <v>41</v>
      </c>
      <c r="C92" s="35"/>
      <c r="D92" s="31"/>
      <c r="E92" s="31"/>
      <c r="F92" s="35"/>
      <c r="G92" s="35"/>
      <c r="H92" s="31"/>
      <c r="I92" s="31"/>
      <c r="J92" s="31"/>
      <c r="K92" s="35"/>
      <c r="L92" s="35"/>
      <c r="M92" s="31"/>
      <c r="N92" s="31"/>
      <c r="O92" s="35"/>
      <c r="P92" s="35"/>
      <c r="Q92" s="35"/>
      <c r="R92" s="31"/>
      <c r="S92" s="31"/>
      <c r="T92" s="35"/>
      <c r="U92" s="35"/>
      <c r="V92" s="31"/>
      <c r="W92" s="31"/>
      <c r="X92" s="31"/>
      <c r="Y92" s="35"/>
      <c r="Z92" s="35"/>
      <c r="AA92" s="31"/>
      <c r="AB92" s="31"/>
      <c r="AC92" s="35"/>
      <c r="AD92" s="35"/>
      <c r="AE92" s="35"/>
      <c r="AF92" s="31"/>
      <c r="AG92" s="31"/>
      <c r="AH92" s="97" cm="1">
        <f t="array" ref="AH92">SUMPRODUCT((C92:AG92="CA")+(C92:AG92="RTT")*1)</f>
        <v>0</v>
      </c>
      <c r="AI92" s="35" cm="1">
        <f t="array" ref="AI92">SUMPRODUCT((C92:AG92="R-CA")*1)</f>
        <v>0</v>
      </c>
      <c r="AL92" s="32" t="str">
        <f t="array" ref="AL92">IFERROR(INDEX(A$1:A$2040,SMALL(IF(A$1:A$2040&lt;&gt;"",ROW(A$1:A$2040)-0),ROW(A100))),"")</f>
        <v/>
      </c>
    </row>
    <row r="93" spans="1:40" ht="18" customHeight="1" outlineLevel="1" x14ac:dyDescent="0.2">
      <c r="B93" s="217" t="s">
        <v>101</v>
      </c>
      <c r="C93" s="219"/>
      <c r="D93" s="219"/>
      <c r="E93" s="219"/>
      <c r="F93" s="219"/>
      <c r="G93" s="219"/>
      <c r="H93" s="219"/>
      <c r="I93" s="219"/>
      <c r="J93" s="219"/>
      <c r="K93" s="219"/>
      <c r="L93" s="219"/>
      <c r="M93" s="219"/>
      <c r="N93" s="219"/>
      <c r="O93" s="219"/>
      <c r="P93" s="219"/>
      <c r="Q93" s="219"/>
      <c r="R93" s="219"/>
      <c r="S93" s="219"/>
      <c r="T93" s="219"/>
      <c r="U93" s="219"/>
      <c r="V93" s="219"/>
      <c r="W93" s="219"/>
      <c r="X93" s="219"/>
      <c r="Y93" s="219"/>
      <c r="Z93" s="219"/>
      <c r="AA93" s="219"/>
      <c r="AB93" s="219"/>
      <c r="AC93" s="219"/>
      <c r="AD93" s="219"/>
      <c r="AE93" s="219"/>
      <c r="AF93" s="219"/>
      <c r="AG93" s="219"/>
      <c r="AH93" s="125" cm="1">
        <f t="array" ref="AH93">SUMPRODUCT((C93:AG93="CA")+(C93:AG93="RTT")*1)</f>
        <v>0</v>
      </c>
      <c r="AI93" s="103" cm="1">
        <f t="array" ref="AI93">SUMPRODUCT((C93:AG93="R-CA")*1)</f>
        <v>0</v>
      </c>
      <c r="AL93" s="32" t="str">
        <f t="array" ref="AL93">IFERROR(INDEX(A$1:A$2040,SMALL(IF(A$1:A$2040&lt;&gt;"",ROW(A$1:A$2040)-0),ROW(A101))),"")</f>
        <v/>
      </c>
    </row>
    <row r="94" spans="1:40" ht="18" customHeight="1" outlineLevel="1" x14ac:dyDescent="0.2">
      <c r="B94" s="175"/>
      <c r="C94" s="179"/>
      <c r="D94" s="179"/>
      <c r="E94" s="179"/>
      <c r="F94" s="179"/>
      <c r="G94" s="179"/>
      <c r="H94" s="179"/>
      <c r="I94" s="179"/>
      <c r="J94" s="179"/>
      <c r="K94" s="179"/>
      <c r="L94" s="179"/>
      <c r="M94" s="179"/>
      <c r="N94" s="179"/>
      <c r="O94" s="179"/>
      <c r="P94" s="179"/>
      <c r="Q94" s="179"/>
      <c r="R94" s="179"/>
      <c r="S94" s="179"/>
      <c r="T94" s="179"/>
      <c r="U94" s="179"/>
      <c r="V94" s="179"/>
      <c r="W94" s="179"/>
      <c r="X94" s="179"/>
      <c r="Y94" s="179"/>
      <c r="Z94" s="179"/>
      <c r="AA94" s="179"/>
      <c r="AB94" s="179"/>
      <c r="AC94" s="179"/>
      <c r="AD94" s="179"/>
      <c r="AE94" s="179"/>
      <c r="AF94" s="179"/>
      <c r="AG94" s="179"/>
      <c r="AH94" s="111" cm="1">
        <f t="array" ref="AH94">SUMPRODUCT((C94:AG94="CA")+(C94:AG94="RTT")*1)</f>
        <v>0</v>
      </c>
      <c r="AI94" s="103" cm="1">
        <f t="array" ref="AI94">SUMPRODUCT((C94:AG94="R-CA")*1)</f>
        <v>0</v>
      </c>
    </row>
    <row r="95" spans="1:40" ht="18" customHeight="1" outlineLevel="1" x14ac:dyDescent="0.2">
      <c r="B95" s="116" t="s">
        <v>103</v>
      </c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111" cm="1">
        <f t="array" ref="AH95">SUMPRODUCT((C95:AG95="CA")+(C95:AG95="RTT")*1)</f>
        <v>0</v>
      </c>
      <c r="AI95" s="103" cm="1">
        <f t="array" ref="AI95">SUMPRODUCT((C95:AG95="R-CA")*1)</f>
        <v>0</v>
      </c>
    </row>
    <row r="96" spans="1:40" ht="18" customHeight="1" outlineLevel="1" x14ac:dyDescent="0.2">
      <c r="B96" s="115" t="s">
        <v>39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1" cm="1">
        <f t="array" ref="AH96">SUMPRODUCT((C96:AG96="CA")+(C96:AG96="RTT")*1)</f>
        <v>0</v>
      </c>
      <c r="AI96" s="103" cm="1">
        <f t="array" ref="AI96">SUMPRODUCT((C96:AG96="R-CA")*1)</f>
        <v>0</v>
      </c>
    </row>
    <row r="97" spans="1:38" ht="18" customHeight="1" outlineLevel="1" x14ac:dyDescent="0.2">
      <c r="B97" s="116" t="s">
        <v>40</v>
      </c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117"/>
      <c r="AH97" s="113" cm="1">
        <f t="array" ref="AH97">SUMPRODUCT((C97:AG97="CA")+(C97:AG97="RTT")*1)</f>
        <v>0</v>
      </c>
      <c r="AI97" s="112" cm="1">
        <f t="array" ref="AI97">SUMPRODUCT((C97:AG97="R-CA")*1)</f>
        <v>0</v>
      </c>
    </row>
    <row r="98" spans="1:38" ht="18" customHeight="1" outlineLevel="1" x14ac:dyDescent="0.2">
      <c r="AL98" s="32" t="str">
        <f t="array" ref="AL98">IFERROR(INDEX(A$1:A$2040,SMALL(IF(A$1:A$2040&lt;&gt;"",ROW(A$1:A$2040)-0),ROW(A102))),"")</f>
        <v/>
      </c>
    </row>
    <row r="99" spans="1:38" ht="18" customHeight="1" outlineLevel="1" x14ac:dyDescent="0.2">
      <c r="B99" s="33">
        <v>46235</v>
      </c>
      <c r="C99" s="263">
        <f>DATE(P4_2026!B2,8,1)</f>
        <v>46235</v>
      </c>
      <c r="D99" s="263">
        <f>C99+1</f>
        <v>46236</v>
      </c>
      <c r="E99" s="263">
        <f t="shared" ref="E99:AG99" si="9">D99+1</f>
        <v>46237</v>
      </c>
      <c r="F99" s="263">
        <f t="shared" si="9"/>
        <v>46238</v>
      </c>
      <c r="G99" s="263">
        <f t="shared" si="9"/>
        <v>46239</v>
      </c>
      <c r="H99" s="263">
        <f t="shared" si="9"/>
        <v>46240</v>
      </c>
      <c r="I99" s="263">
        <f t="shared" si="9"/>
        <v>46241</v>
      </c>
      <c r="J99" s="263">
        <f t="shared" si="9"/>
        <v>46242</v>
      </c>
      <c r="K99" s="263">
        <f t="shared" si="9"/>
        <v>46243</v>
      </c>
      <c r="L99" s="263">
        <f t="shared" si="9"/>
        <v>46244</v>
      </c>
      <c r="M99" s="263">
        <f t="shared" si="9"/>
        <v>46245</v>
      </c>
      <c r="N99" s="263">
        <f t="shared" si="9"/>
        <v>46246</v>
      </c>
      <c r="O99" s="263">
        <f t="shared" si="9"/>
        <v>46247</v>
      </c>
      <c r="P99" s="263">
        <f t="shared" si="9"/>
        <v>46248</v>
      </c>
      <c r="Q99" s="263">
        <f t="shared" si="9"/>
        <v>46249</v>
      </c>
      <c r="R99" s="263">
        <f t="shared" si="9"/>
        <v>46250</v>
      </c>
      <c r="S99" s="263">
        <f t="shared" si="9"/>
        <v>46251</v>
      </c>
      <c r="T99" s="263">
        <f t="shared" si="9"/>
        <v>46252</v>
      </c>
      <c r="U99" s="263">
        <f t="shared" si="9"/>
        <v>46253</v>
      </c>
      <c r="V99" s="263">
        <f t="shared" si="9"/>
        <v>46254</v>
      </c>
      <c r="W99" s="263">
        <f t="shared" si="9"/>
        <v>46255</v>
      </c>
      <c r="X99" s="263">
        <f t="shared" si="9"/>
        <v>46256</v>
      </c>
      <c r="Y99" s="263">
        <f t="shared" si="9"/>
        <v>46257</v>
      </c>
      <c r="Z99" s="263">
        <f t="shared" si="9"/>
        <v>46258</v>
      </c>
      <c r="AA99" s="263">
        <f t="shared" si="9"/>
        <v>46259</v>
      </c>
      <c r="AB99" s="263">
        <f t="shared" si="9"/>
        <v>46260</v>
      </c>
      <c r="AC99" s="263">
        <f t="shared" si="9"/>
        <v>46261</v>
      </c>
      <c r="AD99" s="263">
        <f t="shared" si="9"/>
        <v>46262</v>
      </c>
      <c r="AE99" s="263">
        <f t="shared" si="9"/>
        <v>46263</v>
      </c>
      <c r="AF99" s="263">
        <f t="shared" si="9"/>
        <v>46264</v>
      </c>
      <c r="AG99" s="263">
        <f t="shared" si="9"/>
        <v>46265</v>
      </c>
      <c r="AL99" s="32" t="str">
        <f t="array" ref="AL99">IFERROR(INDEX(A$1:A$2040,SMALL(IF(A$1:A$2040&lt;&gt;"",ROW(A$1:A$2040)-0),ROW(A103))),"")</f>
        <v/>
      </c>
    </row>
    <row r="100" spans="1:38" ht="18" customHeight="1" outlineLevel="1" x14ac:dyDescent="0.2">
      <c r="A100" s="32">
        <v>8</v>
      </c>
      <c r="B100" s="37" t="s">
        <v>44</v>
      </c>
      <c r="C100" s="263"/>
      <c r="D100" s="263"/>
      <c r="E100" s="263"/>
      <c r="F100" s="263"/>
      <c r="G100" s="263"/>
      <c r="H100" s="263"/>
      <c r="I100" s="263"/>
      <c r="J100" s="263"/>
      <c r="K100" s="263"/>
      <c r="L100" s="263"/>
      <c r="M100" s="263"/>
      <c r="N100" s="263"/>
      <c r="O100" s="263"/>
      <c r="P100" s="263"/>
      <c r="Q100" s="263"/>
      <c r="R100" s="263"/>
      <c r="S100" s="263"/>
      <c r="T100" s="263"/>
      <c r="U100" s="263"/>
      <c r="V100" s="263"/>
      <c r="W100" s="263"/>
      <c r="X100" s="263"/>
      <c r="Y100" s="263"/>
      <c r="Z100" s="263"/>
      <c r="AA100" s="263"/>
      <c r="AB100" s="263"/>
      <c r="AC100" s="263"/>
      <c r="AD100" s="263"/>
      <c r="AE100" s="263"/>
      <c r="AF100" s="263"/>
      <c r="AG100" s="263"/>
      <c r="AH100" s="28" t="s">
        <v>7</v>
      </c>
      <c r="AI100" s="28" t="s">
        <v>8</v>
      </c>
      <c r="AL100" s="32" t="s">
        <v>67</v>
      </c>
    </row>
    <row r="101" spans="1:38" ht="18" customHeight="1" outlineLevel="1" x14ac:dyDescent="0.2">
      <c r="B101" s="29" t="s">
        <v>27</v>
      </c>
      <c r="C101" s="35"/>
      <c r="D101" s="35"/>
      <c r="E101" s="31"/>
      <c r="F101" s="31"/>
      <c r="G101" s="31"/>
      <c r="H101" s="35"/>
      <c r="I101" s="35"/>
      <c r="J101" s="31"/>
      <c r="K101" s="31"/>
      <c r="L101" s="35"/>
      <c r="M101" s="35"/>
      <c r="N101" s="35"/>
      <c r="O101" s="31"/>
      <c r="P101" s="31"/>
      <c r="Q101" s="35"/>
      <c r="R101" s="35"/>
      <c r="S101" s="31"/>
      <c r="T101" s="31"/>
      <c r="U101" s="31"/>
      <c r="V101" s="35"/>
      <c r="W101" s="35"/>
      <c r="X101" s="31"/>
      <c r="Y101" s="31"/>
      <c r="Z101" s="35"/>
      <c r="AA101" s="35"/>
      <c r="AB101" s="35"/>
      <c r="AC101" s="31"/>
      <c r="AD101" s="31"/>
      <c r="AE101" s="35"/>
      <c r="AF101" s="35"/>
      <c r="AG101" s="31"/>
      <c r="AH101" s="97" cm="1">
        <f t="array" ref="AH101">SUMPRODUCT((C101:AG101="CA")+(C101:AG101="RTT")*1)</f>
        <v>0</v>
      </c>
      <c r="AI101" s="102" cm="1">
        <f t="array" ref="AI101">SUMPRODUCT((C101:AG101="R-CA")*1)</f>
        <v>0</v>
      </c>
    </row>
    <row r="102" spans="1:38" ht="18" customHeight="1" outlineLevel="1" x14ac:dyDescent="0.2">
      <c r="B102" s="30" t="s">
        <v>30</v>
      </c>
      <c r="C102" s="35" t="s">
        <v>7</v>
      </c>
      <c r="D102" s="35" t="s">
        <v>7</v>
      </c>
      <c r="E102" s="31" t="s">
        <v>7</v>
      </c>
      <c r="F102" s="31"/>
      <c r="G102" s="31"/>
      <c r="H102" s="35" t="s">
        <v>7</v>
      </c>
      <c r="I102" s="35" t="s">
        <v>7</v>
      </c>
      <c r="J102" s="31"/>
      <c r="K102" s="31"/>
      <c r="L102" s="35"/>
      <c r="M102" s="35" t="s">
        <v>7</v>
      </c>
      <c r="N102" s="35" t="s">
        <v>7</v>
      </c>
      <c r="O102" s="31"/>
      <c r="P102" s="31"/>
      <c r="Q102" s="35" t="s">
        <v>7</v>
      </c>
      <c r="R102" s="35" t="s">
        <v>7</v>
      </c>
      <c r="S102" s="31" t="s">
        <v>7</v>
      </c>
      <c r="T102" s="31"/>
      <c r="U102" s="31"/>
      <c r="V102" s="35"/>
      <c r="W102" s="35"/>
      <c r="X102" s="31"/>
      <c r="Y102" s="31"/>
      <c r="Z102" s="35"/>
      <c r="AA102" s="35"/>
      <c r="AB102" s="35"/>
      <c r="AC102" s="31"/>
      <c r="AD102" s="31"/>
      <c r="AE102" s="35"/>
      <c r="AF102" s="35"/>
      <c r="AG102" s="31"/>
      <c r="AH102" s="97" cm="1">
        <f t="array" ref="AH102">SUMPRODUCT((C102:AG102="CA")+(C102:AG102="RTT")*1)</f>
        <v>10</v>
      </c>
      <c r="AI102" s="35" cm="1">
        <f t="array" ref="AI102">SUMPRODUCT((C102:AG102="R-CA")*1)</f>
        <v>0</v>
      </c>
    </row>
    <row r="103" spans="1:38" ht="18" customHeight="1" x14ac:dyDescent="0.2">
      <c r="B103" s="29" t="s">
        <v>32</v>
      </c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 t="s">
        <v>7</v>
      </c>
      <c r="R103" s="31" t="s">
        <v>7</v>
      </c>
      <c r="S103" s="31" t="s">
        <v>7</v>
      </c>
      <c r="T103" s="31"/>
      <c r="U103" s="31"/>
      <c r="V103" s="31" t="s">
        <v>7</v>
      </c>
      <c r="W103" s="31" t="s">
        <v>7</v>
      </c>
      <c r="X103" s="31"/>
      <c r="Y103" s="31"/>
      <c r="Z103" s="31"/>
      <c r="AA103" s="31" t="s">
        <v>7</v>
      </c>
      <c r="AB103" s="31" t="s">
        <v>7</v>
      </c>
      <c r="AC103" s="31"/>
      <c r="AD103" s="31"/>
      <c r="AE103" s="31" t="s">
        <v>7</v>
      </c>
      <c r="AF103" s="31" t="s">
        <v>7</v>
      </c>
      <c r="AG103" s="31" t="s">
        <v>7</v>
      </c>
      <c r="AH103" s="97" cm="1">
        <f t="array" ref="AH103">SUMPRODUCT((C103:AG103="CA")+(C103:AG103="RTT")*1)</f>
        <v>10</v>
      </c>
      <c r="AI103" s="35" cm="1">
        <f t="array" ref="AI103">SUMPRODUCT((C103:AG103="R-CA")*1)</f>
        <v>0</v>
      </c>
    </row>
    <row r="104" spans="1:38" ht="18" customHeight="1" x14ac:dyDescent="0.2">
      <c r="B104" s="30" t="s">
        <v>33</v>
      </c>
      <c r="C104" s="35" t="s">
        <v>7</v>
      </c>
      <c r="D104" s="35" t="s">
        <v>7</v>
      </c>
      <c r="E104" s="35" t="s">
        <v>7</v>
      </c>
      <c r="F104" s="31"/>
      <c r="G104" s="31"/>
      <c r="H104" s="35" t="s">
        <v>7</v>
      </c>
      <c r="I104" s="35" t="s">
        <v>7</v>
      </c>
      <c r="J104" s="31"/>
      <c r="K104" s="31"/>
      <c r="L104" s="35"/>
      <c r="M104" s="35" t="s">
        <v>7</v>
      </c>
      <c r="N104" s="35" t="s">
        <v>7</v>
      </c>
      <c r="O104" s="31"/>
      <c r="P104" s="31"/>
      <c r="Q104" s="35"/>
      <c r="R104" s="35"/>
      <c r="S104" s="31"/>
      <c r="T104" s="31"/>
      <c r="U104" s="31"/>
      <c r="V104" s="35"/>
      <c r="W104" s="35"/>
      <c r="X104" s="31"/>
      <c r="Y104" s="31"/>
      <c r="Z104" s="35"/>
      <c r="AA104" s="35"/>
      <c r="AB104" s="35"/>
      <c r="AC104" s="31"/>
      <c r="AD104" s="31"/>
      <c r="AE104" s="35"/>
      <c r="AF104" s="35"/>
      <c r="AG104" s="31"/>
      <c r="AH104" s="97" cm="1">
        <f t="array" ref="AH104">SUMPRODUCT((C104:AG104="CA")+(C104:AG104="RTT")*1)</f>
        <v>7</v>
      </c>
      <c r="AI104" s="35" cm="1">
        <f t="array" ref="AI104">SUMPRODUCT((C104:AG104="R-CA")*1)</f>
        <v>0</v>
      </c>
    </row>
    <row r="105" spans="1:38" ht="18" customHeight="1" outlineLevel="2" x14ac:dyDescent="0.2">
      <c r="B105" s="29" t="s">
        <v>34</v>
      </c>
      <c r="C105" s="35"/>
      <c r="D105" s="35"/>
      <c r="E105" s="31"/>
      <c r="F105" s="31"/>
      <c r="G105" s="31"/>
      <c r="H105" s="35"/>
      <c r="I105" s="35"/>
      <c r="J105" s="31"/>
      <c r="K105" s="31"/>
      <c r="L105" s="35"/>
      <c r="M105" s="35"/>
      <c r="N105" s="35"/>
      <c r="O105" s="31"/>
      <c r="P105" s="31"/>
      <c r="Q105" s="35"/>
      <c r="R105" s="35"/>
      <c r="S105" s="31"/>
      <c r="T105" s="31"/>
      <c r="U105" s="31"/>
      <c r="V105" s="35"/>
      <c r="W105" s="35"/>
      <c r="X105" s="31"/>
      <c r="Y105" s="31"/>
      <c r="Z105" s="35"/>
      <c r="AA105" s="35"/>
      <c r="AB105" s="35"/>
      <c r="AC105" s="31"/>
      <c r="AD105" s="31"/>
      <c r="AE105" s="35"/>
      <c r="AF105" s="35"/>
      <c r="AG105" s="31"/>
      <c r="AH105" s="97" cm="1">
        <f t="array" ref="AH105">SUMPRODUCT((C105:AG105="CA")+(C105:AG105="RTT")*1)</f>
        <v>0</v>
      </c>
      <c r="AI105" s="35" cm="1">
        <f t="array" ref="AI105">SUMPRODUCT((C105:AG105="R-CA")*1)</f>
        <v>0</v>
      </c>
    </row>
    <row r="106" spans="1:38" ht="18" customHeight="1" outlineLevel="2" x14ac:dyDescent="0.2">
      <c r="B106" s="30" t="s">
        <v>41</v>
      </c>
      <c r="C106" s="35"/>
      <c r="D106" s="35"/>
      <c r="E106" s="31"/>
      <c r="F106" s="31"/>
      <c r="G106" s="31"/>
      <c r="H106" s="35"/>
      <c r="I106" s="35"/>
      <c r="J106" s="31"/>
      <c r="K106" s="31"/>
      <c r="L106" s="35"/>
      <c r="M106" s="35"/>
      <c r="N106" s="35"/>
      <c r="O106" s="31"/>
      <c r="P106" s="31"/>
      <c r="Q106" s="35"/>
      <c r="R106" s="35"/>
      <c r="S106" s="31"/>
      <c r="T106" s="31"/>
      <c r="U106" s="31"/>
      <c r="V106" s="35"/>
      <c r="W106" s="35"/>
      <c r="X106" s="31"/>
      <c r="Y106" s="31"/>
      <c r="Z106" s="35"/>
      <c r="AA106" s="35"/>
      <c r="AB106" s="35"/>
      <c r="AC106" s="31"/>
      <c r="AD106" s="31"/>
      <c r="AE106" s="35"/>
      <c r="AF106" s="35"/>
      <c r="AG106" s="31"/>
      <c r="AH106" s="97" cm="1">
        <f t="array" ref="AH106">SUMPRODUCT((C106:AG106="CA")+(C106:AG106="RTT")*1)</f>
        <v>0</v>
      </c>
      <c r="AI106" s="35" cm="1">
        <f t="array" ref="AI106">SUMPRODUCT((C106:AG106="R-CA")*1)</f>
        <v>0</v>
      </c>
    </row>
    <row r="107" spans="1:38" ht="18" customHeight="1" outlineLevel="1" x14ac:dyDescent="0.2">
      <c r="B107" s="225" t="s">
        <v>101</v>
      </c>
      <c r="C107" s="219"/>
      <c r="D107" s="219"/>
      <c r="E107" s="219"/>
      <c r="F107" s="219"/>
      <c r="G107" s="219"/>
      <c r="H107" s="219"/>
      <c r="I107" s="219"/>
      <c r="J107" s="219"/>
      <c r="K107" s="219"/>
      <c r="L107" s="219"/>
      <c r="M107" s="219"/>
      <c r="N107" s="219"/>
      <c r="O107" s="219"/>
      <c r="P107" s="219"/>
      <c r="Q107" s="219"/>
      <c r="R107" s="219"/>
      <c r="S107" s="219"/>
      <c r="T107" s="219"/>
      <c r="U107" s="219"/>
      <c r="V107" s="219"/>
      <c r="W107" s="219"/>
      <c r="X107" s="219"/>
      <c r="Y107" s="219"/>
      <c r="Z107" s="219"/>
      <c r="AA107" s="219"/>
      <c r="AB107" s="219"/>
      <c r="AC107" s="219"/>
      <c r="AD107" s="219"/>
      <c r="AE107" s="219"/>
      <c r="AF107" s="219"/>
      <c r="AG107" s="219"/>
      <c r="AH107" s="125" cm="1">
        <f t="array" ref="AH107">SUMPRODUCT((C107:AG107="CA")+(C107:AG107="RTT")*1)</f>
        <v>0</v>
      </c>
      <c r="AI107" s="103" cm="1">
        <f t="array" ref="AI107">SUMPRODUCT((C107:AG107="R-CA")*1)</f>
        <v>0</v>
      </c>
      <c r="AL107" s="32" t="str">
        <f t="array" ref="AL107">IFERROR(INDEX(A$1:A$2040,SMALL(IF(A$1:A$2040&lt;&gt;"",ROW(A$1:A$2040)-0),ROW(A115))),"")</f>
        <v/>
      </c>
    </row>
    <row r="108" spans="1:38" ht="18" customHeight="1" outlineLevel="1" x14ac:dyDescent="0.2">
      <c r="B108" s="175"/>
      <c r="C108" s="179"/>
      <c r="D108" s="179"/>
      <c r="E108" s="179"/>
      <c r="F108" s="179"/>
      <c r="G108" s="179"/>
      <c r="H108" s="179"/>
      <c r="I108" s="179"/>
      <c r="J108" s="179"/>
      <c r="K108" s="179"/>
      <c r="L108" s="179"/>
      <c r="M108" s="179"/>
      <c r="N108" s="179"/>
      <c r="O108" s="179"/>
      <c r="P108" s="179"/>
      <c r="Q108" s="179"/>
      <c r="R108" s="179"/>
      <c r="S108" s="179"/>
      <c r="T108" s="179"/>
      <c r="U108" s="179"/>
      <c r="V108" s="179"/>
      <c r="W108" s="179"/>
      <c r="X108" s="179"/>
      <c r="Y108" s="179"/>
      <c r="Z108" s="179"/>
      <c r="AA108" s="179"/>
      <c r="AB108" s="179"/>
      <c r="AC108" s="179"/>
      <c r="AD108" s="179"/>
      <c r="AE108" s="179"/>
      <c r="AF108" s="179"/>
      <c r="AG108" s="179"/>
      <c r="AH108" s="111" cm="1">
        <f t="array" ref="AH108">SUMPRODUCT((C108:AG108="CA")+(C108:AG108="RTT")*1)</f>
        <v>0</v>
      </c>
      <c r="AI108" s="103" cm="1">
        <f t="array" ref="AI108">SUMPRODUCT((C108:AG108="R-CA")*1)</f>
        <v>0</v>
      </c>
    </row>
    <row r="109" spans="1:38" ht="18" customHeight="1" outlineLevel="1" x14ac:dyDescent="0.2">
      <c r="B109" s="116" t="s">
        <v>103</v>
      </c>
      <c r="C109" s="65" t="s">
        <v>7</v>
      </c>
      <c r="D109" s="65" t="s">
        <v>7</v>
      </c>
      <c r="E109" s="65" t="s">
        <v>7</v>
      </c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111" cm="1">
        <f t="array" ref="AH109">SUMPRODUCT((C109:AG109="CA")+(C109:AG109="RTT")*1)</f>
        <v>3</v>
      </c>
      <c r="AI109" s="197" cm="1">
        <f t="array" ref="AI109">SUMPRODUCT((C109:AG109="R-CA")*1)</f>
        <v>0</v>
      </c>
    </row>
    <row r="110" spans="1:38" ht="18" customHeight="1" outlineLevel="1" x14ac:dyDescent="0.2">
      <c r="B110" s="115" t="s">
        <v>39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2"/>
      <c r="AG110" s="112"/>
      <c r="AH110" s="111" cm="1">
        <f t="array" ref="AH110">SUMPRODUCT((C110:AG110="CA")+(C110:AG110="RTT")*1)</f>
        <v>0</v>
      </c>
      <c r="AI110" s="103" cm="1">
        <f t="array" ref="AI110">SUMPRODUCT((C110:AG110="R-CA")*1)</f>
        <v>0</v>
      </c>
    </row>
    <row r="111" spans="1:38" ht="18" customHeight="1" outlineLevel="1" x14ac:dyDescent="0.2">
      <c r="B111" s="116" t="s">
        <v>40</v>
      </c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117"/>
      <c r="AH111" s="113" cm="1">
        <f t="array" ref="AH111">SUMPRODUCT((C111:AG111="CA")+(C111:AG111="RTT")*1)</f>
        <v>0</v>
      </c>
      <c r="AI111" s="197" cm="1">
        <f t="array" ref="AI111">SUMPRODUCT((C111:AG111="R-CA")*1)</f>
        <v>0</v>
      </c>
    </row>
    <row r="112" spans="1:38" ht="18" customHeight="1" outlineLevel="2" x14ac:dyDescent="0.2"/>
    <row r="113" spans="1:38" ht="18" customHeight="1" outlineLevel="2" x14ac:dyDescent="0.2">
      <c r="B113" s="33">
        <v>46266</v>
      </c>
      <c r="C113" s="263">
        <f>DATE(P4_2026!B2,9,1)</f>
        <v>46266</v>
      </c>
      <c r="D113" s="263">
        <f>C113+1</f>
        <v>46267</v>
      </c>
      <c r="E113" s="263">
        <f t="shared" ref="E113:AF113" si="10">D113+1</f>
        <v>46268</v>
      </c>
      <c r="F113" s="263">
        <f t="shared" si="10"/>
        <v>46269</v>
      </c>
      <c r="G113" s="263">
        <f t="shared" si="10"/>
        <v>46270</v>
      </c>
      <c r="H113" s="263">
        <f t="shared" si="10"/>
        <v>46271</v>
      </c>
      <c r="I113" s="263">
        <f t="shared" si="10"/>
        <v>46272</v>
      </c>
      <c r="J113" s="263">
        <f t="shared" si="10"/>
        <v>46273</v>
      </c>
      <c r="K113" s="263">
        <f t="shared" si="10"/>
        <v>46274</v>
      </c>
      <c r="L113" s="263">
        <f t="shared" si="10"/>
        <v>46275</v>
      </c>
      <c r="M113" s="263">
        <f t="shared" si="10"/>
        <v>46276</v>
      </c>
      <c r="N113" s="263">
        <f t="shared" si="10"/>
        <v>46277</v>
      </c>
      <c r="O113" s="263">
        <f t="shared" si="10"/>
        <v>46278</v>
      </c>
      <c r="P113" s="263">
        <f t="shared" si="10"/>
        <v>46279</v>
      </c>
      <c r="Q113" s="263">
        <f t="shared" si="10"/>
        <v>46280</v>
      </c>
      <c r="R113" s="263">
        <f t="shared" si="10"/>
        <v>46281</v>
      </c>
      <c r="S113" s="263">
        <f t="shared" si="10"/>
        <v>46282</v>
      </c>
      <c r="T113" s="263">
        <f t="shared" si="10"/>
        <v>46283</v>
      </c>
      <c r="U113" s="263">
        <f t="shared" si="10"/>
        <v>46284</v>
      </c>
      <c r="V113" s="263">
        <f t="shared" si="10"/>
        <v>46285</v>
      </c>
      <c r="W113" s="263">
        <f t="shared" si="10"/>
        <v>46286</v>
      </c>
      <c r="X113" s="263">
        <f t="shared" si="10"/>
        <v>46287</v>
      </c>
      <c r="Y113" s="263">
        <f t="shared" si="10"/>
        <v>46288</v>
      </c>
      <c r="Z113" s="263">
        <f t="shared" si="10"/>
        <v>46289</v>
      </c>
      <c r="AA113" s="263">
        <f t="shared" si="10"/>
        <v>46290</v>
      </c>
      <c r="AB113" s="263">
        <f t="shared" si="10"/>
        <v>46291</v>
      </c>
      <c r="AC113" s="263">
        <f t="shared" si="10"/>
        <v>46292</v>
      </c>
      <c r="AD113" s="263">
        <f t="shared" si="10"/>
        <v>46293</v>
      </c>
      <c r="AE113" s="263">
        <f t="shared" si="10"/>
        <v>46294</v>
      </c>
      <c r="AF113" s="263">
        <f t="shared" si="10"/>
        <v>46295</v>
      </c>
    </row>
    <row r="114" spans="1:38" ht="18" customHeight="1" outlineLevel="2" x14ac:dyDescent="0.2">
      <c r="A114" s="32">
        <v>9</v>
      </c>
      <c r="B114" s="37" t="s">
        <v>44</v>
      </c>
      <c r="C114" s="263"/>
      <c r="D114" s="263"/>
      <c r="E114" s="263"/>
      <c r="F114" s="263"/>
      <c r="G114" s="263"/>
      <c r="H114" s="263"/>
      <c r="I114" s="263"/>
      <c r="J114" s="263"/>
      <c r="K114" s="263"/>
      <c r="L114" s="263"/>
      <c r="M114" s="263"/>
      <c r="N114" s="263"/>
      <c r="O114" s="263"/>
      <c r="P114" s="263"/>
      <c r="Q114" s="263"/>
      <c r="R114" s="263"/>
      <c r="S114" s="263"/>
      <c r="T114" s="263"/>
      <c r="U114" s="263"/>
      <c r="V114" s="263"/>
      <c r="W114" s="263"/>
      <c r="X114" s="263"/>
      <c r="Y114" s="263"/>
      <c r="Z114" s="263"/>
      <c r="AA114" s="263"/>
      <c r="AB114" s="263"/>
      <c r="AC114" s="263"/>
      <c r="AD114" s="263"/>
      <c r="AE114" s="263"/>
      <c r="AF114" s="263"/>
      <c r="AH114" s="28" t="s">
        <v>7</v>
      </c>
      <c r="AI114" s="28" t="s">
        <v>8</v>
      </c>
    </row>
    <row r="115" spans="1:38" ht="18" customHeight="1" outlineLevel="2" x14ac:dyDescent="0.2">
      <c r="B115" s="29" t="s">
        <v>27</v>
      </c>
      <c r="C115" s="41"/>
      <c r="D115" s="41"/>
      <c r="E115" s="35"/>
      <c r="F115" s="35"/>
      <c r="G115" s="41"/>
      <c r="H115" s="41"/>
      <c r="I115" s="35"/>
      <c r="J115" s="35"/>
      <c r="K115" s="35"/>
      <c r="L115" s="41"/>
      <c r="M115" s="41"/>
      <c r="N115" s="35"/>
      <c r="O115" s="35"/>
      <c r="P115" s="41"/>
      <c r="Q115" s="41"/>
      <c r="R115" s="41"/>
      <c r="S115" s="35"/>
      <c r="T115" s="35"/>
      <c r="U115" s="41"/>
      <c r="V115" s="41"/>
      <c r="W115" s="35"/>
      <c r="X115" s="35"/>
      <c r="Y115" s="35"/>
      <c r="Z115" s="41"/>
      <c r="AA115" s="41"/>
      <c r="AB115" s="35"/>
      <c r="AC115" s="35"/>
      <c r="AD115" s="41"/>
      <c r="AE115" s="41"/>
      <c r="AF115" s="45"/>
      <c r="AG115" s="135"/>
      <c r="AH115" s="123" cm="1">
        <f t="array" ref="AH115">SUMPRODUCT((C115:AG115="CA")+(C115:AG115="RTT")*1)</f>
        <v>0</v>
      </c>
      <c r="AI115" s="107" cm="1">
        <f t="array" ref="AI115">SUMPRODUCT((C115:AG115="R-CA")*1)</f>
        <v>0</v>
      </c>
      <c r="AL115" s="32" t="s">
        <v>67</v>
      </c>
    </row>
    <row r="116" spans="1:38" ht="18" customHeight="1" outlineLevel="2" x14ac:dyDescent="0.2">
      <c r="B116" s="30" t="s">
        <v>30</v>
      </c>
      <c r="C116" s="41"/>
      <c r="D116" s="41"/>
      <c r="E116" s="35"/>
      <c r="F116" s="35"/>
      <c r="G116" s="41"/>
      <c r="H116" s="41"/>
      <c r="I116" s="35"/>
      <c r="J116" s="35"/>
      <c r="K116" s="35"/>
      <c r="L116" s="41"/>
      <c r="M116" s="41"/>
      <c r="N116" s="35"/>
      <c r="O116" s="35"/>
      <c r="P116" s="41"/>
      <c r="Q116" s="41"/>
      <c r="R116" s="41"/>
      <c r="S116" s="35"/>
      <c r="T116" s="35"/>
      <c r="U116" s="41"/>
      <c r="V116" s="41"/>
      <c r="W116" s="35"/>
      <c r="X116" s="35"/>
      <c r="Y116" s="35"/>
      <c r="Z116" s="41"/>
      <c r="AA116" s="41"/>
      <c r="AB116" s="35"/>
      <c r="AC116" s="35"/>
      <c r="AD116" s="41"/>
      <c r="AE116" s="41"/>
      <c r="AF116" s="45"/>
      <c r="AG116" s="136"/>
      <c r="AH116" s="123" cm="1">
        <f t="array" ref="AH116">SUMPRODUCT((C116:AG116="CA")+(C116:AG116="RTT")*1)</f>
        <v>0</v>
      </c>
      <c r="AI116" s="106" cm="1">
        <f t="array" ref="AI116">SUMPRODUCT((C116:AG116="R-CA")*1)</f>
        <v>0</v>
      </c>
    </row>
    <row r="117" spans="1:38" ht="18" customHeight="1" x14ac:dyDescent="0.2">
      <c r="B117" s="29" t="s">
        <v>32</v>
      </c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35"/>
      <c r="T117" s="35"/>
      <c r="U117" s="41"/>
      <c r="V117" s="41"/>
      <c r="W117" s="35"/>
      <c r="X117" s="35"/>
      <c r="Y117" s="35"/>
      <c r="Z117" s="41"/>
      <c r="AA117" s="41"/>
      <c r="AB117" s="35"/>
      <c r="AC117" s="35"/>
      <c r="AD117" s="41"/>
      <c r="AE117" s="41"/>
      <c r="AF117" s="45"/>
      <c r="AG117" s="136"/>
      <c r="AH117" s="123" cm="1">
        <f t="array" ref="AH117">SUMPRODUCT((C117:AG117="CA")+(C117:AG117="RTT")*1)</f>
        <v>0</v>
      </c>
      <c r="AI117" s="106" cm="1">
        <f t="array" ref="AI117">SUMPRODUCT((C117:AG117="R-CA")*1)</f>
        <v>0</v>
      </c>
    </row>
    <row r="118" spans="1:38" ht="18" customHeight="1" x14ac:dyDescent="0.2">
      <c r="B118" s="30" t="s">
        <v>33</v>
      </c>
      <c r="C118" s="41"/>
      <c r="D118" s="41"/>
      <c r="E118" s="35"/>
      <c r="F118" s="35"/>
      <c r="G118" s="41"/>
      <c r="H118" s="41"/>
      <c r="I118" s="35"/>
      <c r="J118" s="35"/>
      <c r="K118" s="35"/>
      <c r="L118" s="41"/>
      <c r="M118" s="41"/>
      <c r="N118" s="35"/>
      <c r="O118" s="35"/>
      <c r="P118" s="41"/>
      <c r="Q118" s="41"/>
      <c r="R118" s="41"/>
      <c r="S118" s="35"/>
      <c r="T118" s="35"/>
      <c r="U118" s="41"/>
      <c r="V118" s="41"/>
      <c r="W118" s="35"/>
      <c r="X118" s="35"/>
      <c r="Y118" s="35"/>
      <c r="Z118" s="41"/>
      <c r="AA118" s="41"/>
      <c r="AB118" s="35"/>
      <c r="AC118" s="35"/>
      <c r="AD118" s="41"/>
      <c r="AE118" s="41"/>
      <c r="AF118" s="45"/>
      <c r="AG118" s="136"/>
      <c r="AH118" s="123" cm="1">
        <f t="array" ref="AH118">SUMPRODUCT((C118:AG118="CA")+(C118:AG118="RTT")*1)</f>
        <v>0</v>
      </c>
      <c r="AI118" s="106" cm="1">
        <f t="array" ref="AI118">SUMPRODUCT((C118:AG118="R-CA")*1)</f>
        <v>0</v>
      </c>
    </row>
    <row r="119" spans="1:38" ht="18" customHeight="1" outlineLevel="2" x14ac:dyDescent="0.2">
      <c r="B119" s="29" t="s">
        <v>34</v>
      </c>
      <c r="C119" s="41"/>
      <c r="D119" s="41"/>
      <c r="E119" s="35"/>
      <c r="F119" s="35"/>
      <c r="G119" s="41"/>
      <c r="H119" s="41"/>
      <c r="I119" s="35"/>
      <c r="J119" s="35"/>
      <c r="K119" s="35"/>
      <c r="L119" s="41"/>
      <c r="M119" s="41"/>
      <c r="N119" s="35"/>
      <c r="O119" s="35"/>
      <c r="P119" s="41"/>
      <c r="Q119" s="41"/>
      <c r="R119" s="41"/>
      <c r="S119" s="35"/>
      <c r="T119" s="35"/>
      <c r="U119" s="41"/>
      <c r="V119" s="41"/>
      <c r="W119" s="35"/>
      <c r="X119" s="35"/>
      <c r="Y119" s="35"/>
      <c r="Z119" s="41"/>
      <c r="AA119" s="41"/>
      <c r="AB119" s="35"/>
      <c r="AC119" s="35"/>
      <c r="AD119" s="41"/>
      <c r="AE119" s="41"/>
      <c r="AF119" s="45"/>
      <c r="AG119" s="136"/>
      <c r="AH119" s="123" cm="1">
        <f t="array" ref="AH119">SUMPRODUCT((C119:AG119="CA")+(C119:AG119="RTT")*1)</f>
        <v>0</v>
      </c>
      <c r="AI119" s="106" cm="1">
        <f t="array" ref="AI119">SUMPRODUCT((C119:AG119="R-CA")*1)</f>
        <v>0</v>
      </c>
    </row>
    <row r="120" spans="1:38" ht="18" customHeight="1" outlineLevel="2" x14ac:dyDescent="0.2">
      <c r="B120" s="30" t="s">
        <v>41</v>
      </c>
      <c r="C120" s="41"/>
      <c r="D120" s="41"/>
      <c r="E120" s="35"/>
      <c r="F120" s="35"/>
      <c r="G120" s="41"/>
      <c r="H120" s="41"/>
      <c r="I120" s="35"/>
      <c r="J120" s="35"/>
      <c r="K120" s="35"/>
      <c r="L120" s="41"/>
      <c r="M120" s="41"/>
      <c r="N120" s="35"/>
      <c r="O120" s="35"/>
      <c r="P120" s="41"/>
      <c r="Q120" s="41"/>
      <c r="R120" s="41"/>
      <c r="S120" s="35"/>
      <c r="T120" s="35"/>
      <c r="U120" s="41"/>
      <c r="V120" s="41"/>
      <c r="W120" s="35"/>
      <c r="X120" s="35"/>
      <c r="Y120" s="35"/>
      <c r="Z120" s="41"/>
      <c r="AA120" s="41"/>
      <c r="AB120" s="35"/>
      <c r="AC120" s="35"/>
      <c r="AD120" s="41"/>
      <c r="AE120" s="41"/>
      <c r="AF120" s="45"/>
      <c r="AG120" s="136"/>
      <c r="AH120" s="123" cm="1">
        <f t="array" ref="AH120">SUMPRODUCT((C120:AG120="CA")+(C120:AG120="RTT")*1)</f>
        <v>0</v>
      </c>
      <c r="AI120" s="106" cm="1">
        <f t="array" ref="AI120">SUMPRODUCT((C120:AG120="R-CA")*1)</f>
        <v>0</v>
      </c>
    </row>
    <row r="121" spans="1:38" ht="18" customHeight="1" outlineLevel="1" x14ac:dyDescent="0.2">
      <c r="B121" s="225" t="s">
        <v>101</v>
      </c>
      <c r="C121" s="219"/>
      <c r="D121" s="219"/>
      <c r="E121" s="219"/>
      <c r="F121" s="219"/>
      <c r="G121" s="219"/>
      <c r="H121" s="219"/>
      <c r="I121" s="219"/>
      <c r="J121" s="219"/>
      <c r="K121" s="219"/>
      <c r="L121" s="219"/>
      <c r="M121" s="219"/>
      <c r="N121" s="219"/>
      <c r="O121" s="219"/>
      <c r="P121" s="219"/>
      <c r="Q121" s="219"/>
      <c r="R121" s="219"/>
      <c r="S121" s="219"/>
      <c r="T121" s="219"/>
      <c r="U121" s="219"/>
      <c r="V121" s="219"/>
      <c r="W121" s="219"/>
      <c r="X121" s="219"/>
      <c r="Y121" s="219"/>
      <c r="Z121" s="219"/>
      <c r="AA121" s="219"/>
      <c r="AB121" s="219"/>
      <c r="AC121" s="219"/>
      <c r="AD121" s="219"/>
      <c r="AE121" s="219"/>
      <c r="AF121" s="221"/>
      <c r="AG121" s="137"/>
      <c r="AH121" s="125" cm="1">
        <f t="array" ref="AH121">SUMPRODUCT((C121:AG121="CA")+(C121:AG121="RTT")*1)</f>
        <v>0</v>
      </c>
      <c r="AI121" s="103" cm="1">
        <f t="array" ref="AI121">SUMPRODUCT((C121:AG121="R-CA")*1)</f>
        <v>0</v>
      </c>
      <c r="AL121" s="32" t="str">
        <f t="array" ref="AL121">IFERROR(INDEX(A$1:A$2040,SMALL(IF(A$1:A$2040&lt;&gt;"",ROW(A$1:A$2040)-0),ROW(A129))),"")</f>
        <v/>
      </c>
    </row>
    <row r="122" spans="1:38" ht="18" customHeight="1" outlineLevel="1" x14ac:dyDescent="0.2">
      <c r="B122" s="175"/>
      <c r="C122" s="179"/>
      <c r="D122" s="179"/>
      <c r="E122" s="179"/>
      <c r="F122" s="179"/>
      <c r="G122" s="179"/>
      <c r="H122" s="179"/>
      <c r="I122" s="179"/>
      <c r="J122" s="179"/>
      <c r="K122" s="179"/>
      <c r="L122" s="179"/>
      <c r="M122" s="179"/>
      <c r="N122" s="179"/>
      <c r="O122" s="179"/>
      <c r="P122" s="179"/>
      <c r="Q122" s="179"/>
      <c r="R122" s="179"/>
      <c r="S122" s="179"/>
      <c r="T122" s="179"/>
      <c r="U122" s="179"/>
      <c r="V122" s="179"/>
      <c r="W122" s="179"/>
      <c r="X122" s="179"/>
      <c r="Y122" s="179"/>
      <c r="Z122" s="179"/>
      <c r="AA122" s="179"/>
      <c r="AB122" s="179"/>
      <c r="AC122" s="179"/>
      <c r="AD122" s="179"/>
      <c r="AE122" s="179"/>
      <c r="AF122" s="180"/>
      <c r="AG122" s="137"/>
      <c r="AH122" s="125" cm="1">
        <f t="array" ref="AH122">SUMPRODUCT((C122:AG122="CA")+(C122:AG122="RTT")*1)</f>
        <v>0</v>
      </c>
      <c r="AI122" s="103" cm="1">
        <f t="array" ref="AI122">SUMPRODUCT((C122:AG122="R-CA")*1)</f>
        <v>0</v>
      </c>
    </row>
    <row r="123" spans="1:38" ht="18" customHeight="1" outlineLevel="1" x14ac:dyDescent="0.2">
      <c r="B123" s="116" t="s">
        <v>103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117"/>
      <c r="AG123" s="137"/>
      <c r="AH123" s="125" cm="1">
        <f t="array" ref="AH123">SUMPRODUCT((C123:AG123="CA")+(C123:AG123="RTT")*1)</f>
        <v>0</v>
      </c>
      <c r="AI123" s="197" cm="1">
        <f t="array" ref="AI123">SUMPRODUCT((C123:AG123="R-CA")*1)</f>
        <v>0</v>
      </c>
    </row>
    <row r="124" spans="1:38" ht="18" customHeight="1" outlineLevel="1" x14ac:dyDescent="0.2">
      <c r="B124" s="115" t="s">
        <v>39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4"/>
      <c r="AG124" s="137"/>
      <c r="AH124" s="125" cm="1">
        <f t="array" ref="AH124">SUMPRODUCT((C124:AG124="CA")+(C124:AG124="RTT")*1)</f>
        <v>0</v>
      </c>
      <c r="AI124" s="103" cm="1">
        <f t="array" ref="AI124">SUMPRODUCT((C124:AG124="R-CA")*1)</f>
        <v>0</v>
      </c>
    </row>
    <row r="125" spans="1:38" ht="18" customHeight="1" outlineLevel="1" x14ac:dyDescent="0.2">
      <c r="B125" s="116" t="s">
        <v>40</v>
      </c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117"/>
      <c r="AG125" s="138"/>
      <c r="AH125" s="129" cm="1">
        <f t="array" ref="AH125">SUMPRODUCT((C125:AG125="CA")+(C125:AG125="RTT")*1)</f>
        <v>0</v>
      </c>
      <c r="AI125" s="197" cm="1">
        <f t="array" ref="AI125">SUMPRODUCT((C125:AG125="R-CA")*1)</f>
        <v>0</v>
      </c>
    </row>
    <row r="126" spans="1:38" ht="18" customHeight="1" outlineLevel="2" x14ac:dyDescent="0.2"/>
    <row r="127" spans="1:38" ht="18" customHeight="1" outlineLevel="2" x14ac:dyDescent="0.2">
      <c r="B127" s="33">
        <v>46296</v>
      </c>
      <c r="C127" s="263">
        <f>DATE(P4_2026!B2,10,1)</f>
        <v>46296</v>
      </c>
      <c r="D127" s="263">
        <f>C127+1</f>
        <v>46297</v>
      </c>
      <c r="E127" s="263">
        <f t="shared" ref="E127:AG127" si="11">D127+1</f>
        <v>46298</v>
      </c>
      <c r="F127" s="263">
        <f t="shared" si="11"/>
        <v>46299</v>
      </c>
      <c r="G127" s="263">
        <f t="shared" si="11"/>
        <v>46300</v>
      </c>
      <c r="H127" s="263">
        <f t="shared" si="11"/>
        <v>46301</v>
      </c>
      <c r="I127" s="263">
        <f t="shared" si="11"/>
        <v>46302</v>
      </c>
      <c r="J127" s="263">
        <f t="shared" si="11"/>
        <v>46303</v>
      </c>
      <c r="K127" s="263">
        <f t="shared" si="11"/>
        <v>46304</v>
      </c>
      <c r="L127" s="263">
        <f t="shared" si="11"/>
        <v>46305</v>
      </c>
      <c r="M127" s="263">
        <f t="shared" si="11"/>
        <v>46306</v>
      </c>
      <c r="N127" s="263">
        <f t="shared" si="11"/>
        <v>46307</v>
      </c>
      <c r="O127" s="263">
        <f t="shared" si="11"/>
        <v>46308</v>
      </c>
      <c r="P127" s="263">
        <f t="shared" si="11"/>
        <v>46309</v>
      </c>
      <c r="Q127" s="263">
        <f t="shared" si="11"/>
        <v>46310</v>
      </c>
      <c r="R127" s="263">
        <f t="shared" si="11"/>
        <v>46311</v>
      </c>
      <c r="S127" s="263">
        <f t="shared" si="11"/>
        <v>46312</v>
      </c>
      <c r="T127" s="263">
        <f t="shared" si="11"/>
        <v>46313</v>
      </c>
      <c r="U127" s="263">
        <f t="shared" si="11"/>
        <v>46314</v>
      </c>
      <c r="V127" s="263">
        <f t="shared" si="11"/>
        <v>46315</v>
      </c>
      <c r="W127" s="263">
        <f t="shared" si="11"/>
        <v>46316</v>
      </c>
      <c r="X127" s="263">
        <f t="shared" si="11"/>
        <v>46317</v>
      </c>
      <c r="Y127" s="263">
        <f t="shared" si="11"/>
        <v>46318</v>
      </c>
      <c r="Z127" s="263">
        <f t="shared" si="11"/>
        <v>46319</v>
      </c>
      <c r="AA127" s="263">
        <f t="shared" si="11"/>
        <v>46320</v>
      </c>
      <c r="AB127" s="263">
        <f t="shared" si="11"/>
        <v>46321</v>
      </c>
      <c r="AC127" s="263">
        <f t="shared" si="11"/>
        <v>46322</v>
      </c>
      <c r="AD127" s="263">
        <f t="shared" si="11"/>
        <v>46323</v>
      </c>
      <c r="AE127" s="263">
        <f t="shared" si="11"/>
        <v>46324</v>
      </c>
      <c r="AF127" s="263">
        <f t="shared" si="11"/>
        <v>46325</v>
      </c>
      <c r="AG127" s="263">
        <f t="shared" si="11"/>
        <v>46326</v>
      </c>
    </row>
    <row r="128" spans="1:38" ht="18" customHeight="1" outlineLevel="2" x14ac:dyDescent="0.2">
      <c r="A128" s="32">
        <v>10</v>
      </c>
      <c r="B128" s="37" t="s">
        <v>44</v>
      </c>
      <c r="C128" s="263"/>
      <c r="D128" s="263"/>
      <c r="E128" s="263"/>
      <c r="F128" s="263"/>
      <c r="G128" s="263"/>
      <c r="H128" s="263"/>
      <c r="I128" s="263"/>
      <c r="J128" s="263"/>
      <c r="K128" s="263"/>
      <c r="L128" s="263"/>
      <c r="M128" s="263"/>
      <c r="N128" s="263"/>
      <c r="O128" s="263"/>
      <c r="P128" s="263"/>
      <c r="Q128" s="263"/>
      <c r="R128" s="263"/>
      <c r="S128" s="263"/>
      <c r="T128" s="263"/>
      <c r="U128" s="263"/>
      <c r="V128" s="263"/>
      <c r="W128" s="263"/>
      <c r="X128" s="263"/>
      <c r="Y128" s="263"/>
      <c r="Z128" s="263"/>
      <c r="AA128" s="263"/>
      <c r="AB128" s="263"/>
      <c r="AC128" s="263"/>
      <c r="AD128" s="263"/>
      <c r="AE128" s="263"/>
      <c r="AF128" s="263"/>
      <c r="AG128" s="263"/>
      <c r="AH128" s="28" t="s">
        <v>7</v>
      </c>
      <c r="AI128" s="28" t="s">
        <v>8</v>
      </c>
    </row>
    <row r="129" spans="1:38" ht="18" customHeight="1" outlineLevel="2" x14ac:dyDescent="0.2">
      <c r="B129" s="29" t="s">
        <v>27</v>
      </c>
      <c r="C129" s="35"/>
      <c r="D129" s="35"/>
      <c r="E129" s="41"/>
      <c r="F129" s="41"/>
      <c r="G129" s="35"/>
      <c r="H129" s="35"/>
      <c r="I129" s="41"/>
      <c r="J129" s="41"/>
      <c r="K129" s="41"/>
      <c r="L129" s="35"/>
      <c r="M129" s="35"/>
      <c r="N129" s="41"/>
      <c r="O129" s="41"/>
      <c r="P129" s="35"/>
      <c r="Q129" s="35"/>
      <c r="R129" s="35"/>
      <c r="S129" s="41"/>
      <c r="T129" s="41"/>
      <c r="U129" s="35"/>
      <c r="V129" s="35"/>
      <c r="W129" s="41"/>
      <c r="X129" s="41"/>
      <c r="Y129" s="41"/>
      <c r="Z129" s="35"/>
      <c r="AA129" s="35"/>
      <c r="AB129" s="41"/>
      <c r="AC129" s="41"/>
      <c r="AD129" s="35"/>
      <c r="AE129" s="65" t="s">
        <v>7</v>
      </c>
      <c r="AF129" s="65" t="s">
        <v>7</v>
      </c>
      <c r="AG129" s="41"/>
      <c r="AH129" s="97" cm="1">
        <f t="array" ref="AH129">SUMPRODUCT((C129:AG129="CA")+(C129:AG129="RTT")*1)</f>
        <v>2</v>
      </c>
      <c r="AI129" s="57" cm="1">
        <f t="array" ref="AI129">SUMPRODUCT((C129:AG129="R-CA")*1)</f>
        <v>0</v>
      </c>
    </row>
    <row r="130" spans="1:38" ht="18" customHeight="1" outlineLevel="2" x14ac:dyDescent="0.2">
      <c r="B130" s="30" t="s">
        <v>30</v>
      </c>
      <c r="C130" s="35"/>
      <c r="D130" s="35"/>
      <c r="E130" s="41"/>
      <c r="F130" s="41"/>
      <c r="G130" s="35"/>
      <c r="H130" s="35"/>
      <c r="I130" s="41"/>
      <c r="J130" s="41"/>
      <c r="K130" s="41"/>
      <c r="L130" s="35"/>
      <c r="M130" s="35"/>
      <c r="N130" s="41"/>
      <c r="O130" s="41"/>
      <c r="P130" s="35"/>
      <c r="Q130" s="35"/>
      <c r="R130" s="35"/>
      <c r="S130" s="41"/>
      <c r="T130" s="41"/>
      <c r="U130" s="35"/>
      <c r="V130" s="35"/>
      <c r="W130" s="41"/>
      <c r="X130" s="41"/>
      <c r="Y130" s="41"/>
      <c r="Z130" s="35"/>
      <c r="AA130" s="35"/>
      <c r="AB130" s="41"/>
      <c r="AC130" s="41"/>
      <c r="AD130" s="41"/>
      <c r="AE130" s="35"/>
      <c r="AF130" s="35"/>
      <c r="AG130" s="41"/>
      <c r="AH130" s="97" cm="1">
        <f t="array" ref="AH130">SUMPRODUCT((C130:AG130="CA")+(C130:AG130="RTT")*1)</f>
        <v>0</v>
      </c>
      <c r="AI130" s="38" cm="1">
        <f t="array" ref="AI130">SUMPRODUCT((C130:AG130="R-CA")*1)</f>
        <v>0</v>
      </c>
      <c r="AL130" s="32" t="s">
        <v>67</v>
      </c>
    </row>
    <row r="131" spans="1:38" ht="18" customHeight="1" x14ac:dyDescent="0.2">
      <c r="B131" s="29" t="s">
        <v>32</v>
      </c>
      <c r="C131" s="35"/>
      <c r="D131" s="35"/>
      <c r="E131" s="41"/>
      <c r="F131" s="41"/>
      <c r="G131" s="35"/>
      <c r="H131" s="35"/>
      <c r="I131" s="41"/>
      <c r="J131" s="41"/>
      <c r="K131" s="41"/>
      <c r="L131" s="35"/>
      <c r="M131" s="35"/>
      <c r="N131" s="41"/>
      <c r="O131" s="41"/>
      <c r="P131" s="35"/>
      <c r="Q131" s="35"/>
      <c r="R131" s="35"/>
      <c r="S131" s="41"/>
      <c r="T131" s="41"/>
      <c r="U131" s="35"/>
      <c r="V131" s="35"/>
      <c r="W131" s="41"/>
      <c r="X131" s="41"/>
      <c r="Y131" s="41"/>
      <c r="Z131" s="35"/>
      <c r="AA131" s="35"/>
      <c r="AB131" s="41"/>
      <c r="AC131" s="41"/>
      <c r="AD131" s="35"/>
      <c r="AE131" s="35"/>
      <c r="AF131" s="35"/>
      <c r="AG131" s="41"/>
      <c r="AH131" s="97" cm="1">
        <f t="array" ref="AH131">SUMPRODUCT((C131:AG131="CA")+(C131:AG131="RTT")*1)</f>
        <v>0</v>
      </c>
      <c r="AI131" s="38" cm="1">
        <f t="array" ref="AI131">SUMPRODUCT((C131:AG131="R-CA")*1)</f>
        <v>0</v>
      </c>
    </row>
    <row r="132" spans="1:38" ht="18" customHeight="1" x14ac:dyDescent="0.2">
      <c r="B132" s="30" t="s">
        <v>33</v>
      </c>
      <c r="C132" s="35"/>
      <c r="D132" s="35"/>
      <c r="E132" s="41"/>
      <c r="F132" s="41"/>
      <c r="G132" s="35"/>
      <c r="H132" s="35"/>
      <c r="I132" s="41"/>
      <c r="J132" s="41"/>
      <c r="K132" s="41"/>
      <c r="L132" s="35"/>
      <c r="M132" s="35"/>
      <c r="N132" s="41"/>
      <c r="O132" s="41"/>
      <c r="P132" s="35"/>
      <c r="Q132" s="35"/>
      <c r="R132" s="35"/>
      <c r="S132" s="41"/>
      <c r="T132" s="41"/>
      <c r="U132" s="35"/>
      <c r="V132" s="35"/>
      <c r="W132" s="41"/>
      <c r="X132" s="41"/>
      <c r="Y132" s="41"/>
      <c r="Z132" s="35"/>
      <c r="AA132" s="35"/>
      <c r="AB132" s="41"/>
      <c r="AC132" s="41"/>
      <c r="AD132" s="35"/>
      <c r="AE132" s="35"/>
      <c r="AF132" s="35"/>
      <c r="AG132" s="41"/>
      <c r="AH132" s="97" cm="1">
        <f t="array" ref="AH132">SUMPRODUCT((C132:AG132="CA")+(C132:AG132="RTT")*1)</f>
        <v>0</v>
      </c>
      <c r="AI132" s="38" cm="1">
        <f t="array" ref="AI132">SUMPRODUCT((C132:AG132="R-CA")*1)</f>
        <v>0</v>
      </c>
    </row>
    <row r="133" spans="1:38" ht="18" customHeight="1" outlineLevel="1" x14ac:dyDescent="0.2">
      <c r="B133" s="29" t="s">
        <v>34</v>
      </c>
      <c r="C133" s="35"/>
      <c r="D133" s="35"/>
      <c r="E133" s="41"/>
      <c r="F133" s="41"/>
      <c r="G133" s="35"/>
      <c r="H133" s="35"/>
      <c r="I133" s="41"/>
      <c r="J133" s="41"/>
      <c r="K133" s="41"/>
      <c r="L133" s="35"/>
      <c r="M133" s="35"/>
      <c r="N133" s="41"/>
      <c r="O133" s="41"/>
      <c r="P133" s="35"/>
      <c r="Q133" s="35"/>
      <c r="R133" s="35"/>
      <c r="S133" s="41"/>
      <c r="T133" s="41"/>
      <c r="U133" s="35"/>
      <c r="V133" s="35"/>
      <c r="W133" s="41"/>
      <c r="X133" s="41"/>
      <c r="Y133" s="41"/>
      <c r="Z133" s="35"/>
      <c r="AA133" s="35"/>
      <c r="AB133" s="41"/>
      <c r="AC133" s="41"/>
      <c r="AD133" s="41"/>
      <c r="AE133" s="35"/>
      <c r="AF133" s="35"/>
      <c r="AG133" s="41"/>
      <c r="AH133" s="97" cm="1">
        <f t="array" ref="AH133">SUMPRODUCT((C133:AG133="CA")+(C133:AG133="RTT")*1)</f>
        <v>0</v>
      </c>
      <c r="AI133" s="38" cm="1">
        <f t="array" ref="AI133">SUMPRODUCT((C133:AG133="R-CA")*1)</f>
        <v>0</v>
      </c>
    </row>
    <row r="134" spans="1:38" ht="18" customHeight="1" outlineLevel="1" x14ac:dyDescent="0.2">
      <c r="B134" s="30" t="s">
        <v>41</v>
      </c>
      <c r="C134" s="35"/>
      <c r="D134" s="35"/>
      <c r="E134" s="41"/>
      <c r="F134" s="41"/>
      <c r="G134" s="35"/>
      <c r="H134" s="35"/>
      <c r="I134" s="41"/>
      <c r="J134" s="41"/>
      <c r="K134" s="41"/>
      <c r="L134" s="35"/>
      <c r="M134" s="35"/>
      <c r="N134" s="41"/>
      <c r="O134" s="41"/>
      <c r="P134" s="35"/>
      <c r="Q134" s="35"/>
      <c r="R134" s="35"/>
      <c r="S134" s="41"/>
      <c r="T134" s="41"/>
      <c r="U134" s="35"/>
      <c r="V134" s="35"/>
      <c r="W134" s="41"/>
      <c r="X134" s="41"/>
      <c r="Y134" s="41"/>
      <c r="Z134" s="35"/>
      <c r="AA134" s="35"/>
      <c r="AB134" s="41"/>
      <c r="AC134" s="41"/>
      <c r="AD134" s="35"/>
      <c r="AE134" s="35"/>
      <c r="AF134" s="35"/>
      <c r="AG134" s="41"/>
      <c r="AH134" s="97" cm="1">
        <f t="array" ref="AH134">SUMPRODUCT((C134:AG134="CA")+(C134:AG134="RTT")*1)</f>
        <v>0</v>
      </c>
      <c r="AI134" s="38" cm="1">
        <f t="array" ref="AI134">SUMPRODUCT((C134:AG134="R-CA")*1)</f>
        <v>0</v>
      </c>
    </row>
    <row r="135" spans="1:38" ht="18" customHeight="1" outlineLevel="1" x14ac:dyDescent="0.2">
      <c r="B135" s="225" t="s">
        <v>101</v>
      </c>
      <c r="C135" s="219"/>
      <c r="D135" s="219"/>
      <c r="E135" s="219"/>
      <c r="F135" s="219"/>
      <c r="G135" s="219"/>
      <c r="H135" s="219"/>
      <c r="I135" s="219"/>
      <c r="J135" s="219"/>
      <c r="K135" s="219"/>
      <c r="L135" s="219"/>
      <c r="M135" s="219"/>
      <c r="N135" s="219"/>
      <c r="O135" s="219"/>
      <c r="P135" s="219"/>
      <c r="Q135" s="219"/>
      <c r="R135" s="219"/>
      <c r="S135" s="219"/>
      <c r="T135" s="219"/>
      <c r="U135" s="219"/>
      <c r="V135" s="219"/>
      <c r="W135" s="219"/>
      <c r="X135" s="219"/>
      <c r="Y135" s="219"/>
      <c r="Z135" s="219"/>
      <c r="AA135" s="219"/>
      <c r="AB135" s="219"/>
      <c r="AC135" s="219"/>
      <c r="AD135" s="219"/>
      <c r="AE135" s="219"/>
      <c r="AF135" s="219"/>
      <c r="AG135" s="219"/>
      <c r="AH135" s="220" cm="1">
        <f t="array" ref="AH135">SUMPRODUCT((C135:AG135="CA")+(C135:AG135="RTT")*1)</f>
        <v>0</v>
      </c>
      <c r="AI135" s="103" cm="1">
        <f t="array" ref="AI135">SUMPRODUCT((C135:AG135="R-CA")*1)</f>
        <v>0</v>
      </c>
      <c r="AL135" s="32" t="str">
        <f t="array" ref="AL135">IFERROR(INDEX(A$1:A$2040,SMALL(IF(A$1:A$2040&lt;&gt;"",ROW(A$1:A$2040)-0),ROW(A143))),"")</f>
        <v/>
      </c>
    </row>
    <row r="136" spans="1:38" ht="18" customHeight="1" outlineLevel="1" x14ac:dyDescent="0.2">
      <c r="B136" s="175"/>
      <c r="C136" s="179"/>
      <c r="D136" s="179"/>
      <c r="E136" s="179"/>
      <c r="F136" s="179"/>
      <c r="G136" s="179"/>
      <c r="H136" s="179"/>
      <c r="I136" s="179"/>
      <c r="J136" s="179"/>
      <c r="K136" s="179"/>
      <c r="L136" s="179"/>
      <c r="M136" s="179"/>
      <c r="N136" s="179"/>
      <c r="O136" s="179"/>
      <c r="P136" s="179"/>
      <c r="Q136" s="179"/>
      <c r="R136" s="179"/>
      <c r="S136" s="179"/>
      <c r="T136" s="179"/>
      <c r="U136" s="179"/>
      <c r="V136" s="179"/>
      <c r="W136" s="179"/>
      <c r="X136" s="179"/>
      <c r="Y136" s="179"/>
      <c r="Z136" s="179"/>
      <c r="AA136" s="179"/>
      <c r="AB136" s="179"/>
      <c r="AC136" s="179"/>
      <c r="AD136" s="179"/>
      <c r="AE136" s="179"/>
      <c r="AF136" s="179"/>
      <c r="AG136" s="179"/>
      <c r="AH136" s="111" cm="1">
        <f t="array" ref="AH136">SUMPRODUCT((C136:AG136="CA")+(C136:AG136="RTT")*1)</f>
        <v>0</v>
      </c>
      <c r="AI136" s="103" cm="1">
        <f t="array" ref="AI136">SUMPRODUCT((C136:AG136="R-CA")*1)</f>
        <v>0</v>
      </c>
    </row>
    <row r="137" spans="1:38" ht="18" customHeight="1" outlineLevel="1" x14ac:dyDescent="0.2">
      <c r="B137" s="116" t="s">
        <v>103</v>
      </c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111" cm="1">
        <f t="array" ref="AH137">SUMPRODUCT((C137:AG137="CA")+(C137:AG137="RTT")*1)</f>
        <v>0</v>
      </c>
      <c r="AI137" s="197" cm="1">
        <f t="array" ref="AI137">SUMPRODUCT((C137:AG137="R-CA")*1)</f>
        <v>0</v>
      </c>
    </row>
    <row r="138" spans="1:38" ht="18" customHeight="1" outlineLevel="1" x14ac:dyDescent="0.2">
      <c r="B138" s="115" t="s">
        <v>39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2"/>
      <c r="AG138" s="112"/>
      <c r="AH138" s="111" cm="1">
        <f t="array" ref="AH138">SUMPRODUCT((C138:AG138="CA")+(C138:AG138="RTT")*1)</f>
        <v>0</v>
      </c>
      <c r="AI138" s="103" cm="1">
        <f t="array" ref="AI138">SUMPRODUCT((C138:AG138="R-CA")*1)</f>
        <v>0</v>
      </c>
    </row>
    <row r="139" spans="1:38" ht="18" customHeight="1" outlineLevel="1" x14ac:dyDescent="0.2">
      <c r="B139" s="116" t="s">
        <v>40</v>
      </c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117"/>
      <c r="AH139" s="113" cm="1">
        <f t="array" ref="AH139">SUMPRODUCT((C139:AG139="CA")+(C139:AG139="RTT")*1)</f>
        <v>0</v>
      </c>
      <c r="AI139" s="197" cm="1">
        <f t="array" ref="AI139">SUMPRODUCT((C139:AG139="R-CA")*1)</f>
        <v>0</v>
      </c>
    </row>
    <row r="140" spans="1:38" ht="18" customHeight="1" outlineLevel="1" x14ac:dyDescent="0.2"/>
    <row r="141" spans="1:38" ht="18" customHeight="1" outlineLevel="1" thickBot="1" x14ac:dyDescent="0.25">
      <c r="B141" s="33">
        <v>46327</v>
      </c>
      <c r="C141" s="263">
        <f>DATE(P4_2026!B2,11,1)</f>
        <v>46327</v>
      </c>
      <c r="D141" s="263">
        <f>C141+1</f>
        <v>46328</v>
      </c>
      <c r="E141" s="263">
        <f t="shared" ref="E141:AF141" si="12">D141+1</f>
        <v>46329</v>
      </c>
      <c r="F141" s="263">
        <f t="shared" si="12"/>
        <v>46330</v>
      </c>
      <c r="G141" s="263">
        <f t="shared" si="12"/>
        <v>46331</v>
      </c>
      <c r="H141" s="263">
        <f t="shared" si="12"/>
        <v>46332</v>
      </c>
      <c r="I141" s="263">
        <f t="shared" si="12"/>
        <v>46333</v>
      </c>
      <c r="J141" s="263">
        <f t="shared" si="12"/>
        <v>46334</v>
      </c>
      <c r="K141" s="263">
        <f t="shared" si="12"/>
        <v>46335</v>
      </c>
      <c r="L141" s="263">
        <f t="shared" si="12"/>
        <v>46336</v>
      </c>
      <c r="M141" s="263">
        <f t="shared" si="12"/>
        <v>46337</v>
      </c>
      <c r="N141" s="263">
        <f t="shared" si="12"/>
        <v>46338</v>
      </c>
      <c r="O141" s="263">
        <f t="shared" si="12"/>
        <v>46339</v>
      </c>
      <c r="P141" s="263">
        <f t="shared" si="12"/>
        <v>46340</v>
      </c>
      <c r="Q141" s="263">
        <f t="shared" si="12"/>
        <v>46341</v>
      </c>
      <c r="R141" s="263">
        <f t="shared" si="12"/>
        <v>46342</v>
      </c>
      <c r="S141" s="263">
        <f t="shared" si="12"/>
        <v>46343</v>
      </c>
      <c r="T141" s="263">
        <f t="shared" si="12"/>
        <v>46344</v>
      </c>
      <c r="U141" s="263">
        <f t="shared" si="12"/>
        <v>46345</v>
      </c>
      <c r="V141" s="263">
        <f t="shared" si="12"/>
        <v>46346</v>
      </c>
      <c r="W141" s="263">
        <f t="shared" si="12"/>
        <v>46347</v>
      </c>
      <c r="X141" s="263">
        <f t="shared" si="12"/>
        <v>46348</v>
      </c>
      <c r="Y141" s="263">
        <f t="shared" si="12"/>
        <v>46349</v>
      </c>
      <c r="Z141" s="263">
        <f t="shared" si="12"/>
        <v>46350</v>
      </c>
      <c r="AA141" s="263">
        <f t="shared" si="12"/>
        <v>46351</v>
      </c>
      <c r="AB141" s="263">
        <f t="shared" si="12"/>
        <v>46352</v>
      </c>
      <c r="AC141" s="263">
        <f t="shared" si="12"/>
        <v>46353</v>
      </c>
      <c r="AD141" s="263">
        <f t="shared" si="12"/>
        <v>46354</v>
      </c>
      <c r="AE141" s="263">
        <f t="shared" si="12"/>
        <v>46355</v>
      </c>
      <c r="AF141" s="263">
        <f t="shared" si="12"/>
        <v>46356</v>
      </c>
    </row>
    <row r="142" spans="1:38" ht="18" customHeight="1" outlineLevel="1" thickBot="1" x14ac:dyDescent="0.25">
      <c r="A142" s="32">
        <v>11</v>
      </c>
      <c r="B142" s="37" t="s">
        <v>44</v>
      </c>
      <c r="C142" s="263"/>
      <c r="D142" s="263"/>
      <c r="E142" s="263"/>
      <c r="F142" s="263"/>
      <c r="G142" s="263"/>
      <c r="H142" s="263"/>
      <c r="I142" s="263"/>
      <c r="J142" s="263"/>
      <c r="K142" s="263"/>
      <c r="L142" s="263"/>
      <c r="M142" s="263"/>
      <c r="N142" s="263"/>
      <c r="O142" s="263"/>
      <c r="P142" s="263"/>
      <c r="Q142" s="263"/>
      <c r="R142" s="263"/>
      <c r="S142" s="263"/>
      <c r="T142" s="263"/>
      <c r="U142" s="263"/>
      <c r="V142" s="263"/>
      <c r="W142" s="263"/>
      <c r="X142" s="263"/>
      <c r="Y142" s="267"/>
      <c r="Z142" s="267"/>
      <c r="AA142" s="267"/>
      <c r="AB142" s="267"/>
      <c r="AC142" s="267"/>
      <c r="AD142" s="267"/>
      <c r="AE142" s="263"/>
      <c r="AF142" s="263"/>
      <c r="AH142" s="28" t="s">
        <v>7</v>
      </c>
      <c r="AI142" s="28" t="s">
        <v>8</v>
      </c>
    </row>
    <row r="143" spans="1:38" ht="18" customHeight="1" outlineLevel="1" thickBot="1" x14ac:dyDescent="0.25">
      <c r="B143" s="29" t="s">
        <v>27</v>
      </c>
      <c r="C143" s="38"/>
      <c r="D143" s="38"/>
      <c r="E143" s="41"/>
      <c r="F143" s="41"/>
      <c r="G143" s="38"/>
      <c r="H143" s="38"/>
      <c r="I143" s="38"/>
      <c r="J143" s="41"/>
      <c r="K143" s="41"/>
      <c r="L143" s="38"/>
      <c r="M143" s="38"/>
      <c r="N143" s="41"/>
      <c r="O143" s="41"/>
      <c r="P143" s="44"/>
      <c r="Q143" s="38"/>
      <c r="R143" s="38"/>
      <c r="S143" s="41"/>
      <c r="T143" s="41"/>
      <c r="U143" s="38"/>
      <c r="V143" s="38"/>
      <c r="W143" s="38"/>
      <c r="X143" s="45"/>
      <c r="Y143" s="198"/>
      <c r="Z143" s="48"/>
      <c r="AA143" s="199"/>
      <c r="AB143" s="200"/>
      <c r="AC143" s="201"/>
      <c r="AD143" s="48"/>
      <c r="AE143" s="49"/>
      <c r="AF143" s="59"/>
      <c r="AG143" s="130"/>
      <c r="AH143" s="123" cm="1">
        <f t="array" ref="AH143">SUMPRODUCT((C143:AG143="CA")+(C143:AG143="RTT")*1)</f>
        <v>0</v>
      </c>
      <c r="AI143" s="102" cm="1">
        <f t="array" ref="AI143">SUMPRODUCT((C143:AG143="R-CA")*1)</f>
        <v>0</v>
      </c>
    </row>
    <row r="144" spans="1:38" ht="18" customHeight="1" outlineLevel="1" thickBot="1" x14ac:dyDescent="0.25">
      <c r="B144" s="30" t="s">
        <v>30</v>
      </c>
      <c r="C144" s="38"/>
      <c r="D144" s="38"/>
      <c r="E144" s="41"/>
      <c r="F144" s="41"/>
      <c r="G144" s="38"/>
      <c r="H144" s="38"/>
      <c r="I144" s="38"/>
      <c r="J144" s="41"/>
      <c r="K144" s="41"/>
      <c r="L144" s="38"/>
      <c r="M144" s="38"/>
      <c r="N144" s="41"/>
      <c r="O144" s="45"/>
      <c r="P144" s="48"/>
      <c r="Q144" s="49"/>
      <c r="R144" s="38"/>
      <c r="S144" s="41"/>
      <c r="T144" s="41"/>
      <c r="U144" s="38"/>
      <c r="V144" s="38"/>
      <c r="W144" s="38"/>
      <c r="X144" s="45"/>
      <c r="Y144" s="202"/>
      <c r="Z144" s="203"/>
      <c r="AA144" s="204"/>
      <c r="AB144" s="56"/>
      <c r="AC144" s="205"/>
      <c r="AD144" s="206"/>
      <c r="AE144" s="49"/>
      <c r="AF144" s="59"/>
      <c r="AG144" s="131"/>
      <c r="AH144" s="123" cm="1">
        <f t="array" ref="AH144">SUMPRODUCT((C144:AG144="CA")+(C144:AG144="RTT")*1)</f>
        <v>0</v>
      </c>
      <c r="AI144" s="35" cm="1">
        <f t="array" ref="AI144">SUMPRODUCT((C144:AG144="R-CA")*1)</f>
        <v>0</v>
      </c>
    </row>
    <row r="145" spans="1:38" ht="18" customHeight="1" thickBot="1" x14ac:dyDescent="0.25">
      <c r="B145" s="29" t="s">
        <v>32</v>
      </c>
      <c r="C145" s="38"/>
      <c r="D145" s="38"/>
      <c r="E145" s="41"/>
      <c r="F145" s="41"/>
      <c r="G145" s="38"/>
      <c r="H145" s="38"/>
      <c r="I145" s="38"/>
      <c r="J145" s="41"/>
      <c r="K145" s="41"/>
      <c r="L145" s="38"/>
      <c r="M145" s="38"/>
      <c r="N145" s="41"/>
      <c r="O145" s="41"/>
      <c r="P145" s="53"/>
      <c r="Q145" s="38"/>
      <c r="R145" s="38"/>
      <c r="S145" s="41"/>
      <c r="T145" s="41"/>
      <c r="U145" s="38"/>
      <c r="V145" s="38"/>
      <c r="W145" s="38"/>
      <c r="X145" s="45"/>
      <c r="Y145" s="54"/>
      <c r="Z145" s="55"/>
      <c r="AA145" s="38"/>
      <c r="AB145" s="41"/>
      <c r="AC145" s="45"/>
      <c r="AD145" s="55"/>
      <c r="AE145" s="38"/>
      <c r="AF145" s="59"/>
      <c r="AG145" s="131"/>
      <c r="AH145" s="123" cm="1">
        <f t="array" ref="AH145">SUMPRODUCT((C145:AG145="CA")+(C145:AG145="RTT")*1)</f>
        <v>0</v>
      </c>
      <c r="AI145" s="35" cm="1">
        <f t="array" ref="AI145">SUMPRODUCT((C145:AG145="R-CA")*1)</f>
        <v>0</v>
      </c>
    </row>
    <row r="146" spans="1:38" ht="18" customHeight="1" x14ac:dyDescent="0.2">
      <c r="B146" s="30" t="s">
        <v>33</v>
      </c>
      <c r="C146" s="38"/>
      <c r="D146" s="38"/>
      <c r="E146" s="41"/>
      <c r="F146" s="41"/>
      <c r="G146" s="38"/>
      <c r="H146" s="38"/>
      <c r="I146" s="38"/>
      <c r="J146" s="41"/>
      <c r="K146" s="41"/>
      <c r="L146" s="38"/>
      <c r="M146" s="38"/>
      <c r="N146" s="41"/>
      <c r="O146" s="41"/>
      <c r="P146" s="41"/>
      <c r="Q146" s="38"/>
      <c r="R146" s="38"/>
      <c r="S146" s="41"/>
      <c r="T146" s="41"/>
      <c r="U146" s="38"/>
      <c r="V146" s="38"/>
      <c r="W146" s="38"/>
      <c r="X146" s="41"/>
      <c r="Y146" s="56"/>
      <c r="Z146" s="57"/>
      <c r="AA146" s="38"/>
      <c r="AB146" s="41"/>
      <c r="AC146" s="41"/>
      <c r="AD146" s="56"/>
      <c r="AE146" s="38"/>
      <c r="AF146" s="59"/>
      <c r="AG146" s="131"/>
      <c r="AH146" s="123" cm="1">
        <f t="array" ref="AH146">SUMPRODUCT((C146:AG146="CA")+(C146:AG146="RTT")*1)</f>
        <v>0</v>
      </c>
      <c r="AI146" s="35" cm="1">
        <f t="array" ref="AI146">SUMPRODUCT((C146:AG146="R-CA")*1)</f>
        <v>0</v>
      </c>
    </row>
    <row r="147" spans="1:38" ht="18" customHeight="1" outlineLevel="1" x14ac:dyDescent="0.2">
      <c r="B147" s="29" t="s">
        <v>34</v>
      </c>
      <c r="C147" s="38"/>
      <c r="D147" s="38"/>
      <c r="E147" s="41"/>
      <c r="F147" s="41"/>
      <c r="G147" s="38"/>
      <c r="H147" s="38"/>
      <c r="I147" s="38"/>
      <c r="J147" s="41"/>
      <c r="K147" s="41"/>
      <c r="L147" s="38"/>
      <c r="M147" s="38"/>
      <c r="N147" s="41"/>
      <c r="O147" s="41"/>
      <c r="P147" s="41"/>
      <c r="Q147" s="38"/>
      <c r="R147" s="38"/>
      <c r="S147" s="41"/>
      <c r="T147" s="41"/>
      <c r="U147" s="38"/>
      <c r="V147" s="38"/>
      <c r="W147" s="38"/>
      <c r="X147" s="41"/>
      <c r="Y147" s="41"/>
      <c r="Z147" s="38"/>
      <c r="AA147" s="38"/>
      <c r="AB147" s="41"/>
      <c r="AC147" s="41"/>
      <c r="AD147" s="41"/>
      <c r="AE147" s="38"/>
      <c r="AF147" s="59"/>
      <c r="AG147" s="131"/>
      <c r="AH147" s="123" cm="1">
        <f t="array" ref="AH147">SUMPRODUCT((C147:AG147="CA")+(C147:AG147="RTT")*1)</f>
        <v>0</v>
      </c>
      <c r="AI147" s="35" cm="1">
        <f t="array" ref="AI147">SUMPRODUCT((C147:AG147="R-CA")*1)</f>
        <v>0</v>
      </c>
    </row>
    <row r="148" spans="1:38" ht="18" customHeight="1" outlineLevel="1" x14ac:dyDescent="0.2">
      <c r="B148" s="30" t="s">
        <v>41</v>
      </c>
      <c r="C148" s="38"/>
      <c r="D148" s="38"/>
      <c r="E148" s="41"/>
      <c r="F148" s="41"/>
      <c r="G148" s="38"/>
      <c r="H148" s="38"/>
      <c r="I148" s="38"/>
      <c r="J148" s="41"/>
      <c r="K148" s="41"/>
      <c r="L148" s="38"/>
      <c r="M148" s="38"/>
      <c r="N148" s="41"/>
      <c r="O148" s="41"/>
      <c r="P148" s="41"/>
      <c r="Q148" s="38"/>
      <c r="R148" s="38"/>
      <c r="S148" s="41"/>
      <c r="T148" s="41"/>
      <c r="U148" s="38"/>
      <c r="V148" s="38"/>
      <c r="W148" s="38"/>
      <c r="X148" s="41"/>
      <c r="Y148" s="41"/>
      <c r="Z148" s="38"/>
      <c r="AA148" s="38"/>
      <c r="AB148" s="41"/>
      <c r="AC148" s="41"/>
      <c r="AD148" s="41"/>
      <c r="AE148" s="38"/>
      <c r="AF148" s="59"/>
      <c r="AG148" s="131"/>
      <c r="AH148" s="123" cm="1">
        <f t="array" ref="AH148">SUMPRODUCT((C148:AG148="CA")+(C148:AG148="RTT")*1)</f>
        <v>0</v>
      </c>
      <c r="AI148" s="35" cm="1">
        <f t="array" ref="AI148">SUMPRODUCT((C148:AG148="R-CA")*1)</f>
        <v>0</v>
      </c>
    </row>
    <row r="149" spans="1:38" ht="18" customHeight="1" outlineLevel="1" x14ac:dyDescent="0.2">
      <c r="B149" s="225" t="s">
        <v>101</v>
      </c>
      <c r="C149" s="219"/>
      <c r="D149" s="219"/>
      <c r="E149" s="219"/>
      <c r="F149" s="219"/>
      <c r="G149" s="219"/>
      <c r="H149" s="219"/>
      <c r="I149" s="219"/>
      <c r="J149" s="219"/>
      <c r="K149" s="219"/>
      <c r="L149" s="219"/>
      <c r="M149" s="219"/>
      <c r="N149" s="219"/>
      <c r="O149" s="219"/>
      <c r="P149" s="219"/>
      <c r="Q149" s="219"/>
      <c r="R149" s="219"/>
      <c r="S149" s="219"/>
      <c r="T149" s="219"/>
      <c r="U149" s="219"/>
      <c r="V149" s="219"/>
      <c r="W149" s="219"/>
      <c r="X149" s="219"/>
      <c r="Y149" s="219"/>
      <c r="Z149" s="219"/>
      <c r="AA149" s="219"/>
      <c r="AB149" s="219"/>
      <c r="AC149" s="219"/>
      <c r="AD149" s="219"/>
      <c r="AE149" s="219"/>
      <c r="AF149" s="221"/>
      <c r="AG149" s="132"/>
      <c r="AH149" s="125" cm="1">
        <f t="array" ref="AH149">SUMPRODUCT((C149:AG149="CA")+(C149:AG149="RTT")*1)</f>
        <v>0</v>
      </c>
      <c r="AI149" s="103" cm="1">
        <f t="array" ref="AI149">SUMPRODUCT((C149:AG149="R-CA")*1)</f>
        <v>0</v>
      </c>
      <c r="AL149" s="32" t="str">
        <f t="array" ref="AL149">IFERROR(INDEX(A$1:A$2040,SMALL(IF(A$1:A$2040&lt;&gt;"",ROW(A$1:A$2040)-0),ROW(A157))),"")</f>
        <v/>
      </c>
    </row>
    <row r="150" spans="1:38" ht="18" customHeight="1" outlineLevel="1" x14ac:dyDescent="0.2">
      <c r="B150" s="175"/>
      <c r="C150" s="179"/>
      <c r="D150" s="179"/>
      <c r="E150" s="179"/>
      <c r="F150" s="179"/>
      <c r="G150" s="179"/>
      <c r="H150" s="179"/>
      <c r="I150" s="179"/>
      <c r="J150" s="179"/>
      <c r="K150" s="179"/>
      <c r="L150" s="179"/>
      <c r="M150" s="179"/>
      <c r="N150" s="179"/>
      <c r="O150" s="179"/>
      <c r="P150" s="179"/>
      <c r="Q150" s="179"/>
      <c r="R150" s="179"/>
      <c r="S150" s="179"/>
      <c r="T150" s="179"/>
      <c r="U150" s="179"/>
      <c r="V150" s="179"/>
      <c r="W150" s="179"/>
      <c r="X150" s="179"/>
      <c r="Y150" s="179"/>
      <c r="Z150" s="179"/>
      <c r="AA150" s="179"/>
      <c r="AB150" s="179"/>
      <c r="AC150" s="179"/>
      <c r="AD150" s="179"/>
      <c r="AE150" s="179"/>
      <c r="AF150" s="180"/>
      <c r="AG150" s="132"/>
      <c r="AH150" s="125" cm="1">
        <f t="array" ref="AH150">SUMPRODUCT((C150:AG150="CA")+(C150:AG150="RTT")*1)</f>
        <v>0</v>
      </c>
      <c r="AI150" s="103" cm="1">
        <f t="array" ref="AI150">SUMPRODUCT((C150:AG150="R-CA")*1)</f>
        <v>0</v>
      </c>
    </row>
    <row r="151" spans="1:38" ht="18" customHeight="1" outlineLevel="1" x14ac:dyDescent="0.2">
      <c r="B151" s="116" t="s">
        <v>103</v>
      </c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117"/>
      <c r="AG151" s="132"/>
      <c r="AH151" s="125" cm="1">
        <f t="array" ref="AH151">SUMPRODUCT((C151:AG151="CA")+(C151:AG151="RTT")*1)</f>
        <v>0</v>
      </c>
      <c r="AI151" s="196" cm="1">
        <f t="array" ref="AI151">SUMPRODUCT((C151:AG151="R-CA")*1)</f>
        <v>0</v>
      </c>
    </row>
    <row r="152" spans="1:38" ht="18" customHeight="1" outlineLevel="1" x14ac:dyDescent="0.2">
      <c r="B152" s="115" t="s">
        <v>39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4"/>
      <c r="AG152" s="132"/>
      <c r="AH152" s="125" cm="1">
        <f t="array" ref="AH152">SUMPRODUCT((C152:AG152="CA")+(C152:AG152="RTT")*1)</f>
        <v>0</v>
      </c>
      <c r="AI152" s="103" cm="1">
        <f t="array" ref="AI152">SUMPRODUCT((C152:AG152="R-CA")*1)</f>
        <v>0</v>
      </c>
    </row>
    <row r="153" spans="1:38" ht="18" customHeight="1" outlineLevel="1" x14ac:dyDescent="0.2">
      <c r="B153" s="116" t="s">
        <v>40</v>
      </c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117"/>
      <c r="AG153" s="133"/>
      <c r="AH153" s="129" cm="1">
        <f t="array" ref="AH153">SUMPRODUCT((C153:AG153="CA")+(C153:AG153="RTT")*1)</f>
        <v>0</v>
      </c>
      <c r="AI153" s="196" cm="1">
        <f t="array" ref="AI153">SUMPRODUCT((C153:AG153="R-CA")*1)</f>
        <v>0</v>
      </c>
    </row>
    <row r="154" spans="1:38" ht="18" customHeight="1" outlineLevel="1" x14ac:dyDescent="0.2"/>
    <row r="155" spans="1:38" ht="18" customHeight="1" outlineLevel="1" x14ac:dyDescent="0.2">
      <c r="B155" s="33">
        <v>46357</v>
      </c>
      <c r="C155" s="263">
        <f>DATE(P4_2026!B2,12,1)</f>
        <v>46357</v>
      </c>
      <c r="D155" s="263">
        <f>C155+1</f>
        <v>46358</v>
      </c>
      <c r="E155" s="263">
        <f t="shared" ref="E155:AG155" si="13">D155+1</f>
        <v>46359</v>
      </c>
      <c r="F155" s="263">
        <f t="shared" si="13"/>
        <v>46360</v>
      </c>
      <c r="G155" s="263">
        <f t="shared" si="13"/>
        <v>46361</v>
      </c>
      <c r="H155" s="263">
        <f t="shared" si="13"/>
        <v>46362</v>
      </c>
      <c r="I155" s="263">
        <f t="shared" si="13"/>
        <v>46363</v>
      </c>
      <c r="J155" s="263">
        <f t="shared" si="13"/>
        <v>46364</v>
      </c>
      <c r="K155" s="263">
        <f t="shared" si="13"/>
        <v>46365</v>
      </c>
      <c r="L155" s="263">
        <f t="shared" si="13"/>
        <v>46366</v>
      </c>
      <c r="M155" s="263">
        <f t="shared" si="13"/>
        <v>46367</v>
      </c>
      <c r="N155" s="263">
        <f t="shared" si="13"/>
        <v>46368</v>
      </c>
      <c r="O155" s="263">
        <f t="shared" si="13"/>
        <v>46369</v>
      </c>
      <c r="P155" s="263">
        <f t="shared" si="13"/>
        <v>46370</v>
      </c>
      <c r="Q155" s="263">
        <f t="shared" si="13"/>
        <v>46371</v>
      </c>
      <c r="R155" s="263">
        <f t="shared" si="13"/>
        <v>46372</v>
      </c>
      <c r="S155" s="263">
        <f t="shared" si="13"/>
        <v>46373</v>
      </c>
      <c r="T155" s="263">
        <f t="shared" si="13"/>
        <v>46374</v>
      </c>
      <c r="U155" s="263">
        <f t="shared" si="13"/>
        <v>46375</v>
      </c>
      <c r="V155" s="263">
        <f t="shared" si="13"/>
        <v>46376</v>
      </c>
      <c r="W155" s="263">
        <f t="shared" si="13"/>
        <v>46377</v>
      </c>
      <c r="X155" s="263">
        <f t="shared" si="13"/>
        <v>46378</v>
      </c>
      <c r="Y155" s="263">
        <f t="shared" si="13"/>
        <v>46379</v>
      </c>
      <c r="Z155" s="263">
        <f t="shared" si="13"/>
        <v>46380</v>
      </c>
      <c r="AA155" s="263">
        <f t="shared" si="13"/>
        <v>46381</v>
      </c>
      <c r="AB155" s="263">
        <f t="shared" si="13"/>
        <v>46382</v>
      </c>
      <c r="AC155" s="263">
        <f t="shared" si="13"/>
        <v>46383</v>
      </c>
      <c r="AD155" s="263">
        <f t="shared" si="13"/>
        <v>46384</v>
      </c>
      <c r="AE155" s="263">
        <f t="shared" si="13"/>
        <v>46385</v>
      </c>
      <c r="AF155" s="263">
        <f t="shared" si="13"/>
        <v>46386</v>
      </c>
      <c r="AG155" s="263">
        <f t="shared" si="13"/>
        <v>46387</v>
      </c>
    </row>
    <row r="156" spans="1:38" ht="18" customHeight="1" outlineLevel="1" x14ac:dyDescent="0.2">
      <c r="A156" s="32">
        <v>12</v>
      </c>
      <c r="B156" s="37" t="s">
        <v>44</v>
      </c>
      <c r="C156" s="263"/>
      <c r="D156" s="263"/>
      <c r="E156" s="267"/>
      <c r="F156" s="263"/>
      <c r="G156" s="263"/>
      <c r="H156" s="263"/>
      <c r="I156" s="263"/>
      <c r="J156" s="263"/>
      <c r="K156" s="263"/>
      <c r="L156" s="263"/>
      <c r="M156" s="263"/>
      <c r="N156" s="263"/>
      <c r="O156" s="263"/>
      <c r="P156" s="263"/>
      <c r="Q156" s="263"/>
      <c r="R156" s="263"/>
      <c r="S156" s="263"/>
      <c r="T156" s="263"/>
      <c r="U156" s="263"/>
      <c r="V156" s="263"/>
      <c r="W156" s="263"/>
      <c r="X156" s="263"/>
      <c r="Y156" s="263"/>
      <c r="Z156" s="263"/>
      <c r="AA156" s="263"/>
      <c r="AB156" s="267"/>
      <c r="AC156" s="263"/>
      <c r="AD156" s="263"/>
      <c r="AE156" s="263"/>
      <c r="AF156" s="263"/>
      <c r="AG156" s="263"/>
      <c r="AH156" s="28" t="s">
        <v>7</v>
      </c>
      <c r="AI156" s="28" t="s">
        <v>8</v>
      </c>
    </row>
    <row r="157" spans="1:38" ht="18" customHeight="1" outlineLevel="1" x14ac:dyDescent="0.2">
      <c r="B157" s="29" t="s">
        <v>27</v>
      </c>
      <c r="C157" s="35"/>
      <c r="D157" s="58"/>
      <c r="E157" s="48"/>
      <c r="F157" s="41"/>
      <c r="G157" s="38"/>
      <c r="H157" s="38"/>
      <c r="I157" s="41"/>
      <c r="J157" s="41"/>
      <c r="K157" s="41"/>
      <c r="L157" s="38"/>
      <c r="M157" s="38"/>
      <c r="N157" s="41"/>
      <c r="O157" s="41"/>
      <c r="P157" s="38"/>
      <c r="Q157" s="38"/>
      <c r="R157" s="38"/>
      <c r="S157" s="41"/>
      <c r="T157" s="41"/>
      <c r="U157" s="38" t="s">
        <v>7</v>
      </c>
      <c r="V157" s="38" t="s">
        <v>7</v>
      </c>
      <c r="W157" s="44" t="s">
        <v>7</v>
      </c>
      <c r="X157" s="44"/>
      <c r="Y157" s="41"/>
      <c r="Z157" s="38"/>
      <c r="AA157" s="59"/>
      <c r="AB157" s="47"/>
      <c r="AC157" s="41"/>
      <c r="AD157" s="38"/>
      <c r="AE157" s="38"/>
      <c r="AF157" s="38"/>
      <c r="AG157" s="41"/>
      <c r="AH157" s="97" cm="1">
        <f t="array" ref="AH157">SUMPRODUCT((C157:AG157="CA")+(C157:AG157="RTT")*1)</f>
        <v>3</v>
      </c>
      <c r="AI157" s="57" cm="1">
        <f t="array" ref="AI157">SUMPRODUCT((C157:AG157="R-CA")*1)</f>
        <v>0</v>
      </c>
    </row>
    <row r="158" spans="1:38" ht="18" customHeight="1" outlineLevel="1" x14ac:dyDescent="0.2">
      <c r="B158" s="30" t="s">
        <v>30</v>
      </c>
      <c r="C158" s="35"/>
      <c r="D158" s="35"/>
      <c r="E158" s="56"/>
      <c r="F158" s="41"/>
      <c r="G158" s="38"/>
      <c r="H158" s="38"/>
      <c r="I158" s="41"/>
      <c r="J158" s="41"/>
      <c r="K158" s="41"/>
      <c r="L158" s="38"/>
      <c r="M158" s="38"/>
      <c r="N158" s="41"/>
      <c r="O158" s="41"/>
      <c r="P158" s="38"/>
      <c r="Q158" s="38"/>
      <c r="R158" s="38" t="s">
        <v>7</v>
      </c>
      <c r="S158" s="41"/>
      <c r="T158" s="41"/>
      <c r="U158" s="38"/>
      <c r="V158" s="59"/>
      <c r="W158" s="48"/>
      <c r="X158" s="60"/>
      <c r="Y158" s="41"/>
      <c r="Z158" s="38" t="s">
        <v>7</v>
      </c>
      <c r="AA158" s="59" t="s">
        <v>7</v>
      </c>
      <c r="AB158" s="52"/>
      <c r="AC158" s="61"/>
      <c r="AD158" s="38"/>
      <c r="AE158" s="38"/>
      <c r="AF158" s="38"/>
      <c r="AG158" s="41"/>
      <c r="AH158" s="97" cm="1">
        <f t="array" ref="AH158">SUMPRODUCT((C158:AG158="CA")+(C158:AG158="RTT")*1)</f>
        <v>3</v>
      </c>
      <c r="AI158" s="38" cm="1">
        <f t="array" ref="AI158">SUMPRODUCT((C158:AG158="R-CA")*1)</f>
        <v>0</v>
      </c>
    </row>
    <row r="159" spans="1:38" ht="18" customHeight="1" x14ac:dyDescent="0.2">
      <c r="B159" s="29" t="s">
        <v>32</v>
      </c>
      <c r="C159" s="35"/>
      <c r="D159" s="35"/>
      <c r="E159" s="41"/>
      <c r="F159" s="41"/>
      <c r="G159" s="38"/>
      <c r="H159" s="38"/>
      <c r="I159" s="41"/>
      <c r="J159" s="41"/>
      <c r="K159" s="41"/>
      <c r="L159" s="38"/>
      <c r="M159" s="38"/>
      <c r="N159" s="41"/>
      <c r="O159" s="41"/>
      <c r="P159" s="38"/>
      <c r="Q159" s="38"/>
      <c r="R159" s="38"/>
      <c r="S159" s="41"/>
      <c r="T159" s="41"/>
      <c r="U159" s="38" t="s">
        <v>7</v>
      </c>
      <c r="V159" s="59" t="s">
        <v>7</v>
      </c>
      <c r="W159" s="62" t="s">
        <v>7</v>
      </c>
      <c r="X159" s="63"/>
      <c r="Y159" s="41"/>
      <c r="Z159" s="38"/>
      <c r="AA159" s="59"/>
      <c r="AB159" s="52"/>
      <c r="AC159" s="61"/>
      <c r="AD159" s="38"/>
      <c r="AE159" s="38"/>
      <c r="AF159" s="38"/>
      <c r="AG159" s="43"/>
      <c r="AH159" s="97" cm="1">
        <f t="array" ref="AH159">SUMPRODUCT((C159:AG159="CA")+(C159:AG159="RTT")*1)</f>
        <v>3</v>
      </c>
      <c r="AI159" s="38" cm="1">
        <f t="array" ref="AI159">SUMPRODUCT((C159:AG159="R-CA")*1)</f>
        <v>0</v>
      </c>
    </row>
    <row r="160" spans="1:38" ht="18" customHeight="1" x14ac:dyDescent="0.2">
      <c r="B160" s="30" t="s">
        <v>33</v>
      </c>
      <c r="C160" s="35"/>
      <c r="D160" s="35"/>
      <c r="E160" s="41"/>
      <c r="F160" s="41"/>
      <c r="G160" s="38"/>
      <c r="H160" s="38"/>
      <c r="I160" s="41"/>
      <c r="J160" s="41"/>
      <c r="K160" s="41"/>
      <c r="L160" s="38"/>
      <c r="M160" s="38"/>
      <c r="N160" s="41"/>
      <c r="O160" s="41"/>
      <c r="P160" s="38"/>
      <c r="Q160" s="38"/>
      <c r="R160" s="38"/>
      <c r="S160" s="41"/>
      <c r="T160" s="41"/>
      <c r="U160" s="38"/>
      <c r="V160" s="59"/>
      <c r="W160" s="48"/>
      <c r="X160" s="60"/>
      <c r="Y160" s="41"/>
      <c r="Z160" s="38"/>
      <c r="AA160" s="59"/>
      <c r="AB160" s="52"/>
      <c r="AC160" s="61"/>
      <c r="AD160" s="38"/>
      <c r="AE160" s="38" t="s">
        <v>7</v>
      </c>
      <c r="AF160" s="38" t="s">
        <v>7</v>
      </c>
      <c r="AG160" s="41"/>
      <c r="AH160" s="97" cm="1">
        <f t="array" ref="AH160">SUMPRODUCT((C160:AG160="CA")+(C160:AG160="RTT")*1)</f>
        <v>2</v>
      </c>
      <c r="AI160" s="38" cm="1">
        <f t="array" ref="AI160">SUMPRODUCT((C160:AG160="R-CA")*1)</f>
        <v>0</v>
      </c>
    </row>
    <row r="161" spans="2:38" ht="18" customHeight="1" x14ac:dyDescent="0.2">
      <c r="B161" s="29" t="s">
        <v>34</v>
      </c>
      <c r="C161" s="35"/>
      <c r="D161" s="35"/>
      <c r="E161" s="41"/>
      <c r="F161" s="41"/>
      <c r="G161" s="38"/>
      <c r="H161" s="38"/>
      <c r="I161" s="41"/>
      <c r="J161" s="41"/>
      <c r="K161" s="41"/>
      <c r="L161" s="38"/>
      <c r="M161" s="38"/>
      <c r="N161" s="41"/>
      <c r="O161" s="41"/>
      <c r="P161" s="38"/>
      <c r="Q161" s="38"/>
      <c r="R161" s="38"/>
      <c r="S161" s="41"/>
      <c r="T161" s="41"/>
      <c r="U161" s="38"/>
      <c r="V161" s="38"/>
      <c r="W161" s="56"/>
      <c r="X161" s="56"/>
      <c r="Y161" s="41"/>
      <c r="Z161" s="38"/>
      <c r="AA161" s="59"/>
      <c r="AB161" s="52"/>
      <c r="AC161" s="61"/>
      <c r="AD161" s="38"/>
      <c r="AE161" s="38" t="s">
        <v>7</v>
      </c>
      <c r="AF161" s="38" t="s">
        <v>7</v>
      </c>
      <c r="AG161" s="41"/>
      <c r="AH161" s="97" cm="1">
        <f t="array" ref="AH161">SUMPRODUCT((C161:AG161="CA")+(C161:AG161="RTT")*1)</f>
        <v>2</v>
      </c>
      <c r="AI161" s="38" cm="1">
        <f t="array" ref="AI161">SUMPRODUCT((C161:AG161="R-CA")*1)</f>
        <v>0</v>
      </c>
    </row>
    <row r="162" spans="2:38" ht="18" customHeight="1" x14ac:dyDescent="0.2">
      <c r="B162" s="30" t="s">
        <v>41</v>
      </c>
      <c r="C162" s="35"/>
      <c r="D162" s="35"/>
      <c r="E162" s="41"/>
      <c r="F162" s="41"/>
      <c r="G162" s="38"/>
      <c r="H162" s="38"/>
      <c r="I162" s="41"/>
      <c r="J162" s="41"/>
      <c r="K162" s="41"/>
      <c r="L162" s="38"/>
      <c r="M162" s="38"/>
      <c r="N162" s="41"/>
      <c r="O162" s="41"/>
      <c r="P162" s="38"/>
      <c r="Q162" s="38"/>
      <c r="R162" s="38"/>
      <c r="S162" s="41"/>
      <c r="T162" s="41"/>
      <c r="U162" s="38"/>
      <c r="V162" s="38"/>
      <c r="W162" s="41"/>
      <c r="X162" s="41"/>
      <c r="Y162" s="41"/>
      <c r="Z162" s="38" t="s">
        <v>7</v>
      </c>
      <c r="AA162" s="59" t="s">
        <v>7</v>
      </c>
      <c r="AB162" s="55"/>
      <c r="AC162" s="41"/>
      <c r="AD162" s="38"/>
      <c r="AE162" s="38"/>
      <c r="AF162" s="38"/>
      <c r="AG162" s="41"/>
      <c r="AH162" s="97" cm="1">
        <f t="array" ref="AH162">SUMPRODUCT((C162:AG162="CA")+(C162:AG162="RTT")*1)</f>
        <v>2</v>
      </c>
      <c r="AI162" s="38" cm="1">
        <f t="array" ref="AI162">SUMPRODUCT((C162:AG162="R-CA")*1)</f>
        <v>0</v>
      </c>
    </row>
    <row r="163" spans="2:38" ht="18" customHeight="1" outlineLevel="1" x14ac:dyDescent="0.2">
      <c r="B163" s="225" t="s">
        <v>101</v>
      </c>
      <c r="C163" s="219"/>
      <c r="D163" s="219"/>
      <c r="E163" s="219"/>
      <c r="F163" s="219"/>
      <c r="G163" s="219"/>
      <c r="H163" s="219"/>
      <c r="I163" s="219"/>
      <c r="J163" s="219"/>
      <c r="K163" s="219"/>
      <c r="L163" s="219"/>
      <c r="M163" s="219"/>
      <c r="N163" s="219"/>
      <c r="O163" s="219"/>
      <c r="P163" s="219"/>
      <c r="Q163" s="219"/>
      <c r="R163" s="219"/>
      <c r="S163" s="219"/>
      <c r="T163" s="219"/>
      <c r="U163" s="219"/>
      <c r="V163" s="219"/>
      <c r="W163" s="219"/>
      <c r="X163" s="219"/>
      <c r="Y163" s="219"/>
      <c r="Z163" s="38" t="s">
        <v>7</v>
      </c>
      <c r="AA163" s="38" t="s">
        <v>7</v>
      </c>
      <c r="AB163" s="219"/>
      <c r="AC163" s="219"/>
      <c r="AD163" s="219"/>
      <c r="AE163" s="219"/>
      <c r="AF163" s="219"/>
      <c r="AG163" s="219"/>
      <c r="AH163" s="125" cm="1">
        <f t="array" ref="AH163">SUMPRODUCT((C163:AG163="CA")+(C163:AG163="RTT")*1)</f>
        <v>2</v>
      </c>
      <c r="AI163" s="103" cm="1">
        <f t="array" ref="AI163">SUMPRODUCT((C163:AG163="R-CA")*1)</f>
        <v>0</v>
      </c>
      <c r="AL163" s="32" t="str">
        <f t="array" ref="AL163">IFERROR(INDEX(A$1:A$2040,SMALL(IF(A$1:A$2040&lt;&gt;"",ROW(A$1:A$2040)-0),ROW(A171))),"")</f>
        <v/>
      </c>
    </row>
    <row r="164" spans="2:38" ht="18" customHeight="1" outlineLevel="1" x14ac:dyDescent="0.2">
      <c r="B164" s="175"/>
      <c r="C164" s="179"/>
      <c r="D164" s="179"/>
      <c r="E164" s="179"/>
      <c r="F164" s="179"/>
      <c r="G164" s="179"/>
      <c r="H164" s="179"/>
      <c r="I164" s="179"/>
      <c r="J164" s="179"/>
      <c r="K164" s="179"/>
      <c r="L164" s="179"/>
      <c r="M164" s="179"/>
      <c r="N164" s="179"/>
      <c r="O164" s="179"/>
      <c r="P164" s="179"/>
      <c r="Q164" s="179"/>
      <c r="R164" s="179"/>
      <c r="S164" s="179"/>
      <c r="T164" s="179"/>
      <c r="U164" s="179"/>
      <c r="V164" s="179"/>
      <c r="W164" s="179"/>
      <c r="X164" s="179"/>
      <c r="Y164" s="179"/>
      <c r="Z164" s="179"/>
      <c r="AA164" s="179"/>
      <c r="AB164" s="179"/>
      <c r="AC164" s="179"/>
      <c r="AD164" s="179"/>
      <c r="AE164" s="179"/>
      <c r="AF164" s="179"/>
      <c r="AG164" s="179"/>
      <c r="AH164" s="111" cm="1">
        <f t="array" ref="AH164">SUMPRODUCT((C164:AG164="CA")+(C164:AG164="RTT")*1)</f>
        <v>0</v>
      </c>
      <c r="AI164" s="103" cm="1">
        <f t="array" ref="AI164">SUMPRODUCT((C164:AG164="R-CA")*1)</f>
        <v>0</v>
      </c>
    </row>
    <row r="165" spans="2:38" ht="18" customHeight="1" outlineLevel="1" x14ac:dyDescent="0.2">
      <c r="B165" s="116" t="s">
        <v>103</v>
      </c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111" cm="1">
        <f t="array" ref="AH165">SUMPRODUCT((C165:AG165="CA")+(C165:AG165="RTT")*1)</f>
        <v>0</v>
      </c>
      <c r="AI165" s="196" cm="1">
        <f t="array" ref="AI165">SUMPRODUCT((C165:AG165="R-CA")*1)</f>
        <v>0</v>
      </c>
    </row>
    <row r="166" spans="2:38" ht="18" customHeight="1" outlineLevel="1" x14ac:dyDescent="0.2">
      <c r="B166" s="115" t="s">
        <v>39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2"/>
      <c r="AG166" s="112"/>
      <c r="AH166" s="111" cm="1">
        <f t="array" ref="AH166">SUMPRODUCT((C166:AG166="CA")+(C166:AG166="RTT")*1)</f>
        <v>0</v>
      </c>
      <c r="AI166" s="103" cm="1">
        <f t="array" ref="AI166">SUMPRODUCT((C166:AG166="R-CA")*1)</f>
        <v>0</v>
      </c>
    </row>
    <row r="167" spans="2:38" ht="18" customHeight="1" outlineLevel="1" x14ac:dyDescent="0.2">
      <c r="B167" s="116" t="s">
        <v>40</v>
      </c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117"/>
      <c r="AH167" s="113" cm="1">
        <f t="array" ref="AH167">SUMPRODUCT((C167:AG167="CA")+(C167:AG167="RTT")*1)</f>
        <v>0</v>
      </c>
      <c r="AI167" s="196" cm="1">
        <f t="array" ref="AI167">SUMPRODUCT((C167:AG167="R-CA")*1)</f>
        <v>0</v>
      </c>
    </row>
    <row r="168" spans="2:38" ht="19.899999999999999" customHeight="1" x14ac:dyDescent="0.2"/>
    <row r="169" spans="2:38" ht="19.899999999999999" customHeight="1" x14ac:dyDescent="0.2"/>
    <row r="170" spans="2:38" ht="19.899999999999999" customHeight="1" x14ac:dyDescent="0.2"/>
  </sheetData>
  <mergeCells count="366">
    <mergeCell ref="C1:C2"/>
    <mergeCell ref="D1:D2"/>
    <mergeCell ref="E1:E2"/>
    <mergeCell ref="F1:F2"/>
    <mergeCell ref="G1:G2"/>
    <mergeCell ref="H1:H2"/>
    <mergeCell ref="R1:R2"/>
    <mergeCell ref="S1:S2"/>
    <mergeCell ref="T1:T2"/>
    <mergeCell ref="I1:I2"/>
    <mergeCell ref="J1:J2"/>
    <mergeCell ref="K1:K2"/>
    <mergeCell ref="L1:L2"/>
    <mergeCell ref="M1:M2"/>
    <mergeCell ref="N1:N2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V15:V16"/>
    <mergeCell ref="W15:W16"/>
    <mergeCell ref="L15:L16"/>
    <mergeCell ref="M15:M16"/>
    <mergeCell ref="N15:N16"/>
    <mergeCell ref="O15:O16"/>
    <mergeCell ref="P15:P16"/>
    <mergeCell ref="Q15:Q16"/>
    <mergeCell ref="AG1:AG2"/>
    <mergeCell ref="AA1:AA2"/>
    <mergeCell ref="AB1:AB2"/>
    <mergeCell ref="AC1:AC2"/>
    <mergeCell ref="AD1:AD2"/>
    <mergeCell ref="AE1:AE2"/>
    <mergeCell ref="AF1:AF2"/>
    <mergeCell ref="U1:U2"/>
    <mergeCell ref="V1:V2"/>
    <mergeCell ref="W1:W2"/>
    <mergeCell ref="X1:X2"/>
    <mergeCell ref="Y1:Y2"/>
    <mergeCell ref="Z1:Z2"/>
    <mergeCell ref="O1:O2"/>
    <mergeCell ref="P1:P2"/>
    <mergeCell ref="Q1:Q2"/>
    <mergeCell ref="M29:M30"/>
    <mergeCell ref="N29:N30"/>
    <mergeCell ref="O29:O30"/>
    <mergeCell ref="P29:P30"/>
    <mergeCell ref="AD15:AD16"/>
    <mergeCell ref="C29:C30"/>
    <mergeCell ref="D29:D30"/>
    <mergeCell ref="E29:E30"/>
    <mergeCell ref="F29:F30"/>
    <mergeCell ref="G29:G30"/>
    <mergeCell ref="H29:H30"/>
    <mergeCell ref="I29:I30"/>
    <mergeCell ref="J29:J30"/>
    <mergeCell ref="X15:X16"/>
    <mergeCell ref="Y15:Y16"/>
    <mergeCell ref="Z15:Z16"/>
    <mergeCell ref="AA15:AA16"/>
    <mergeCell ref="AB15:AB16"/>
    <mergeCell ref="AC15:AC16"/>
    <mergeCell ref="R15:R16"/>
    <mergeCell ref="S15:S16"/>
    <mergeCell ref="T15:T16"/>
    <mergeCell ref="U15:U16"/>
    <mergeCell ref="AC29:AC30"/>
    <mergeCell ref="AD29:AD30"/>
    <mergeCell ref="AE29:AE30"/>
    <mergeCell ref="AF29:AF30"/>
    <mergeCell ref="AG29:AG30"/>
    <mergeCell ref="C43:C44"/>
    <mergeCell ref="D43:D44"/>
    <mergeCell ref="E43:E44"/>
    <mergeCell ref="F43:F44"/>
    <mergeCell ref="G43:G44"/>
    <mergeCell ref="W29:W30"/>
    <mergeCell ref="X29:X30"/>
    <mergeCell ref="Y29:Y30"/>
    <mergeCell ref="Z29:Z30"/>
    <mergeCell ref="AA29:AA30"/>
    <mergeCell ref="AB29:AB30"/>
    <mergeCell ref="Q29:Q30"/>
    <mergeCell ref="R29:R30"/>
    <mergeCell ref="S29:S30"/>
    <mergeCell ref="T29:T30"/>
    <mergeCell ref="U29:U30"/>
    <mergeCell ref="V29:V30"/>
    <mergeCell ref="K29:K30"/>
    <mergeCell ref="L29:L30"/>
    <mergeCell ref="X43:X44"/>
    <mergeCell ref="Y43:Y44"/>
    <mergeCell ref="N43:N44"/>
    <mergeCell ref="O43:O44"/>
    <mergeCell ref="P43:P44"/>
    <mergeCell ref="Q43:Q44"/>
    <mergeCell ref="R43:R44"/>
    <mergeCell ref="S43:S44"/>
    <mergeCell ref="H43:H44"/>
    <mergeCell ref="I43:I44"/>
    <mergeCell ref="J43:J44"/>
    <mergeCell ref="K43:K44"/>
    <mergeCell ref="L43:L44"/>
    <mergeCell ref="M43:M44"/>
    <mergeCell ref="M57:M58"/>
    <mergeCell ref="N57:N58"/>
    <mergeCell ref="O57:O58"/>
    <mergeCell ref="P57:P58"/>
    <mergeCell ref="AF43:AF44"/>
    <mergeCell ref="AG43:AG44"/>
    <mergeCell ref="C57:C58"/>
    <mergeCell ref="D57:D58"/>
    <mergeCell ref="E57:E58"/>
    <mergeCell ref="F57:F58"/>
    <mergeCell ref="G57:G58"/>
    <mergeCell ref="H57:H58"/>
    <mergeCell ref="I57:I58"/>
    <mergeCell ref="J57:J58"/>
    <mergeCell ref="Z43:Z44"/>
    <mergeCell ref="AA43:AA44"/>
    <mergeCell ref="AB43:AB44"/>
    <mergeCell ref="AC43:AC44"/>
    <mergeCell ref="AD43:AD44"/>
    <mergeCell ref="AE43:AE44"/>
    <mergeCell ref="T43:T44"/>
    <mergeCell ref="U43:U44"/>
    <mergeCell ref="V43:V44"/>
    <mergeCell ref="W43:W44"/>
    <mergeCell ref="AC57:AC58"/>
    <mergeCell ref="AD57:AD58"/>
    <mergeCell ref="AE57:AE58"/>
    <mergeCell ref="AF57:AF58"/>
    <mergeCell ref="AG57:AG58"/>
    <mergeCell ref="C71:C72"/>
    <mergeCell ref="D71:D72"/>
    <mergeCell ref="E71:E72"/>
    <mergeCell ref="F71:F72"/>
    <mergeCell ref="G71:G72"/>
    <mergeCell ref="W57:W58"/>
    <mergeCell ref="X57:X58"/>
    <mergeCell ref="Y57:Y58"/>
    <mergeCell ref="Z57:Z58"/>
    <mergeCell ref="AA57:AA58"/>
    <mergeCell ref="AB57:AB58"/>
    <mergeCell ref="Q57:Q58"/>
    <mergeCell ref="R57:R58"/>
    <mergeCell ref="S57:S58"/>
    <mergeCell ref="T57:T58"/>
    <mergeCell ref="U57:U58"/>
    <mergeCell ref="V57:V58"/>
    <mergeCell ref="K57:K58"/>
    <mergeCell ref="L57:L58"/>
    <mergeCell ref="P71:P72"/>
    <mergeCell ref="Q71:Q72"/>
    <mergeCell ref="R71:R72"/>
    <mergeCell ref="S71:S72"/>
    <mergeCell ref="H71:H72"/>
    <mergeCell ref="I71:I72"/>
    <mergeCell ref="J71:J72"/>
    <mergeCell ref="K71:K72"/>
    <mergeCell ref="L71:L72"/>
    <mergeCell ref="M71:M72"/>
    <mergeCell ref="AF71:AF72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Z71:Z72"/>
    <mergeCell ref="AA71:AA72"/>
    <mergeCell ref="AB71:AB72"/>
    <mergeCell ref="AC71:AC72"/>
    <mergeCell ref="AD71:AD72"/>
    <mergeCell ref="AE71:AE72"/>
    <mergeCell ref="T71:T72"/>
    <mergeCell ref="U71:U72"/>
    <mergeCell ref="V71:V72"/>
    <mergeCell ref="W71:W72"/>
    <mergeCell ref="X71:X72"/>
    <mergeCell ref="Y71:Y72"/>
    <mergeCell ref="N71:N72"/>
    <mergeCell ref="O71:O72"/>
    <mergeCell ref="AG85:AG86"/>
    <mergeCell ref="C99:C100"/>
    <mergeCell ref="D99:D100"/>
    <mergeCell ref="E99:E100"/>
    <mergeCell ref="F99:F100"/>
    <mergeCell ref="G99:G100"/>
    <mergeCell ref="H99:H100"/>
    <mergeCell ref="X85:X86"/>
    <mergeCell ref="Y85:Y86"/>
    <mergeCell ref="Z85:Z86"/>
    <mergeCell ref="AA85:AA86"/>
    <mergeCell ref="AB85:AB86"/>
    <mergeCell ref="AC85:AC86"/>
    <mergeCell ref="R85:R86"/>
    <mergeCell ref="S85:S86"/>
    <mergeCell ref="T85:T86"/>
    <mergeCell ref="U85:U86"/>
    <mergeCell ref="V85:V86"/>
    <mergeCell ref="W85:W86"/>
    <mergeCell ref="L85:L86"/>
    <mergeCell ref="M85:M86"/>
    <mergeCell ref="N85:N86"/>
    <mergeCell ref="O85:O86"/>
    <mergeCell ref="P85:P86"/>
    <mergeCell ref="I99:I100"/>
    <mergeCell ref="J99:J100"/>
    <mergeCell ref="K99:K100"/>
    <mergeCell ref="L99:L100"/>
    <mergeCell ref="M99:M100"/>
    <mergeCell ref="N99:N100"/>
    <mergeCell ref="AD85:AD86"/>
    <mergeCell ref="AE85:AE86"/>
    <mergeCell ref="AF85:AF86"/>
    <mergeCell ref="Q85:Q86"/>
    <mergeCell ref="V99:V100"/>
    <mergeCell ref="W99:W100"/>
    <mergeCell ref="X99:X100"/>
    <mergeCell ref="Y99:Y100"/>
    <mergeCell ref="Z99:Z100"/>
    <mergeCell ref="O99:O100"/>
    <mergeCell ref="P99:P100"/>
    <mergeCell ref="Q99:Q100"/>
    <mergeCell ref="R99:R100"/>
    <mergeCell ref="S99:S100"/>
    <mergeCell ref="T99:T100"/>
    <mergeCell ref="W113:W114"/>
    <mergeCell ref="L113:L114"/>
    <mergeCell ref="M113:M114"/>
    <mergeCell ref="N113:N114"/>
    <mergeCell ref="O113:O114"/>
    <mergeCell ref="P113:P114"/>
    <mergeCell ref="Q113:Q114"/>
    <mergeCell ref="AG99:AG100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AA99:AA100"/>
    <mergeCell ref="AB99:AB100"/>
    <mergeCell ref="AC99:AC100"/>
    <mergeCell ref="AD99:AD100"/>
    <mergeCell ref="AE99:AE100"/>
    <mergeCell ref="AF99:AF100"/>
    <mergeCell ref="U99:U100"/>
    <mergeCell ref="M127:M128"/>
    <mergeCell ref="N127:N128"/>
    <mergeCell ref="O127:O128"/>
    <mergeCell ref="AD113:AD114"/>
    <mergeCell ref="AE113:AE114"/>
    <mergeCell ref="AF113:AF114"/>
    <mergeCell ref="C127:C128"/>
    <mergeCell ref="D127:D128"/>
    <mergeCell ref="E127:E128"/>
    <mergeCell ref="F127:F128"/>
    <mergeCell ref="G127:G128"/>
    <mergeCell ref="H127:H128"/>
    <mergeCell ref="I127:I128"/>
    <mergeCell ref="X113:X114"/>
    <mergeCell ref="Y113:Y114"/>
    <mergeCell ref="Z113:Z114"/>
    <mergeCell ref="AA113:AA114"/>
    <mergeCell ref="AB113:AB114"/>
    <mergeCell ref="AC113:AC114"/>
    <mergeCell ref="R113:R114"/>
    <mergeCell ref="S113:S114"/>
    <mergeCell ref="T113:T114"/>
    <mergeCell ref="U113:U114"/>
    <mergeCell ref="V113:V114"/>
    <mergeCell ref="F141:F142"/>
    <mergeCell ref="G141:G142"/>
    <mergeCell ref="H141:H142"/>
    <mergeCell ref="AB127:AB128"/>
    <mergeCell ref="AC127:AC128"/>
    <mergeCell ref="AD127:AD128"/>
    <mergeCell ref="AE127:AE128"/>
    <mergeCell ref="AF127:AF128"/>
    <mergeCell ref="AG127:AG128"/>
    <mergeCell ref="V127:V128"/>
    <mergeCell ref="W127:W128"/>
    <mergeCell ref="X127:X128"/>
    <mergeCell ref="Y127:Y128"/>
    <mergeCell ref="Z127:Z128"/>
    <mergeCell ref="AA127:AA128"/>
    <mergeCell ref="P127:P128"/>
    <mergeCell ref="Q127:Q128"/>
    <mergeCell ref="R127:R128"/>
    <mergeCell ref="S127:S128"/>
    <mergeCell ref="T127:T128"/>
    <mergeCell ref="U127:U128"/>
    <mergeCell ref="J127:J128"/>
    <mergeCell ref="K127:K128"/>
    <mergeCell ref="L127:L128"/>
    <mergeCell ref="AD141:AD142"/>
    <mergeCell ref="AE141:AE142"/>
    <mergeCell ref="AF141:AF142"/>
    <mergeCell ref="U141:U142"/>
    <mergeCell ref="V141:V142"/>
    <mergeCell ref="W141:W142"/>
    <mergeCell ref="X141:X142"/>
    <mergeCell ref="Y141:Y142"/>
    <mergeCell ref="Z141:Z142"/>
    <mergeCell ref="C155:C156"/>
    <mergeCell ref="D155:D156"/>
    <mergeCell ref="E155:E156"/>
    <mergeCell ref="F155:F156"/>
    <mergeCell ref="G155:G156"/>
    <mergeCell ref="H155:H156"/>
    <mergeCell ref="AA141:AA142"/>
    <mergeCell ref="AB141:AB142"/>
    <mergeCell ref="AC141:AC142"/>
    <mergeCell ref="O141:O142"/>
    <mergeCell ref="P141:P142"/>
    <mergeCell ref="Q141:Q142"/>
    <mergeCell ref="R141:R142"/>
    <mergeCell ref="S141:S142"/>
    <mergeCell ref="T141:T142"/>
    <mergeCell ref="I141:I142"/>
    <mergeCell ref="J141:J142"/>
    <mergeCell ref="K141:K142"/>
    <mergeCell ref="L141:L142"/>
    <mergeCell ref="M141:M142"/>
    <mergeCell ref="N141:N142"/>
    <mergeCell ref="C141:C142"/>
    <mergeCell ref="D141:D142"/>
    <mergeCell ref="E141:E142"/>
    <mergeCell ref="O155:O156"/>
    <mergeCell ref="P155:P156"/>
    <mergeCell ref="Q155:Q156"/>
    <mergeCell ref="R155:R156"/>
    <mergeCell ref="S155:S156"/>
    <mergeCell ref="T155:T156"/>
    <mergeCell ref="I155:I156"/>
    <mergeCell ref="J155:J156"/>
    <mergeCell ref="K155:K156"/>
    <mergeCell ref="L155:L156"/>
    <mergeCell ref="M155:M156"/>
    <mergeCell ref="N155:N156"/>
    <mergeCell ref="AG155:AG156"/>
    <mergeCell ref="AA155:AA156"/>
    <mergeCell ref="AB155:AB156"/>
    <mergeCell ref="AC155:AC156"/>
    <mergeCell ref="AD155:AD156"/>
    <mergeCell ref="AE155:AE156"/>
    <mergeCell ref="AF155:AF156"/>
    <mergeCell ref="U155:U156"/>
    <mergeCell ref="V155:V156"/>
    <mergeCell ref="W155:W156"/>
    <mergeCell ref="X155:X156"/>
    <mergeCell ref="Y155:Y156"/>
    <mergeCell ref="Z155:Z156"/>
  </mergeCells>
  <conditionalFormatting sqref="C89">
    <cfRule type="expression" dxfId="29" priority="2">
      <formula>INDEX(Cycle14, MOD(C$71-débutCycle,14)+1)=0</formula>
    </cfRule>
  </conditionalFormatting>
  <conditionalFormatting sqref="C15:AD27">
    <cfRule type="expression" dxfId="28" priority="38">
      <formula>INDEX(Cycle14, MOD(C$15-débutCycle,14)+1)=0</formula>
    </cfRule>
  </conditionalFormatting>
  <conditionalFormatting sqref="C43:AF50 C51:M52 O51:AF52 C53:AF55">
    <cfRule type="expression" dxfId="27" priority="44">
      <formula>INDEX(Cycle14, MOD(C$43-débutCycle,14)+1)=0</formula>
    </cfRule>
  </conditionalFormatting>
  <conditionalFormatting sqref="C71:AF72 C73:G74 I73:AF74 C75:AF83">
    <cfRule type="expression" dxfId="26" priority="42">
      <formula>INDEX(Cycle14, MOD(C$71-débutCycle,14)+1)=0</formula>
    </cfRule>
  </conditionalFormatting>
  <conditionalFormatting sqref="C113:AF125">
    <cfRule type="expression" dxfId="25" priority="40">
      <formula>INDEX(Cycle14, MOD(C$113-débutCycle,14)+1)=0</formula>
    </cfRule>
  </conditionalFormatting>
  <conditionalFormatting sqref="C141:AF153">
    <cfRule type="expression" dxfId="24" priority="39">
      <formula>INDEX(Cycle14, MOD(C$141-débutCycle,14)+1)=0</formula>
    </cfRule>
  </conditionalFormatting>
  <conditionalFormatting sqref="C1:AG2 C3:I3 K3:AG3 C4:AG8 F9:X9 C9:D10 Y9:AG10 F10:W10 C11:AG13">
    <cfRule type="expression" dxfId="23" priority="43">
      <formula>INDEX(Cycle14, MOD(C$1-débutCycle,14)+1)=0</formula>
    </cfRule>
  </conditionalFormatting>
  <conditionalFormatting sqref="C29:AG36 C37:I38 K37:W38 Y37:AG38 C39:AG41">
    <cfRule type="expression" dxfId="22" priority="32">
      <formula>INDEX(Cycle14, MOD(C$29-débutCycle,14)+1)=0</formula>
    </cfRule>
  </conditionalFormatting>
  <conditionalFormatting sqref="C57:AG58 C59:L60 O59:O60 S59:AG60 C61:AG64 C65:D66 F65:Q66 S65:AG66 C67:AG69">
    <cfRule type="expression" dxfId="21" priority="45">
      <formula>INDEX(Cycle14, MOD(C$57-débutCycle,14)+1)=0</formula>
    </cfRule>
  </conditionalFormatting>
  <conditionalFormatting sqref="C85:AG88 D89:AG89 C90:AG97">
    <cfRule type="expression" dxfId="20" priority="41">
      <formula>INDEX(Cycle14, MOD(C$85-débutCycle,14)+1)=0</formula>
    </cfRule>
  </conditionalFormatting>
  <conditionalFormatting sqref="C99:AG111">
    <cfRule type="expression" dxfId="19" priority="48">
      <formula>INDEX(Cycle14, MOD(C$99-débutCycle,14)+1)=0</formula>
    </cfRule>
  </conditionalFormatting>
  <conditionalFormatting sqref="C127:AG128 C129:AD129 AG129 C130:AG139">
    <cfRule type="expression" dxfId="18" priority="46">
      <formula>INDEX(Cycle14, MOD(C$127-débutCycle,14)+1)=0</formula>
    </cfRule>
  </conditionalFormatting>
  <conditionalFormatting sqref="C155:AG167">
    <cfRule type="expression" dxfId="17" priority="47">
      <formula>INDEX(Cycle14, MOD(C$155-débutCycle,14)+1)=0</formula>
    </cfRule>
  </conditionalFormatting>
  <conditionalFormatting sqref="E9:E10">
    <cfRule type="expression" dxfId="16" priority="8">
      <formula>INDEX(Cycle14, MOD(E$99-débutCycle,14)+1)=0</formula>
    </cfRule>
  </conditionalFormatting>
  <conditionalFormatting sqref="E65:E66">
    <cfRule type="expression" dxfId="15" priority="10">
      <formula>INDEX(Cycle14, MOD(E$99-débutCycle,14)+1)=0</formula>
    </cfRule>
  </conditionalFormatting>
  <conditionalFormatting sqref="H73:H74">
    <cfRule type="expression" dxfId="14" priority="16">
      <formula>INDEX(Cycle14, MOD(H$71-débutCycle,14)+1)=0</formula>
    </cfRule>
  </conditionalFormatting>
  <conditionalFormatting sqref="J3">
    <cfRule type="expression" dxfId="13" priority="21">
      <formula>INDEX(Cycle14, MOD(J$43-débutCycle,14)+1)=0</formula>
    </cfRule>
  </conditionalFormatting>
  <conditionalFormatting sqref="J37:J38">
    <cfRule type="expression" dxfId="12" priority="7">
      <formula>INDEX(Cycle14, MOD(J$15-débutCycle,14)+1)=0</formula>
    </cfRule>
  </conditionalFormatting>
  <conditionalFormatting sqref="M59:M60">
    <cfRule type="expression" dxfId="11" priority="24">
      <formula>INDEX(Cycle14, MOD(M$57-débutCycle,14)+1)=0</formula>
    </cfRule>
  </conditionalFormatting>
  <conditionalFormatting sqref="N51">
    <cfRule type="expression" dxfId="10" priority="11">
      <formula>INDEX(Cycle14, MOD(N$99-débutCycle,14)+1)=0</formula>
    </cfRule>
  </conditionalFormatting>
  <conditionalFormatting sqref="N52">
    <cfRule type="expression" dxfId="9" priority="5">
      <formula>INDEX(Cycle14, MOD(N$15-débutCycle,14)+1)=0</formula>
    </cfRule>
  </conditionalFormatting>
  <conditionalFormatting sqref="N59:N60">
    <cfRule type="expression" dxfId="8" priority="26">
      <formula>INDEX(Cycle14, MOD(N$57-débutCycle,14)+1)=0</formula>
    </cfRule>
  </conditionalFormatting>
  <conditionalFormatting sqref="P59:P60">
    <cfRule type="expression" dxfId="7" priority="23">
      <formula>INDEX(Cycle14, MOD(P$57-débutCycle,14)+1)=0</formula>
    </cfRule>
  </conditionalFormatting>
  <conditionalFormatting sqref="Q59:Q60">
    <cfRule type="expression" dxfId="6" priority="27">
      <formula>INDEX(Cycle14, MOD(Q$57-débutCycle,14)+1)=0</formula>
    </cfRule>
  </conditionalFormatting>
  <conditionalFormatting sqref="R59:R60">
    <cfRule type="expression" dxfId="5" priority="25">
      <formula>INDEX(Cycle14, MOD(R$57-débutCycle,14)+1)=0</formula>
    </cfRule>
  </conditionalFormatting>
  <conditionalFormatting sqref="R65">
    <cfRule type="expression" dxfId="4" priority="9">
      <formula>INDEX(Cycle14, MOD(R$99-débutCycle,14)+1)=0</formula>
    </cfRule>
  </conditionalFormatting>
  <conditionalFormatting sqref="R66">
    <cfRule type="expression" dxfId="3" priority="4">
      <formula>INDEX(Cycle14, MOD(R$99-débutCycle,14)+1)=0</formula>
    </cfRule>
  </conditionalFormatting>
  <conditionalFormatting sqref="X10">
    <cfRule type="expression" dxfId="2" priority="12">
      <formula>INDEX(Cycle14, MOD(X$99-débutCycle,14)+1)=0</formula>
    </cfRule>
  </conditionalFormatting>
  <conditionalFormatting sqref="X37:X38">
    <cfRule type="expression" dxfId="1" priority="6">
      <formula>INDEX(Cycle14, MOD(X$15-débutCycle,14)+1)=0</formula>
    </cfRule>
  </conditionalFormatting>
  <conditionalFormatting sqref="AE129:AF129">
    <cfRule type="expression" dxfId="0" priority="1">
      <formula>INDEX(Cycle14, MOD(AE$99-débutCycle,14)+1)=0</formula>
    </cfRule>
  </conditionalFormatting>
  <conditionalFormatting sqref="AL2:AL17 AM4:AM19 AL30 AL45 AL87:AL100 AL115 AL130">
    <cfRule type="expression" priority="49">
      <formula>IFERROR(INDEX(A$6:A$2027,SMALL(IF(A$6:A$2027&lt;&gt;"",ROW(A$6:A$2027)-19),ROW(#REF!))),"")</formula>
    </cfRule>
  </conditionalFormatting>
  <conditionalFormatting sqref="AL107:AL111">
    <cfRule type="expression" priority="37">
      <formula>IFERROR(INDEX(A$6:A$2027,SMALL(IF(A$6:A$2027&lt;&gt;"",ROW(A$6:A$2027)-19),ROW(#REF!))),"")</formula>
    </cfRule>
  </conditionalFormatting>
  <conditionalFormatting sqref="AL121:AL125">
    <cfRule type="expression" priority="36">
      <formula>IFERROR(INDEX(A$6:A$2027,SMALL(IF(A$6:A$2027&lt;&gt;"",ROW(A$6:A$2027)-19),ROW(#REF!))),"")</formula>
    </cfRule>
  </conditionalFormatting>
  <conditionalFormatting sqref="AL135:AL139">
    <cfRule type="expression" priority="35">
      <formula>IFERROR(INDEX(A$6:A$2027,SMALL(IF(A$6:A$2027&lt;&gt;"",ROW(A$6:A$2027)-19),ROW(#REF!))),"")</formula>
    </cfRule>
  </conditionalFormatting>
  <conditionalFormatting sqref="AL149:AL153">
    <cfRule type="expression" priority="34">
      <formula>IFERROR(INDEX(A$6:A$2027,SMALL(IF(A$6:A$2027&lt;&gt;"",ROW(A$6:A$2027)-19),ROW(#REF!))),"")</formula>
    </cfRule>
  </conditionalFormatting>
  <conditionalFormatting sqref="AL163:AL167">
    <cfRule type="expression" priority="33">
      <formula>IFERROR(INDEX(A$6:A$2027,SMALL(IF(A$6:A$2027&lt;&gt;"",ROW(A$6:A$2027)-19),ROW(#REF!))),"")</formula>
    </cfRule>
  </conditionalFormatting>
  <pageMargins left="0.7" right="0.7" top="0.75" bottom="0.75" header="0.3" footer="0.3"/>
  <pageSetup paperSize="9" orientation="portrait" horizontalDpi="360" verticalDpi="360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11"/>
  <sheetViews>
    <sheetView tabSelected="1" zoomScale="95" workbookViewId="0">
      <selection activeCell="A34" sqref="A34"/>
    </sheetView>
  </sheetViews>
  <sheetFormatPr baseColWidth="10" defaultColWidth="10.7109375" defaultRowHeight="15" x14ac:dyDescent="0.25"/>
  <cols>
    <col min="1" max="1" width="17.28515625" customWidth="1"/>
    <col min="2" max="4" width="11.42578125" customWidth="1"/>
    <col min="5" max="5" width="21.42578125" customWidth="1"/>
    <col min="6" max="6" width="21.7109375" customWidth="1"/>
    <col min="7" max="8" width="21.85546875" customWidth="1"/>
    <col min="9" max="9" width="11.42578125" customWidth="1"/>
  </cols>
  <sheetData>
    <row r="1" spans="1:18" x14ac:dyDescent="0.25">
      <c r="A1" s="4" t="s">
        <v>0</v>
      </c>
      <c r="B1" s="1" t="e">
        <f>DATE(#REF!,#REF!,1)</f>
        <v>#REF!</v>
      </c>
      <c r="C1" s="1" t="e">
        <f>DATE(#REF!,#REF!+1,1)-1</f>
        <v>#REF!</v>
      </c>
      <c r="D1" s="2" t="s">
        <v>68</v>
      </c>
      <c r="E1" s="2"/>
      <c r="F1" s="2"/>
      <c r="G1" s="6" t="s">
        <v>69</v>
      </c>
      <c r="H1" s="4" t="s">
        <v>25</v>
      </c>
      <c r="I1" s="2"/>
      <c r="J1" s="2" t="s">
        <v>70</v>
      </c>
      <c r="K1" s="2"/>
      <c r="L1" s="2"/>
      <c r="M1" s="2">
        <v>29</v>
      </c>
      <c r="N1" s="2">
        <v>30</v>
      </c>
      <c r="O1" s="2">
        <v>31</v>
      </c>
      <c r="P1" s="2"/>
      <c r="Q1" s="2"/>
      <c r="R1" s="2"/>
    </row>
    <row r="2" spans="1:18" ht="15.75" x14ac:dyDescent="0.25">
      <c r="A2" s="5" t="s">
        <v>71</v>
      </c>
      <c r="B2" s="1">
        <f>DATE(P4_2025!B2,P4_2025!B1,1)</f>
        <v>45992</v>
      </c>
      <c r="C2" s="1">
        <f>DATE(P4_2025!B2,P4_2025!B1+1,1)-1</f>
        <v>46022</v>
      </c>
      <c r="D2" s="2">
        <v>2024</v>
      </c>
      <c r="E2" s="12"/>
      <c r="F2" s="12"/>
      <c r="G2" s="7" t="s">
        <v>29</v>
      </c>
      <c r="H2" s="5" t="s">
        <v>28</v>
      </c>
      <c r="I2" s="2"/>
      <c r="J2" s="13" t="s">
        <v>72</v>
      </c>
      <c r="K2" s="14"/>
      <c r="L2" s="14"/>
      <c r="M2" s="14" t="e">
        <f>MONTH(#REF!)&lt;&gt;MONTH(#REF!)</f>
        <v>#REF!</v>
      </c>
      <c r="N2" s="14" t="e">
        <f>MONTH(#REF!)&lt;&gt;MONTH(#REF!)</f>
        <v>#REF!</v>
      </c>
      <c r="O2" s="14" t="e">
        <f>MONTH(#REF!)&lt;&gt;MONTH(#REF!)</f>
        <v>#REF!</v>
      </c>
      <c r="P2" s="14"/>
      <c r="Q2" s="2"/>
      <c r="R2" s="2"/>
    </row>
    <row r="3" spans="1:18" ht="15.75" x14ac:dyDescent="0.25">
      <c r="A3" s="5" t="s">
        <v>73</v>
      </c>
      <c r="B3" s="1">
        <f>DATE(P4_2026!B2,P4_2026!B1,1)</f>
        <v>46357</v>
      </c>
      <c r="C3" s="1">
        <f>DATE(P4_2026!B2,P4_2026!B1+1,1)-1</f>
        <v>46387</v>
      </c>
      <c r="D3" s="2">
        <f>D2+1</f>
        <v>2025</v>
      </c>
      <c r="E3" s="15" t="s">
        <v>74</v>
      </c>
      <c r="F3" s="16">
        <f>DATE($F$1,1,1)</f>
        <v>1</v>
      </c>
      <c r="G3" s="8" t="s">
        <v>38</v>
      </c>
      <c r="H3" s="5" t="s">
        <v>75</v>
      </c>
      <c r="I3" s="2"/>
      <c r="J3" s="14"/>
      <c r="K3" s="14" t="s">
        <v>76</v>
      </c>
      <c r="L3" s="14"/>
      <c r="M3" s="14"/>
      <c r="N3" s="14"/>
      <c r="O3" s="14"/>
      <c r="P3" s="14"/>
      <c r="Q3" s="2"/>
      <c r="R3" s="2"/>
    </row>
    <row r="4" spans="1:18" ht="15.75" x14ac:dyDescent="0.25">
      <c r="A4" s="5" t="s">
        <v>77</v>
      </c>
      <c r="B4" s="1">
        <f>DATE(P4_2027!B2,P4_2027!B1,1)</f>
        <v>46388</v>
      </c>
      <c r="C4" s="1">
        <f>DATE(P4_2027!B2,P4_2027!B1+1,1)-1</f>
        <v>46418</v>
      </c>
      <c r="D4" s="2">
        <f>D3+1</f>
        <v>2026</v>
      </c>
      <c r="E4" s="15" t="s">
        <v>78</v>
      </c>
      <c r="F4" s="16">
        <f>ROUND(DATE($F$1,4,MOD(234-11*MOD($F$1,19),30))/7,)*7-6</f>
        <v>106</v>
      </c>
      <c r="G4" s="9"/>
      <c r="H4" s="5" t="s">
        <v>31</v>
      </c>
      <c r="I4" s="2"/>
      <c r="J4" s="14"/>
      <c r="K4" s="13" t="s">
        <v>79</v>
      </c>
      <c r="L4" s="14"/>
      <c r="M4" s="14"/>
      <c r="N4" s="14"/>
      <c r="O4" s="14"/>
      <c r="P4" s="14"/>
      <c r="Q4" s="2"/>
      <c r="R4" s="2"/>
    </row>
    <row r="5" spans="1:18" x14ac:dyDescent="0.25">
      <c r="A5" s="5" t="s">
        <v>80</v>
      </c>
      <c r="B5" s="2"/>
      <c r="C5" s="2"/>
      <c r="D5" s="2">
        <f t="shared" ref="D5:D8" si="0">D4+1</f>
        <v>2027</v>
      </c>
      <c r="E5" s="15" t="s">
        <v>81</v>
      </c>
      <c r="F5" s="16">
        <f>F4+1</f>
        <v>107</v>
      </c>
      <c r="G5" s="8"/>
      <c r="H5" s="17" t="s">
        <v>82</v>
      </c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 s="5" t="s">
        <v>83</v>
      </c>
      <c r="B6" s="2"/>
      <c r="C6" s="2"/>
      <c r="D6" s="2">
        <f t="shared" si="0"/>
        <v>2028</v>
      </c>
      <c r="E6" s="15" t="s">
        <v>84</v>
      </c>
      <c r="F6" s="18">
        <f>DATE($F$1,5,1)</f>
        <v>122</v>
      </c>
      <c r="G6" s="10"/>
      <c r="H6" s="17" t="s">
        <v>37</v>
      </c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x14ac:dyDescent="0.25">
      <c r="A7" s="5" t="s">
        <v>85</v>
      </c>
      <c r="B7" s="2"/>
      <c r="C7" s="2"/>
      <c r="D7" s="2">
        <f t="shared" si="0"/>
        <v>2029</v>
      </c>
      <c r="E7" s="19">
        <v>45420</v>
      </c>
      <c r="F7" s="16">
        <f>DATE($F$1,5,8)</f>
        <v>129</v>
      </c>
      <c r="G7" s="11"/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 x14ac:dyDescent="0.25">
      <c r="A8" s="5" t="s">
        <v>86</v>
      </c>
      <c r="B8" s="2"/>
      <c r="C8" s="2"/>
      <c r="D8" s="2">
        <f t="shared" si="0"/>
        <v>2030</v>
      </c>
      <c r="E8" s="15" t="s">
        <v>87</v>
      </c>
      <c r="F8" s="16">
        <f>F4+39</f>
        <v>145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25">
      <c r="A9" s="5" t="s">
        <v>88</v>
      </c>
      <c r="B9" s="2"/>
      <c r="C9" s="2"/>
      <c r="D9" s="2"/>
      <c r="E9" s="15" t="s">
        <v>89</v>
      </c>
      <c r="F9" s="16">
        <f>F4+49</f>
        <v>155</v>
      </c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25">
      <c r="A10" s="5" t="s">
        <v>90</v>
      </c>
      <c r="B10" s="2"/>
      <c r="C10" s="2"/>
      <c r="D10" s="2"/>
      <c r="E10" s="15" t="s">
        <v>91</v>
      </c>
      <c r="F10" s="16">
        <f>F4+50</f>
        <v>156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25">
      <c r="A11" s="5" t="s">
        <v>92</v>
      </c>
      <c r="B11" s="2"/>
      <c r="C11" s="2"/>
      <c r="D11" s="2"/>
      <c r="E11" s="19">
        <v>45487</v>
      </c>
      <c r="F11" s="16">
        <f>DATE($F$1,7,14)</f>
        <v>196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25">
      <c r="A12" s="5" t="s">
        <v>93</v>
      </c>
      <c r="B12" s="2"/>
      <c r="C12" s="2"/>
      <c r="D12" s="2"/>
      <c r="E12" s="15" t="s">
        <v>94</v>
      </c>
      <c r="F12" s="16">
        <f>DATE($F$1,8,15)</f>
        <v>228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ht="15.75" thickBot="1" x14ac:dyDescent="0.3">
      <c r="A13" s="17" t="s">
        <v>95</v>
      </c>
      <c r="B13" s="2"/>
      <c r="C13" s="2"/>
      <c r="D13" s="2"/>
      <c r="E13" s="15" t="s">
        <v>96</v>
      </c>
      <c r="F13" s="16">
        <f>DATE($F$1,11,1)</f>
        <v>306</v>
      </c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25">
      <c r="A14" s="2"/>
      <c r="B14" s="2"/>
      <c r="C14" s="2"/>
      <c r="D14" s="2"/>
      <c r="E14" s="19">
        <v>45607</v>
      </c>
      <c r="F14" s="16">
        <f>DATE($F$1,11,11)</f>
        <v>316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25">
      <c r="A15" s="2"/>
      <c r="B15" s="2"/>
      <c r="C15" s="2"/>
      <c r="D15" s="2"/>
      <c r="E15" s="19">
        <v>45651</v>
      </c>
      <c r="F15" s="16">
        <f>DATE($F$1,12,25)</f>
        <v>360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x14ac:dyDescent="0.25">
      <c r="A17" s="2" t="s">
        <v>105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 x14ac:dyDescent="0.25">
      <c r="A18" s="21" t="s">
        <v>97</v>
      </c>
      <c r="B18" s="23" t="s">
        <v>98</v>
      </c>
      <c r="C18" s="2"/>
      <c r="E18" s="23" t="s">
        <v>99</v>
      </c>
      <c r="F18" s="3" t="s">
        <v>100</v>
      </c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 x14ac:dyDescent="0.25">
      <c r="A19" s="22">
        <v>45292</v>
      </c>
      <c r="B19" s="24">
        <v>0</v>
      </c>
      <c r="C19" s="2"/>
      <c r="E19" s="24">
        <v>0</v>
      </c>
      <c r="F19" s="26">
        <v>1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 x14ac:dyDescent="0.25">
      <c r="A20" s="27"/>
      <c r="B20" s="24">
        <v>1</v>
      </c>
      <c r="C20" s="2"/>
      <c r="E20" s="24">
        <v>1</v>
      </c>
      <c r="F20" s="20">
        <v>0</v>
      </c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 x14ac:dyDescent="0.25">
      <c r="A21" s="2"/>
      <c r="B21" s="24">
        <v>1</v>
      </c>
      <c r="C21" s="2"/>
      <c r="E21" s="24">
        <v>1</v>
      </c>
      <c r="F21" s="20">
        <v>0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 x14ac:dyDescent="0.25">
      <c r="A22" s="2"/>
      <c r="B22" s="24">
        <v>0</v>
      </c>
      <c r="C22" s="2"/>
      <c r="E22" s="24">
        <v>0</v>
      </c>
      <c r="F22" s="20">
        <v>1</v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 x14ac:dyDescent="0.25">
      <c r="A23" s="2"/>
      <c r="B23" s="24">
        <v>0</v>
      </c>
      <c r="C23" s="2"/>
      <c r="E23" s="24">
        <v>0</v>
      </c>
      <c r="F23" s="20">
        <v>1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 x14ac:dyDescent="0.25">
      <c r="A24" s="2"/>
      <c r="B24" s="24">
        <v>1</v>
      </c>
      <c r="C24" s="2"/>
      <c r="E24" s="24">
        <v>1</v>
      </c>
      <c r="F24" s="20">
        <v>0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 x14ac:dyDescent="0.25">
      <c r="A25" s="2"/>
      <c r="B25" s="24">
        <v>1</v>
      </c>
      <c r="C25" s="2"/>
      <c r="E25" s="24">
        <v>1</v>
      </c>
      <c r="F25" s="20">
        <v>0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 x14ac:dyDescent="0.25">
      <c r="A26" s="2"/>
      <c r="B26" s="24">
        <v>1</v>
      </c>
      <c r="C26" s="2"/>
      <c r="E26" s="24">
        <v>1</v>
      </c>
      <c r="F26" s="20">
        <v>0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 x14ac:dyDescent="0.25">
      <c r="A27" s="2"/>
      <c r="B27" s="24">
        <v>0</v>
      </c>
      <c r="C27" s="2"/>
      <c r="E27" s="24">
        <v>0</v>
      </c>
      <c r="F27" s="20">
        <v>1</v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 x14ac:dyDescent="0.25">
      <c r="A28" s="2"/>
      <c r="B28" s="24">
        <v>0</v>
      </c>
      <c r="C28" s="2"/>
      <c r="E28" s="24">
        <v>0</v>
      </c>
      <c r="F28" s="20">
        <v>1</v>
      </c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x14ac:dyDescent="0.25">
      <c r="A29" s="2"/>
      <c r="B29" s="24">
        <v>1</v>
      </c>
      <c r="C29" s="2"/>
      <c r="E29" s="24">
        <v>1</v>
      </c>
      <c r="F29" s="20">
        <v>0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1:18" x14ac:dyDescent="0.25">
      <c r="A30" s="2"/>
      <c r="B30" s="24">
        <v>1</v>
      </c>
      <c r="C30" s="2"/>
      <c r="E30" s="24">
        <v>1</v>
      </c>
      <c r="F30" s="20">
        <v>0</v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x14ac:dyDescent="0.25">
      <c r="A31" s="2"/>
      <c r="B31" s="24">
        <v>0</v>
      </c>
      <c r="C31" s="2"/>
      <c r="E31" s="24">
        <v>0</v>
      </c>
      <c r="F31" s="20">
        <v>1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A32" s="2"/>
      <c r="B32" s="25">
        <v>0</v>
      </c>
      <c r="C32" s="2"/>
      <c r="E32" s="25">
        <v>0</v>
      </c>
      <c r="F32" s="20">
        <v>1</v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x14ac:dyDescent="0.25">
      <c r="A33" s="2"/>
      <c r="B33" s="2"/>
      <c r="C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x14ac:dyDescent="0.25">
      <c r="A34" s="2" t="e">
        <f>INDEX(C29,MOD(C$1-débutCycle,14)+1)=0</f>
        <v>#REF!</v>
      </c>
      <c r="B34" s="2"/>
      <c r="C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x14ac:dyDescent="0.25">
      <c r="A35" s="2"/>
      <c r="B35" s="2"/>
      <c r="C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x14ac:dyDescent="0.25">
      <c r="A36" s="2"/>
      <c r="B36" s="2"/>
      <c r="C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x14ac:dyDescent="0.25">
      <c r="A37" s="2"/>
      <c r="B37" s="2"/>
      <c r="C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x14ac:dyDescent="0.25">
      <c r="A38" s="2"/>
      <c r="B38" s="2"/>
      <c r="C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x14ac:dyDescent="0.25">
      <c r="A39" s="2"/>
      <c r="B39" s="2"/>
      <c r="C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x14ac:dyDescent="0.25">
      <c r="A40" s="2"/>
      <c r="B40" s="2"/>
      <c r="C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x14ac:dyDescent="0.25">
      <c r="A41" s="2"/>
      <c r="B41" s="2"/>
      <c r="C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x14ac:dyDescent="0.25">
      <c r="A42" s="2"/>
      <c r="B42" s="2"/>
      <c r="C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x14ac:dyDescent="0.25">
      <c r="A43" s="2"/>
      <c r="B43" s="2"/>
      <c r="C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x14ac:dyDescent="0.25">
      <c r="A44" s="2"/>
      <c r="B44" s="2"/>
      <c r="C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5">
      <c r="A45" s="2"/>
      <c r="B45" s="2"/>
      <c r="C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x14ac:dyDescent="0.25">
      <c r="A46" s="2"/>
      <c r="B46" s="2"/>
      <c r="C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18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18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1:18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1:18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1:18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1:18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1:18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1:18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</row>
    <row r="60" spans="1:18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</row>
    <row r="63" spans="1:18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</row>
    <row r="64" spans="1:18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8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1:18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67" spans="1:18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</row>
    <row r="68" spans="1:18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</row>
    <row r="69" spans="1:18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</row>
    <row r="70" spans="1:18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</row>
    <row r="71" spans="1:18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</row>
    <row r="72" spans="1:18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</row>
    <row r="73" spans="1:18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</row>
    <row r="74" spans="1:18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</row>
    <row r="75" spans="1:18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</row>
    <row r="76" spans="1:18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</row>
    <row r="77" spans="1:18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</row>
    <row r="78" spans="1:18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</row>
    <row r="79" spans="1:18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</row>
    <row r="80" spans="1:18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1:18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</row>
    <row r="82" spans="1:18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1:18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</row>
    <row r="84" spans="1:18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1:18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</row>
    <row r="86" spans="1:18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1:18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</row>
    <row r="88" spans="1:18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1:18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</row>
    <row r="90" spans="1:18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1:18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</row>
    <row r="92" spans="1:18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1:18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1:18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1:18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1:18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1:18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</row>
    <row r="98" spans="1:18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1:18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</row>
    <row r="100" spans="1:18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1:18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</row>
    <row r="102" spans="1:18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1:18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</row>
    <row r="104" spans="1:18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1:18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</row>
    <row r="106" spans="1:18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1:18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</row>
    <row r="108" spans="1:18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1:18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</row>
    <row r="110" spans="1:18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1:18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</row>
    <row r="112" spans="1:18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1:18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</row>
    <row r="114" spans="1:18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1:18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</row>
    <row r="116" spans="1:18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1:18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</row>
    <row r="118" spans="1:18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</row>
    <row r="119" spans="1:18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</row>
    <row r="120" spans="1:18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1:18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</row>
    <row r="122" spans="1:18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1:18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</row>
    <row r="124" spans="1:18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1:18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</row>
    <row r="126" spans="1:18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1:18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</row>
    <row r="128" spans="1:18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1:18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</row>
    <row r="130" spans="1:18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1:18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</row>
    <row r="132" spans="1:18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</row>
    <row r="133" spans="1:18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</row>
    <row r="134" spans="1:18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</row>
    <row r="135" spans="1:18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</row>
    <row r="136" spans="1:18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1:18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</row>
    <row r="138" spans="1:18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1:18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</row>
    <row r="140" spans="1:18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1:18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</row>
    <row r="142" spans="1:18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1:18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</row>
    <row r="144" spans="1:18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1:18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</row>
    <row r="146" spans="1:18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1:18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</row>
    <row r="148" spans="1:18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1:18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</row>
    <row r="150" spans="1:18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1:18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</row>
    <row r="152" spans="1:18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1:18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</row>
    <row r="154" spans="1:18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</row>
    <row r="155" spans="1:18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</row>
    <row r="156" spans="1:18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</row>
    <row r="157" spans="1:18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</row>
    <row r="158" spans="1:18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</row>
    <row r="159" spans="1:18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</row>
    <row r="160" spans="1:18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</row>
    <row r="161" spans="1:18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</row>
    <row r="162" spans="1:18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</row>
    <row r="163" spans="1:18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</row>
    <row r="164" spans="1:18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</row>
    <row r="165" spans="1:18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</row>
    <row r="166" spans="1:18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</row>
    <row r="167" spans="1:18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</row>
    <row r="168" spans="1:18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</row>
    <row r="169" spans="1:18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</row>
    <row r="170" spans="1:18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</row>
    <row r="171" spans="1:18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</row>
    <row r="172" spans="1:18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</row>
    <row r="173" spans="1:18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</row>
    <row r="174" spans="1:18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</row>
    <row r="175" spans="1:18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</row>
    <row r="176" spans="1:18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</row>
    <row r="177" spans="1:18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</row>
    <row r="178" spans="1:18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</row>
    <row r="179" spans="1:18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</row>
    <row r="180" spans="1:18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</row>
    <row r="181" spans="1:18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</row>
    <row r="182" spans="1:18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</row>
    <row r="183" spans="1:18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</row>
    <row r="184" spans="1:18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</row>
    <row r="185" spans="1:18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</row>
    <row r="186" spans="1:18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</row>
    <row r="187" spans="1:18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</row>
    <row r="188" spans="1:18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</row>
    <row r="189" spans="1:18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</row>
    <row r="190" spans="1:18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</row>
    <row r="191" spans="1:18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</row>
    <row r="192" spans="1:18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</row>
    <row r="193" spans="1:18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</row>
    <row r="194" spans="1:18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</row>
    <row r="195" spans="1:18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</row>
    <row r="196" spans="1:18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</row>
    <row r="197" spans="1:18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</row>
    <row r="198" spans="1:18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</row>
    <row r="199" spans="1:18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</row>
    <row r="200" spans="1:18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</row>
    <row r="201" spans="1:18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</row>
    <row r="202" spans="1:18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</row>
    <row r="203" spans="1:18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</row>
    <row r="204" spans="1:18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</row>
    <row r="205" spans="1:18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</row>
    <row r="206" spans="1:18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</row>
    <row r="207" spans="1:18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</row>
    <row r="208" spans="1:18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</row>
    <row r="209" spans="1:18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</row>
    <row r="210" spans="1:18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</row>
    <row r="211" spans="1:18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</row>
  </sheetData>
  <phoneticPr fontId="2" type="noConversion"/>
  <pageMargins left="0.70000000000000007" right="0.70000000000000007" top="0.75" bottom="0.75" header="0.30000000000000004" footer="0.30000000000000004"/>
</worksheet>
</file>

<file path=docMetadata/LabelInfo.xml><?xml version="1.0" encoding="utf-8"?>
<clbl:labelList xmlns:clbl="http://schemas.microsoft.com/office/2020/mipLabelMetadata">
  <clbl:label id="{d3542550-393b-4dc4-b8db-962054fbb1fe}" enabled="0" method="" siteId="{d3542550-393b-4dc4-b8db-962054fbb1fe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P4_2028</vt:lpstr>
      <vt:lpstr>P4_2027</vt:lpstr>
      <vt:lpstr>ParametreMois2028</vt:lpstr>
      <vt:lpstr>ParametreMois2027</vt:lpstr>
      <vt:lpstr>P4_2025</vt:lpstr>
      <vt:lpstr>ParametreMois2025</vt:lpstr>
      <vt:lpstr>P4_2026</vt:lpstr>
      <vt:lpstr>ParametreMois2026</vt:lpstr>
      <vt:lpstr>PARAMETRE</vt:lpstr>
      <vt:lpstr>Cycle14</vt:lpstr>
      <vt:lpstr>débutCycle</vt:lpstr>
      <vt:lpstr>P4_2025!Zone_d_impression</vt:lpstr>
      <vt:lpstr>P4_2026!Zone_d_impression</vt:lpstr>
      <vt:lpstr>ParametreMois2025!Zone_d_impression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caroline fonteix</dc:creator>
  <cp:keywords/>
  <dc:description/>
  <cp:lastModifiedBy>FONTEIX Laurent</cp:lastModifiedBy>
  <cp:revision/>
  <dcterms:created xsi:type="dcterms:W3CDTF">2024-03-03T10:00:52Z</dcterms:created>
  <dcterms:modified xsi:type="dcterms:W3CDTF">2026-02-20T10:11:07Z</dcterms:modified>
  <cp:category/>
  <cp:contentStatus/>
</cp:coreProperties>
</file>