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05" windowWidth="15195" windowHeight="7935"/>
  </bookViews>
  <sheets>
    <sheet name="FACTURE" sheetId="1" r:id="rId1"/>
    <sheet name="PRODUIT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10" i="1"/>
  <c r="C23"/>
  <c r="C28"/>
  <c r="C29"/>
  <c r="C26"/>
  <c r="C16"/>
  <c r="C17"/>
  <c r="C18"/>
  <c r="C19"/>
  <c r="C21"/>
  <c r="C25"/>
  <c r="C27"/>
  <c r="C30"/>
  <c r="C24"/>
  <c r="C22"/>
  <c r="C20"/>
  <c r="C15"/>
  <c r="C14"/>
  <c r="F28"/>
  <c r="F29"/>
  <c r="F16"/>
  <c r="F17"/>
  <c r="F18"/>
  <c r="F19"/>
  <c r="F20"/>
  <c r="F21"/>
  <c r="F22"/>
  <c r="F23"/>
  <c r="F24"/>
  <c r="F25"/>
  <c r="F26"/>
  <c r="F27"/>
  <c r="F33" l="1"/>
  <c r="C37"/>
  <c r="F31" l="1"/>
  <c r="F32" s="1"/>
</calcChain>
</file>

<file path=xl/sharedStrings.xml><?xml version="1.0" encoding="utf-8"?>
<sst xmlns="http://schemas.openxmlformats.org/spreadsheetml/2006/main" count="27" uniqueCount="27">
  <si>
    <t>DATE</t>
  </si>
  <si>
    <t>CODE.ART</t>
  </si>
  <si>
    <t>DESIGNATION</t>
  </si>
  <si>
    <t>QTITE</t>
  </si>
  <si>
    <t>PUTTC</t>
  </si>
  <si>
    <t>PTOTAL</t>
  </si>
  <si>
    <t>TOTAL  HT</t>
  </si>
  <si>
    <t>TVA(18%)</t>
  </si>
  <si>
    <t>TOTAL TTC</t>
  </si>
  <si>
    <t>COD PROD</t>
  </si>
  <si>
    <t>PROD</t>
  </si>
  <si>
    <t>TABLE</t>
  </si>
  <si>
    <t>CHAISE</t>
  </si>
  <si>
    <t>FAUTEUIL</t>
  </si>
  <si>
    <t>TABLEAU</t>
  </si>
  <si>
    <t>PORTE</t>
  </si>
  <si>
    <t>CHAISE ROULANT</t>
  </si>
  <si>
    <t>JHJ</t>
  </si>
  <si>
    <t>KJKJ</t>
  </si>
  <si>
    <t>YUYT</t>
  </si>
  <si>
    <t>JHJH</t>
  </si>
  <si>
    <t>OOI</t>
  </si>
  <si>
    <t>KLK</t>
  </si>
  <si>
    <t>http://forum.excel-pratique.com/excel/numerotation-automatique-de-facture-t21340.html</t>
  </si>
  <si>
    <t>arreter la présente facture a la somme de :</t>
  </si>
  <si>
    <t>num_facture</t>
  </si>
  <si>
    <t>007/2011</t>
  </si>
</sst>
</file>

<file path=xl/styles.xml><?xml version="1.0" encoding="utf-8"?>
<styleSheet xmlns="http://schemas.openxmlformats.org/spreadsheetml/2006/main">
  <numFmts count="1">
    <numFmt numFmtId="164" formatCode="#,##0.000"/>
  </numFmts>
  <fonts count="4"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  <font>
      <sz val="11"/>
      <color theme="1"/>
      <name val="Aharoni"/>
      <charset val="177"/>
    </font>
    <font>
      <sz val="11"/>
      <color theme="1"/>
      <name val="Matura MT Script Capitals"/>
      <family val="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0" fillId="0" borderId="1" xfId="0" applyBorder="1"/>
    <xf numFmtId="164" fontId="0" fillId="0" borderId="1" xfId="0" applyNumberFormat="1" applyBorder="1"/>
    <xf numFmtId="14" fontId="0" fillId="0" borderId="1" xfId="0" applyNumberFormat="1" applyBorder="1"/>
    <xf numFmtId="0" fontId="1" fillId="0" borderId="0" xfId="1" applyAlignment="1" applyProtection="1"/>
    <xf numFmtId="0" fontId="2" fillId="0" borderId="0" xfId="0" applyFont="1"/>
    <xf numFmtId="0" fontId="3" fillId="0" borderId="0" xfId="0" applyFont="1"/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164" fontId="0" fillId="0" borderId="10" xfId="0" applyNumberFormat="1" applyBorder="1"/>
    <xf numFmtId="164" fontId="0" fillId="0" borderId="9" xfId="0" applyNumberFormat="1" applyBorder="1"/>
    <xf numFmtId="0" fontId="0" fillId="0" borderId="11" xfId="0" applyBorder="1"/>
    <xf numFmtId="0" fontId="0" fillId="0" borderId="2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38</xdr:row>
      <xdr:rowOff>95251</xdr:rowOff>
    </xdr:from>
    <xdr:to>
      <xdr:col>1</xdr:col>
      <xdr:colOff>142875</xdr:colOff>
      <xdr:row>39</xdr:row>
      <xdr:rowOff>114301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0" y="8258176"/>
          <a:ext cx="904875" cy="209550"/>
        </a:xfrm>
        <a:prstGeom prst="rect">
          <a:avLst/>
        </a:prstGeom>
        <a:noFill/>
        <a:ln w="9525" algn="in">
          <a:noFill/>
          <a:miter lim="800000"/>
          <a:headEnd/>
          <a:tailEnd/>
        </a:ln>
        <a:effectLst/>
      </xdr:spPr>
      <xdr:txBody>
        <a:bodyPr vertOverflow="clip" wrap="square" lIns="36576" tIns="36576" rIns="36576" bIns="36576" anchor="t" upright="1"/>
        <a:lstStyle/>
        <a:p>
          <a:pPr algn="l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@Kozuka Gothic Pro H"/>
            </a:rPr>
            <a:t>Sig CLIENT</a:t>
          </a:r>
        </a:p>
        <a:p>
          <a:pPr algn="l" rtl="0">
            <a:defRPr sz="1000"/>
          </a:pPr>
          <a:endParaRPr lang="fr-FR" sz="1000" b="1" i="0" u="none" strike="noStrike" baseline="0">
            <a:solidFill>
              <a:srgbClr val="000000"/>
            </a:solidFill>
            <a:latin typeface="@Kozuka Gothic Pro H"/>
          </a:endParaRPr>
        </a:p>
      </xdr:txBody>
    </xdr:sp>
    <xdr:clientData/>
  </xdr:twoCellAnchor>
  <xdr:twoCellAnchor>
    <xdr:from>
      <xdr:col>1</xdr:col>
      <xdr:colOff>28575</xdr:colOff>
      <xdr:row>10</xdr:row>
      <xdr:rowOff>133350</xdr:rowOff>
    </xdr:from>
    <xdr:to>
      <xdr:col>5</xdr:col>
      <xdr:colOff>695325</xdr:colOff>
      <xdr:row>11</xdr:row>
      <xdr:rowOff>400050</xdr:rowOff>
    </xdr:to>
    <xdr:sp macro="" textlink="">
      <xdr:nvSpPr>
        <xdr:cNvPr id="10" name="Rectangle à coins arrondis 9"/>
        <xdr:cNvSpPr/>
      </xdr:nvSpPr>
      <xdr:spPr>
        <a:xfrm>
          <a:off x="790575" y="2085975"/>
          <a:ext cx="4410075" cy="4572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latin typeface="Algerian" pitchFamily="82" charset="0"/>
              <a:ea typeface="+mn-ea"/>
              <a:cs typeface="+mn-cs"/>
            </a:rPr>
            <a:t>DOIT:  UNIVERSITE DE TUNIS</a:t>
          </a:r>
          <a:endParaRPr lang="fr-FR">
            <a:latin typeface="Algerian" pitchFamily="82" charset="0"/>
          </a:endParaRPr>
        </a:p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numerotation-automatique-de-facture-t2134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9:K37"/>
  <sheetViews>
    <sheetView tabSelected="1" workbookViewId="0">
      <selection activeCell="C37" sqref="C37"/>
    </sheetView>
  </sheetViews>
  <sheetFormatPr baseColWidth="10" defaultRowHeight="15"/>
  <cols>
    <col min="3" max="3" width="21.85546875" customWidth="1"/>
  </cols>
  <sheetData>
    <row r="9" spans="2:6">
      <c r="C9" s="1" t="s">
        <v>25</v>
      </c>
      <c r="D9" s="1" t="s">
        <v>26</v>
      </c>
    </row>
    <row r="10" spans="2:6" ht="18.75" customHeight="1">
      <c r="C10" s="1" t="s">
        <v>0</v>
      </c>
      <c r="D10" s="3">
        <f ca="1">TODAY()</f>
        <v>40625</v>
      </c>
    </row>
    <row r="12" spans="2:6" ht="39" customHeight="1">
      <c r="B12" s="18"/>
      <c r="C12" s="18"/>
      <c r="D12" s="18"/>
      <c r="E12" s="18"/>
      <c r="F12" s="18"/>
    </row>
    <row r="13" spans="2:6">
      <c r="B13" s="1" t="s">
        <v>1</v>
      </c>
      <c r="C13" s="1" t="s">
        <v>2</v>
      </c>
      <c r="D13" s="1" t="s">
        <v>3</v>
      </c>
      <c r="E13" s="1" t="s">
        <v>4</v>
      </c>
      <c r="F13" s="1" t="s">
        <v>5</v>
      </c>
    </row>
    <row r="14" spans="2:6">
      <c r="B14" s="1">
        <v>1</v>
      </c>
      <c r="C14" s="1" t="str">
        <f>IF(B14="","",VLOOKUP(B14,PRODUIT!B4:C16,2,0))</f>
        <v>TABLE</v>
      </c>
      <c r="D14" s="1"/>
      <c r="E14" s="1"/>
      <c r="F14" s="1"/>
    </row>
    <row r="15" spans="2:6">
      <c r="B15" s="1">
        <v>2</v>
      </c>
      <c r="C15" s="1" t="str">
        <f>IF(B15="","",VLOOKUP(B15,PRODUIT!B5:C17,2,0))</f>
        <v>CHAISE</v>
      </c>
      <c r="D15" s="1"/>
      <c r="E15" s="1"/>
      <c r="F15" s="1"/>
    </row>
    <row r="16" spans="2:6">
      <c r="B16" s="1">
        <v>3</v>
      </c>
      <c r="C16" s="1" t="str">
        <f>IF(B16="","",VLOOKUP(B16,PRODUIT!B5:C16,2,0))</f>
        <v>FAUTEUIL</v>
      </c>
      <c r="D16" s="1">
        <v>3000</v>
      </c>
      <c r="E16" s="1">
        <v>24.25</v>
      </c>
      <c r="F16" s="2">
        <f t="shared" ref="F16:F29" si="0">D16*E16</f>
        <v>72750</v>
      </c>
    </row>
    <row r="17" spans="2:11">
      <c r="B17" s="1">
        <v>5</v>
      </c>
      <c r="C17" s="1" t="str">
        <f>IF(B17="","",VLOOKUP(B17,PRODUIT!B5:C16,2,0))</f>
        <v>PORTE</v>
      </c>
      <c r="D17" s="1">
        <v>2533</v>
      </c>
      <c r="E17" s="1">
        <v>12.2</v>
      </c>
      <c r="F17" s="2">
        <f t="shared" si="0"/>
        <v>30902.6</v>
      </c>
    </row>
    <row r="18" spans="2:11">
      <c r="B18" s="1">
        <v>6</v>
      </c>
      <c r="C18" s="1" t="str">
        <f>IF(B18="","",VLOOKUP(B18,PRODUIT!B5:C16,2,0))</f>
        <v>CHAISE ROULANT</v>
      </c>
      <c r="D18" s="1"/>
      <c r="E18" s="1"/>
      <c r="F18" s="1">
        <f t="shared" si="0"/>
        <v>0</v>
      </c>
    </row>
    <row r="19" spans="2:11">
      <c r="B19" s="1">
        <v>1</v>
      </c>
      <c r="C19" s="1" t="str">
        <f>IF(B19="","",VLOOKUP(B19,PRODUIT!B5:C16,2,0))</f>
        <v>TABLE</v>
      </c>
      <c r="D19" s="1"/>
      <c r="E19" s="1"/>
      <c r="F19" s="1">
        <f t="shared" si="0"/>
        <v>0</v>
      </c>
    </row>
    <row r="20" spans="2:11">
      <c r="B20" s="1">
        <v>11</v>
      </c>
      <c r="C20" s="1" t="str">
        <f>IF(B20="","",VLOOKUP(B20,PRODUIT!B5:C16,2,0))</f>
        <v>OOI</v>
      </c>
      <c r="D20" s="1"/>
      <c r="E20" s="1"/>
      <c r="F20" s="1">
        <f t="shared" si="0"/>
        <v>0</v>
      </c>
    </row>
    <row r="21" spans="2:11">
      <c r="B21" s="1">
        <v>10</v>
      </c>
      <c r="C21" s="1" t="str">
        <f>IF(B21="","",VLOOKUP(B21,PRODUIT!B5:C16,2,0))</f>
        <v>JHJH</v>
      </c>
      <c r="D21" s="1"/>
      <c r="E21" s="1"/>
      <c r="F21" s="1">
        <f t="shared" si="0"/>
        <v>0</v>
      </c>
    </row>
    <row r="22" spans="2:11">
      <c r="B22" s="1">
        <v>10</v>
      </c>
      <c r="C22" s="1" t="str">
        <f>IF(B22="","",VLOOKUP(B22,PRODUIT!B5:C16,2,0))</f>
        <v>JHJH</v>
      </c>
      <c r="D22" s="1"/>
      <c r="E22" s="1"/>
      <c r="F22" s="1">
        <f t="shared" si="0"/>
        <v>0</v>
      </c>
    </row>
    <row r="23" spans="2:11">
      <c r="B23" s="1">
        <v>1</v>
      </c>
      <c r="C23" s="1" t="str">
        <f>IF(B23="","",VLOOKUP(B23,PRODUIT!B5:C16,2,0))</f>
        <v>TABLE</v>
      </c>
      <c r="D23" s="1"/>
      <c r="E23" s="1"/>
      <c r="F23" s="1">
        <f t="shared" si="0"/>
        <v>0</v>
      </c>
    </row>
    <row r="24" spans="2:11">
      <c r="B24" s="1">
        <v>12</v>
      </c>
      <c r="C24" s="1" t="str">
        <f>IF(B24="","",VLOOKUP(B24,PRODUIT!B7:C18,2,0))</f>
        <v>KLK</v>
      </c>
      <c r="D24" s="1"/>
      <c r="E24" s="1"/>
      <c r="F24" s="1">
        <f t="shared" si="0"/>
        <v>0</v>
      </c>
    </row>
    <row r="25" spans="2:11">
      <c r="B25" s="1">
        <v>12</v>
      </c>
      <c r="C25" s="1" t="str">
        <f>IF(B25="","",VLOOKUP(B25,PRODUIT!B5:C16,2,0))</f>
        <v>KLK</v>
      </c>
      <c r="D25" s="1"/>
      <c r="E25" s="1"/>
      <c r="F25" s="1">
        <f t="shared" si="0"/>
        <v>0</v>
      </c>
    </row>
    <row r="26" spans="2:11">
      <c r="B26" s="1">
        <v>9</v>
      </c>
      <c r="C26" s="1" t="str">
        <f>IF(B26="","",VLOOKUP(B26,PRODUIT!B5:C16,2,0))</f>
        <v>YUYT</v>
      </c>
      <c r="D26" s="1"/>
      <c r="E26" s="1"/>
      <c r="F26" s="1">
        <f t="shared" si="0"/>
        <v>0</v>
      </c>
    </row>
    <row r="27" spans="2:11">
      <c r="B27" s="1">
        <v>1</v>
      </c>
      <c r="C27" s="1" t="str">
        <f>IF(B27="","",VLOOKUP(B27,PRODUIT!B5:C16,2,0))</f>
        <v>TABLE</v>
      </c>
      <c r="D27" s="1"/>
      <c r="E27" s="1"/>
      <c r="F27" s="1">
        <f t="shared" si="0"/>
        <v>0</v>
      </c>
    </row>
    <row r="28" spans="2:11">
      <c r="B28" s="1">
        <v>12</v>
      </c>
      <c r="C28" s="1" t="str">
        <f>IF(B28="","",VLOOKUP(B28,PRODUIT!B5:C16,2,0))</f>
        <v>KLK</v>
      </c>
      <c r="D28" s="1"/>
      <c r="E28" s="1"/>
      <c r="F28" s="1">
        <f t="shared" si="0"/>
        <v>0</v>
      </c>
    </row>
    <row r="29" spans="2:11">
      <c r="B29" s="1">
        <v>11</v>
      </c>
      <c r="C29" s="1" t="str">
        <f>IF(B29="","",VLOOKUP(B29,PRODUIT!B5:C16,2,0))</f>
        <v>OOI</v>
      </c>
      <c r="D29" s="1"/>
      <c r="E29" s="1"/>
      <c r="F29" s="1">
        <f t="shared" si="0"/>
        <v>0</v>
      </c>
    </row>
    <row r="30" spans="2:11" ht="15.75" thickBot="1">
      <c r="B30" s="8">
        <v>10</v>
      </c>
      <c r="C30" s="8" t="str">
        <f>IF(B30="","",VLOOKUP(B30,PRODUIT!B5:C16,2,0))</f>
        <v>JHJH</v>
      </c>
      <c r="D30" s="10"/>
      <c r="E30" s="10"/>
      <c r="F30" s="10"/>
    </row>
    <row r="31" spans="2:11" ht="16.5" thickTop="1" thickBot="1">
      <c r="B31" s="7"/>
      <c r="C31" s="11"/>
      <c r="D31" s="13" t="s">
        <v>6</v>
      </c>
      <c r="E31" s="13"/>
      <c r="F31" s="15">
        <f>F33/1.18</f>
        <v>87841.186440677979</v>
      </c>
    </row>
    <row r="32" spans="2:11" ht="16.5" thickTop="1" thickBot="1">
      <c r="B32" s="7"/>
      <c r="C32" s="12"/>
      <c r="D32" s="13" t="s">
        <v>7</v>
      </c>
      <c r="E32" s="13"/>
      <c r="F32" s="15">
        <f>F31*18%</f>
        <v>15811.413559322036</v>
      </c>
      <c r="K32" s="4" t="s">
        <v>23</v>
      </c>
    </row>
    <row r="33" spans="1:6" ht="16.5" thickTop="1" thickBot="1">
      <c r="B33" s="7"/>
      <c r="C33" s="12"/>
      <c r="D33" s="14" t="s">
        <v>8</v>
      </c>
      <c r="E33" s="17"/>
      <c r="F33" s="16">
        <f>SUM(F14:F29)</f>
        <v>103652.6</v>
      </c>
    </row>
    <row r="36" spans="1:6">
      <c r="A36" s="5" t="s">
        <v>24</v>
      </c>
      <c r="E36" s="9"/>
    </row>
    <row r="37" spans="1:6" ht="17.25">
      <c r="C37" s="6" t="str">
        <f>_xll.NBTEXTE(F33,6,0,"millimes","dinars")</f>
        <v>Cent trois mille six cent cinquante-deux dinars soixante</v>
      </c>
    </row>
  </sheetData>
  <mergeCells count="1">
    <mergeCell ref="B12:F12"/>
  </mergeCells>
  <phoneticPr fontId="0" type="noConversion"/>
  <hyperlinks>
    <hyperlink ref="K32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4:C16"/>
  <sheetViews>
    <sheetView workbookViewId="0">
      <selection activeCell="B26" sqref="B26"/>
    </sheetView>
  </sheetViews>
  <sheetFormatPr baseColWidth="10" defaultRowHeight="15"/>
  <sheetData>
    <row r="4" spans="2:3">
      <c r="B4" s="1" t="s">
        <v>9</v>
      </c>
      <c r="C4" s="1" t="s">
        <v>10</v>
      </c>
    </row>
    <row r="5" spans="2:3">
      <c r="B5" s="1">
        <v>1</v>
      </c>
      <c r="C5" s="1" t="s">
        <v>11</v>
      </c>
    </row>
    <row r="6" spans="2:3">
      <c r="B6" s="1">
        <v>2</v>
      </c>
      <c r="C6" s="1" t="s">
        <v>12</v>
      </c>
    </row>
    <row r="7" spans="2:3">
      <c r="B7" s="1">
        <v>3</v>
      </c>
      <c r="C7" s="1" t="s">
        <v>13</v>
      </c>
    </row>
    <row r="8" spans="2:3">
      <c r="B8" s="1">
        <v>4</v>
      </c>
      <c r="C8" s="1" t="s">
        <v>14</v>
      </c>
    </row>
    <row r="9" spans="2:3">
      <c r="B9" s="1">
        <v>5</v>
      </c>
      <c r="C9" s="1" t="s">
        <v>15</v>
      </c>
    </row>
    <row r="10" spans="2:3">
      <c r="B10" s="1">
        <v>6</v>
      </c>
      <c r="C10" s="1" t="s">
        <v>16</v>
      </c>
    </row>
    <row r="11" spans="2:3">
      <c r="B11" s="1">
        <v>7</v>
      </c>
      <c r="C11" s="1" t="s">
        <v>17</v>
      </c>
    </row>
    <row r="12" spans="2:3">
      <c r="B12" s="1">
        <v>8</v>
      </c>
      <c r="C12" s="1" t="s">
        <v>18</v>
      </c>
    </row>
    <row r="13" spans="2:3">
      <c r="B13" s="1">
        <v>9</v>
      </c>
      <c r="C13" s="1" t="s">
        <v>19</v>
      </c>
    </row>
    <row r="14" spans="2:3">
      <c r="B14" s="1">
        <v>10</v>
      </c>
      <c r="C14" s="1" t="s">
        <v>20</v>
      </c>
    </row>
    <row r="15" spans="2:3">
      <c r="B15" s="1">
        <v>11</v>
      </c>
      <c r="C15" s="1" t="s">
        <v>21</v>
      </c>
    </row>
    <row r="16" spans="2:3">
      <c r="B16" s="1">
        <v>12</v>
      </c>
      <c r="C16" s="1" t="s">
        <v>22</v>
      </c>
    </row>
  </sheetData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FACTURE</vt:lpstr>
      <vt:lpstr>PRODUIT</vt:lpstr>
      <vt:lpstr>Feuil3</vt:lpstr>
    </vt:vector>
  </TitlesOfParts>
  <Company>Zimen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Zimen</dc:creator>
  <cp:lastModifiedBy>Zimen</cp:lastModifiedBy>
  <cp:lastPrinted>2011-03-18T15:46:44Z</cp:lastPrinted>
  <dcterms:created xsi:type="dcterms:W3CDTF">2011-01-04T13:35:57Z</dcterms:created>
  <dcterms:modified xsi:type="dcterms:W3CDTF">2011-03-23T09:31:55Z</dcterms:modified>
</cp:coreProperties>
</file>