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135" windowWidth="11715" windowHeight="9525"/>
  </bookViews>
  <sheets>
    <sheet name="Paroi" sheetId="6" r:id="rId1"/>
    <sheet name="Materiaux" sheetId="5" r:id="rId2"/>
  </sheets>
  <definedNames>
    <definedName name="_xlnm._FilterDatabase" localSheetId="1" hidden="1">Materiaux!$B$3:$L$197</definedName>
    <definedName name="Bétons_isolants">Materiaux!$C$4:$C$7</definedName>
    <definedName name="Bois">Materiaux!$C$8:$C$33</definedName>
    <definedName name="Cloisons_panneaux">Materiaux!$C$34:$C$48</definedName>
    <definedName name="Divers">Materiaux!$C$49:$C$76</definedName>
    <definedName name="Enduit_torchis">Materiaux!$C$77:$C$85</definedName>
    <definedName name="Frein_vapeur">Materiaux!$C$86:$C$101</definedName>
    <definedName name="Gros_oeuvre">Materiaux!$C$102:$C$129</definedName>
    <definedName name="Isolant_bio">Materiaux!$C$130:$C$148</definedName>
    <definedName name="Isolant_conventionnel">Materiaux!$C$149:$C$166</definedName>
    <definedName name="Lame_d_air">Materiaux!$C$167:$C$174</definedName>
    <definedName name="Pierres_parements">Materiaux!$C$175:$C$196</definedName>
    <definedName name="_xlnm.Print_Area" localSheetId="0">Paroi!$A$1:$H$23</definedName>
  </definedNames>
  <calcPr calcId="125725"/>
</workbook>
</file>

<file path=xl/calcChain.xml><?xml version="1.0" encoding="utf-8"?>
<calcChain xmlns="http://schemas.openxmlformats.org/spreadsheetml/2006/main">
  <c r="G19" i="6"/>
  <c r="F9"/>
  <c r="G9" s="1"/>
  <c r="F10"/>
  <c r="G10" s="1"/>
  <c r="F11"/>
  <c r="G11" s="1"/>
  <c r="F12"/>
  <c r="G12" s="1"/>
  <c r="F13"/>
  <c r="G13" s="1"/>
  <c r="F14"/>
  <c r="F15"/>
  <c r="G15" s="1"/>
  <c r="F16"/>
  <c r="G16" s="1"/>
  <c r="F17"/>
  <c r="G17" s="1"/>
  <c r="F8"/>
  <c r="G8" s="1"/>
  <c r="G14"/>
  <c r="G20"/>
  <c r="G5"/>
  <c r="G4"/>
  <c r="I143" i="5"/>
  <c r="H141"/>
  <c r="E128"/>
  <c r="E114"/>
  <c r="H85"/>
  <c r="H46"/>
  <c r="H45"/>
  <c r="H30"/>
  <c r="G18" i="6" l="1"/>
  <c r="G22" s="1"/>
  <c r="G21" l="1"/>
</calcChain>
</file>

<file path=xl/comments1.xml><?xml version="1.0" encoding="utf-8"?>
<comments xmlns="http://schemas.openxmlformats.org/spreadsheetml/2006/main">
  <authors>
    <author>.</author>
  </authors>
  <commentList>
    <comment ref="E3" authorId="0">
      <text>
        <r>
          <rPr>
            <sz val="8"/>
            <color indexed="81"/>
            <rFont val="Tahoma"/>
            <family val="2"/>
          </rPr>
          <t>Dans le cas de certain matériau lambda est une conductivité equivalente (ex: bloc béton)</t>
        </r>
      </text>
    </comment>
  </commentList>
</comments>
</file>

<file path=xl/sharedStrings.xml><?xml version="1.0" encoding="utf-8"?>
<sst xmlns="http://schemas.openxmlformats.org/spreadsheetml/2006/main" count="658" uniqueCount="262">
  <si>
    <t>Matériaux employés</t>
  </si>
  <si>
    <t>Famille</t>
  </si>
  <si>
    <t>Nom</t>
  </si>
  <si>
    <t>Epaisseur 
[cm]</t>
  </si>
  <si>
    <t>λ 
[W/(m.K)]</t>
  </si>
  <si>
    <t>R 
[(m².K)/W]</t>
  </si>
  <si>
    <t>masse volumique 
[kg/m3]</t>
  </si>
  <si>
    <t>Capacité thermique massique 
[J/(kg.K)]</t>
  </si>
  <si>
    <t>mu
[-]</t>
  </si>
  <si>
    <r>
      <t>Energie grise
[kWh/m</t>
    </r>
    <r>
      <rPr>
        <vertAlign val="superscript"/>
        <sz val="10"/>
        <rFont val="Arial"/>
        <family val="2"/>
      </rPr>
      <t>3</t>
    </r>
    <r>
      <rPr>
        <sz val="11"/>
        <color theme="1"/>
        <rFont val="Calibri"/>
        <family val="2"/>
        <scheme val="minor"/>
      </rPr>
      <t>]</t>
    </r>
  </si>
  <si>
    <t>Source</t>
  </si>
  <si>
    <t>Bétons isolants</t>
  </si>
  <si>
    <t>Béton de chaux-chanvre 250kg/m3 (toiture)</t>
  </si>
  <si>
    <t>CitéMaison</t>
  </si>
  <si>
    <t>Béton de chaux-chanvre 450 kg/m3 (mur, sol)</t>
  </si>
  <si>
    <t>Gros œuvre</t>
  </si>
  <si>
    <t>Béton terre-paille 300kg/m3</t>
  </si>
  <si>
    <t>Bois</t>
  </si>
  <si>
    <t>Béton terre-paille 600kg/m3</t>
  </si>
  <si>
    <t>Isolant conventionnel</t>
  </si>
  <si>
    <t>Bois Balsa ρn ≤ 230 kg/m3</t>
  </si>
  <si>
    <t>ThU 2/5</t>
  </si>
  <si>
    <t>Isolant bio</t>
  </si>
  <si>
    <t>Bois Feuillus légers 500 &lt; ρn ≤ 650 kg/m3</t>
  </si>
  <si>
    <t>Cloisons, panneaux</t>
  </si>
  <si>
    <t>Bois Feuillus lourds 865 &lt; ρn ≤ 1000 kg/m3</t>
  </si>
  <si>
    <t>Enduit, torchis</t>
  </si>
  <si>
    <t>Bois Feuillus mi-lourds 650 &lt; ρn ≤ 865 kg/m3</t>
  </si>
  <si>
    <t>Bois Feuillus très légers hors balsa 230 &lt; ρn ≤ 500 kg/m3</t>
  </si>
  <si>
    <t>Pierres, parements</t>
  </si>
  <si>
    <t>Bois Feuillus très lourds ρn &gt; 1000 kg/m3</t>
  </si>
  <si>
    <t>Lame d'air</t>
  </si>
  <si>
    <t>Bois léger brut, séché à l'air (sapin, épicéa)</t>
  </si>
  <si>
    <t>Frein vapeur</t>
  </si>
  <si>
    <t>Bois léger, raboté, étuvé (sapin, épicéa)</t>
  </si>
  <si>
    <t>Divers</t>
  </si>
  <si>
    <t>Bois lourd (hêtre, chêne)</t>
  </si>
  <si>
    <t>Bois Résineux légers ρn ≤ 500 kg/m3</t>
  </si>
  <si>
    <t>Bois Résineux lourds 600 &lt; ρn ≤ 700 kg/m3</t>
  </si>
  <si>
    <t>Bois Résineux mi-lourds 500 &lt; ρn ≤ 600 kg/m3</t>
  </si>
  <si>
    <t>Bois Résineux très lourd ρn &gt; 700 kg/m3</t>
  </si>
  <si>
    <t>Feuillus type D30</t>
  </si>
  <si>
    <t>L. Guitton</t>
  </si>
  <si>
    <t>KLH-bois contre-collé</t>
  </si>
  <si>
    <t>Panneau de bois contre-collé ou lamellé-collé</t>
  </si>
  <si>
    <t>Panneaux de particules (bois)</t>
  </si>
  <si>
    <t>Résineux type C24</t>
  </si>
  <si>
    <t>Carreau de plâtre</t>
  </si>
  <si>
    <t>Fermacell</t>
  </si>
  <si>
    <t>Panneau d'aggloméré type OSB</t>
  </si>
  <si>
    <t>Panneau de particules agglomérées</t>
  </si>
  <si>
    <t>Panneau MDF 1</t>
  </si>
  <si>
    <t>Panneaux à lamelles longues et orientées (OSB)</t>
  </si>
  <si>
    <t>Panneaux de fibres liés au ciment</t>
  </si>
  <si>
    <t>Panneaux de laine de bois 250 ≤ ρ ≤ 350</t>
  </si>
  <si>
    <t>Panneaux de laine de bois 350 ≤ ρ ≤ 450</t>
  </si>
  <si>
    <t>Panneaux de laine de bois 450 ≤ ρ ≤ 550</t>
  </si>
  <si>
    <t>Panneaux en ciment renforcé par fibres</t>
  </si>
  <si>
    <t>Plaque à parement carton BA13</t>
  </si>
  <si>
    <t>Plaque de Fermacell</t>
  </si>
  <si>
    <t>Plaque de plâtre à parement carton "standard"</t>
  </si>
  <si>
    <t>Plaque plâtre BA13</t>
  </si>
  <si>
    <t>– acier</t>
  </si>
  <si>
    <t>– acier inoxydable</t>
  </si>
  <si>
    <t>– air</t>
  </si>
  <si>
    <t>– alliages d’aluminium</t>
  </si>
  <si>
    <t>– aluminium</t>
  </si>
  <si>
    <t>– argon</t>
  </si>
  <si>
    <t>– bronze</t>
  </si>
  <si>
    <t>– cuivre</t>
  </si>
  <si>
    <t>– dioxyde de carbone</t>
  </si>
  <si>
    <t>– eau à 10 °C</t>
  </si>
  <si>
    <t>– eau à 40 °C</t>
  </si>
  <si>
    <t>– eau à 80 °C</t>
  </si>
  <si>
    <t>– fer pur</t>
  </si>
  <si>
    <t>– fer, fonte</t>
  </si>
  <si>
    <t>– glace à 0 °C</t>
  </si>
  <si>
    <t>– glace à –10 °C</t>
  </si>
  <si>
    <t>– hexafl uorure de soufre</t>
  </si>
  <si>
    <t>– krypton</t>
  </si>
  <si>
    <t>– laiton</t>
  </si>
  <si>
    <t>– neige compactée (&lt; 200 mm)</t>
  </si>
  <si>
    <t>– neige fraîchement tombée (&lt; 30 mm)</t>
  </si>
  <si>
    <t>– neige légèrement comprimée (70-100 mm)</t>
  </si>
  <si>
    <t>– neige souple (30-70 mm)</t>
  </si>
  <si>
    <t>– plomb</t>
  </si>
  <si>
    <t>– xénon</t>
  </si>
  <si>
    <t>– zinc</t>
  </si>
  <si>
    <t>Terre cuite</t>
  </si>
  <si>
    <t>Verre</t>
  </si>
  <si>
    <t>Enduit de chaux</t>
  </si>
  <si>
    <t>Enduit de ciment</t>
  </si>
  <si>
    <t>Enduit extérieur (chaux)</t>
  </si>
  <si>
    <t>Enduit extérieur (ciment)</t>
  </si>
  <si>
    <t>Enduit plâtre courant intérieur</t>
  </si>
  <si>
    <t>Enduit terre et Pisé</t>
  </si>
  <si>
    <t>Plâtre courant d’enduit intérieur (PFC)</t>
  </si>
  <si>
    <t>Plâtre intérieur</t>
  </si>
  <si>
    <t>Terre crue (intérieur)</t>
  </si>
  <si>
    <t>Freine vapeur (Sd=100m)</t>
  </si>
  <si>
    <t>Freine vapeur (Sd=10m)</t>
  </si>
  <si>
    <t>Freine vapeur (Sd=1m)</t>
  </si>
  <si>
    <t>Freine vapeur (Sd=20m)</t>
  </si>
  <si>
    <t>Freine vapeur (Sd=2m)</t>
  </si>
  <si>
    <t>Freine vapeur (Sd=50m)</t>
  </si>
  <si>
    <t>Freine vapeur (Sd=5m)</t>
  </si>
  <si>
    <t>Papier bitume (Feutre N°15)</t>
  </si>
  <si>
    <t>Papier imprégné asphalte (papier 10min)</t>
  </si>
  <si>
    <t>Papier imprégné asphalte (papier 30min)</t>
  </si>
  <si>
    <t>Papier imprégné asphalte (papier 60min)</t>
  </si>
  <si>
    <t>Papier Kraft</t>
  </si>
  <si>
    <t>Pare-pluie (Sd=0,1)</t>
  </si>
  <si>
    <t>Pare-pluie (Sd=0,2)</t>
  </si>
  <si>
    <t>Pare-pluie (Sd=0,5)</t>
  </si>
  <si>
    <t>– Béton caverneux 1600 ≤ ρ ≤ 1 800</t>
  </si>
  <si>
    <t>– Béton caverneux 1800 &lt; ρ ≤ 2 000</t>
  </si>
  <si>
    <t>– Béton plein 2 000 &lt; ρ ≤ 2 300</t>
  </si>
  <si>
    <t>– Béton plein 2 300 &lt; ρ ≤ 2 600</t>
  </si>
  <si>
    <t>– Béton plein armé avec % d’acier &gt; 2</t>
  </si>
  <si>
    <t>– Béton plein armé avec % d’acier ≤ 2</t>
  </si>
  <si>
    <t>Adobe ou torchis dense (1600 kg/m3)</t>
  </si>
  <si>
    <t>Béton armé</t>
  </si>
  <si>
    <t>Béton caverneux</t>
  </si>
  <si>
    <t>Beton cellulaire 350kg/m3</t>
  </si>
  <si>
    <t>Beton cellulaire 400kg/m3</t>
  </si>
  <si>
    <t>Béton cellulaire MI335</t>
  </si>
  <si>
    <t>Béton cellulaire Ytong 50</t>
  </si>
  <si>
    <t>Bloc béton (Parpaing de ciment)</t>
  </si>
  <si>
    <t>Bloc béton pierre ponce rectifié type Tarmabloc Vtherm 25cm</t>
  </si>
  <si>
    <t>Bloc béton rectifié pose joint mince 20cm</t>
  </si>
  <si>
    <t>Bloc pierre ponce type Cogetherm 30cm</t>
  </si>
  <si>
    <t>Bloc pierre ponce type Cogetherm 35cm</t>
  </si>
  <si>
    <t>Brique joint mince de type A</t>
  </si>
  <si>
    <t>Brique joint mince de type B</t>
  </si>
  <si>
    <t>Brique joint mince R=1.32 (optibric PV 4G)</t>
  </si>
  <si>
    <t>Brique standard 20 cm</t>
  </si>
  <si>
    <t>Briques pleines (cuites)</t>
  </si>
  <si>
    <t>Membrane bitumée</t>
  </si>
  <si>
    <t>Monomur de terre cuite 37cm</t>
  </si>
  <si>
    <t>Mur béton armé</t>
  </si>
  <si>
    <t>Optibric</t>
  </si>
  <si>
    <t>Pisé (1900 kg / m3)</t>
  </si>
  <si>
    <t>Laine de bois</t>
  </si>
  <si>
    <t>Laine de chanvre, lin, coton</t>
  </si>
  <si>
    <t>Laine de mouton et autres fibres animales</t>
  </si>
  <si>
    <t>LdB Pavatherm +</t>
  </si>
  <si>
    <t>Liège expansé conforme norme NF EN 13170</t>
  </si>
  <si>
    <t>Ouate de cellulose</t>
  </si>
  <si>
    <t>Ouate de cellulose (panneaux)</t>
  </si>
  <si>
    <t>Ouate de cellulose injectée</t>
  </si>
  <si>
    <t>Ouate de cellulose soufflée</t>
  </si>
  <si>
    <t>Paille (bottes à plat)</t>
  </si>
  <si>
    <t>Paille (bottes sur chant)</t>
  </si>
  <si>
    <t>Paille (fibres verticales)</t>
  </si>
  <si>
    <t>Panneau Perlite Expansée EPB non revêtu</t>
  </si>
  <si>
    <t>Panneaux de liège</t>
  </si>
  <si>
    <t>Panneaux laine de bois &gt; 130 kg / m3</t>
  </si>
  <si>
    <t>Panneaux laine de bois &gt; 150 kg / m3</t>
  </si>
  <si>
    <t>Panneaux laine de bois &gt; 200 kg / m3</t>
  </si>
  <si>
    <t>Perlite en vrac</t>
  </si>
  <si>
    <t>Plumes de Canard</t>
  </si>
  <si>
    <t>Béton cellulaire Multipor</t>
  </si>
  <si>
    <t>Laine de roche 110kg/m3</t>
  </si>
  <si>
    <t>Laine de roche 140kg/m3</t>
  </si>
  <si>
    <t>Laine de roche 160kg/m3</t>
  </si>
  <si>
    <t>Laine de roche 20kg/m3 (rouleaux)</t>
  </si>
  <si>
    <t>Laine de roche 70kg/m3</t>
  </si>
  <si>
    <t>Laine de roche en vrac</t>
  </si>
  <si>
    <t>Laine de verre</t>
  </si>
  <si>
    <t>Laine de verre 100kg/m3</t>
  </si>
  <si>
    <t>Laine de verre 18kg/m3 (rouleaux)</t>
  </si>
  <si>
    <t>Laine de verre 35kg/m3</t>
  </si>
  <si>
    <t>Laine de verre 60kg/m3</t>
  </si>
  <si>
    <t>Mousse de polyuréthanne 30kg/m3 (plaques moulées)</t>
  </si>
  <si>
    <t>Polystyrène expansé</t>
  </si>
  <si>
    <t>Polystyrène extrudé (Plaques expansées aux HCFC)</t>
  </si>
  <si>
    <t>Polystyrène Th32</t>
  </si>
  <si>
    <t>Polystyrène Th38</t>
  </si>
  <si>
    <t>Verre cellulaire 160kg/m3 (plaques)</t>
  </si>
  <si>
    <t>Lame d'air 10 mm</t>
  </si>
  <si>
    <t>Lame d'air 20 mm</t>
  </si>
  <si>
    <t>Lame d'air 25 mm</t>
  </si>
  <si>
    <t>Lame d'air 30 mm</t>
  </si>
  <si>
    <t>Lame d'air 40 mm</t>
  </si>
  <si>
    <t>Lame d'air 5 mm</t>
  </si>
  <si>
    <t>Lame d'air 50 mm</t>
  </si>
  <si>
    <t>Pare-Vapeur (Sd=1500m)</t>
  </si>
  <si>
    <t>– Basaltes</t>
  </si>
  <si>
    <t>– Gneiss, porphyres</t>
  </si>
  <si>
    <t>– Granites</t>
  </si>
  <si>
    <t>– Grès (silice)</t>
  </si>
  <si>
    <t>– Grès calcarifères</t>
  </si>
  <si>
    <t>– Grès quartzeux</t>
  </si>
  <si>
    <t>– Marbres</t>
  </si>
  <si>
    <t>– Pierres dures</t>
  </si>
  <si>
    <t>– Pierres fermes, demi-fermes</t>
  </si>
  <si>
    <t>– Pierres froides ou extra-dures</t>
  </si>
  <si>
    <t>– Pierres naturelles poreuses, ex. laves</t>
  </si>
  <si>
    <t>– Pierres tendres n° 2 et 3</t>
  </si>
  <si>
    <t>– Pierres très tendres</t>
  </si>
  <si>
    <t>– Schistes, ardoises</t>
  </si>
  <si>
    <t>– Trachytes, andésites</t>
  </si>
  <si>
    <t>Briquettes de parement</t>
  </si>
  <si>
    <t>Granites</t>
  </si>
  <si>
    <t>Meulières</t>
  </si>
  <si>
    <t>Pierre ferme et demi ferme</t>
  </si>
  <si>
    <t>Pierre très tendre</t>
  </si>
  <si>
    <t>Ponces naturelles</t>
  </si>
  <si>
    <t>Shistes, ardoises</t>
  </si>
  <si>
    <r>
      <t>Impact env.
[kg eq CO</t>
    </r>
    <r>
      <rPr>
        <vertAlign val="subscript"/>
        <sz val="10"/>
        <rFont val="Arial"/>
        <family val="2"/>
      </rPr>
      <t>2</t>
    </r>
    <r>
      <rPr>
        <sz val="11"/>
        <color theme="1"/>
        <rFont val="Calibri"/>
        <family val="2"/>
        <scheme val="minor"/>
      </rPr>
      <t>/m</t>
    </r>
    <r>
      <rPr>
        <vertAlign val="superscript"/>
        <sz val="10"/>
        <rFont val="Arial"/>
        <family val="2"/>
      </rPr>
      <t>3</t>
    </r>
    <r>
      <rPr>
        <sz val="10"/>
        <rFont val="Arial"/>
        <family val="2"/>
      </rPr>
      <t>]</t>
    </r>
  </si>
  <si>
    <t>Cèdre rouge</t>
  </si>
  <si>
    <t>Chêne</t>
  </si>
  <si>
    <t>Epicéa</t>
  </si>
  <si>
    <t>Frêne</t>
  </si>
  <si>
    <t>Hêtre</t>
  </si>
  <si>
    <t>Peuplier</t>
  </si>
  <si>
    <t xml:space="preserve">Pin </t>
  </si>
  <si>
    <t>Sapin</t>
  </si>
  <si>
    <t>Caractéristiques thermiques d'une paroi</t>
  </si>
  <si>
    <t>NF EN 6946</t>
  </si>
  <si>
    <t>Ascendant</t>
  </si>
  <si>
    <t>Horizontal</t>
  </si>
  <si>
    <t>Descendant</t>
  </si>
  <si>
    <t>Nom :</t>
  </si>
  <si>
    <r>
      <t>R</t>
    </r>
    <r>
      <rPr>
        <vertAlign val="subscript"/>
        <sz val="10"/>
        <rFont val="Arial"/>
        <family val="2"/>
      </rPr>
      <t>si</t>
    </r>
    <r>
      <rPr>
        <sz val="10"/>
        <rFont val="Arial"/>
        <family val="2"/>
      </rPr>
      <t xml:space="preserve"> [(m².K)/W] :</t>
    </r>
  </si>
  <si>
    <t>Sens du flux de chaleur</t>
  </si>
  <si>
    <r>
      <t>R</t>
    </r>
    <r>
      <rPr>
        <vertAlign val="subscript"/>
        <sz val="10"/>
        <rFont val="Arial"/>
        <family val="2"/>
      </rPr>
      <t>se</t>
    </r>
    <r>
      <rPr>
        <sz val="10"/>
        <rFont val="Arial"/>
        <family val="2"/>
      </rPr>
      <t xml:space="preserve"> [(m².K)/W] :</t>
    </r>
  </si>
  <si>
    <t>Epaisseur
[mm]</t>
  </si>
  <si>
    <t>Section 1</t>
  </si>
  <si>
    <r>
      <t>l</t>
    </r>
    <r>
      <rPr>
        <sz val="11"/>
        <color theme="1"/>
        <rFont val="Calibri"/>
        <family val="2"/>
        <scheme val="minor"/>
      </rPr>
      <t xml:space="preserve">
[W/(mK)]</t>
    </r>
  </si>
  <si>
    <t>INT.</t>
  </si>
  <si>
    <t>1.</t>
  </si>
  <si>
    <t>2.</t>
  </si>
  <si>
    <t>3.</t>
  </si>
  <si>
    <t>4.</t>
  </si>
  <si>
    <t>5.</t>
  </si>
  <si>
    <t>6.</t>
  </si>
  <si>
    <t>7.</t>
  </si>
  <si>
    <t>8.</t>
  </si>
  <si>
    <t>9.</t>
  </si>
  <si>
    <t>EXT.</t>
  </si>
  <si>
    <t>10.</t>
  </si>
  <si>
    <t>Ep [mm]</t>
  </si>
  <si>
    <t/>
  </si>
  <si>
    <t>U [W/(m².K)]</t>
  </si>
  <si>
    <t>Choix du composant</t>
  </si>
  <si>
    <t>Enduit,torchis</t>
  </si>
  <si>
    <t>Bétons_isolants</t>
  </si>
  <si>
    <t>Frein_vapeur</t>
  </si>
  <si>
    <t>Gros_œuvre</t>
  </si>
  <si>
    <t>Isolant_bio</t>
  </si>
  <si>
    <t>Isolant_conventionnel</t>
  </si>
  <si>
    <t>Cloisons_panneaux</t>
  </si>
  <si>
    <t>Enduit_torchis</t>
  </si>
  <si>
    <t>Pierres_parements</t>
  </si>
  <si>
    <t>Lame_d_air</t>
  </si>
  <si>
    <t>R    [(m².K)/W]</t>
  </si>
  <si>
    <r>
      <t>R</t>
    </r>
    <r>
      <rPr>
        <vertAlign val="subscript"/>
        <sz val="10"/>
        <rFont val="Arial"/>
        <family val="2"/>
      </rPr>
      <t>si</t>
    </r>
  </si>
  <si>
    <r>
      <t>R</t>
    </r>
    <r>
      <rPr>
        <vertAlign val="subscript"/>
        <sz val="10"/>
        <rFont val="Arial"/>
        <family val="2"/>
      </rPr>
      <t>se</t>
    </r>
  </si>
  <si>
    <r>
      <t>R'</t>
    </r>
    <r>
      <rPr>
        <b/>
        <vertAlign val="subscript"/>
        <sz val="10"/>
        <rFont val="Arial"/>
        <family val="2"/>
      </rPr>
      <t>T</t>
    </r>
    <r>
      <rPr>
        <b/>
        <sz val="10"/>
        <rFont val="Arial"/>
        <family val="2"/>
      </rPr>
      <t xml:space="preserve"> [(m².K)/W]</t>
    </r>
  </si>
  <si>
    <t>Mur</t>
  </si>
  <si>
    <r>
      <t>R</t>
    </r>
    <r>
      <rPr>
        <vertAlign val="subscript"/>
        <sz val="10"/>
        <rFont val="Arial"/>
        <family val="2"/>
      </rPr>
      <t>si</t>
    </r>
    <r>
      <rPr>
        <sz val="10"/>
        <rFont val="Arial"/>
        <family val="2"/>
      </rPr>
      <t xml:space="preserve"> + R</t>
    </r>
    <r>
      <rPr>
        <vertAlign val="subscript"/>
        <sz val="10"/>
        <rFont val="Arial"/>
        <family val="2"/>
      </rPr>
      <t>se</t>
    </r>
  </si>
</sst>
</file>

<file path=xl/styles.xml><?xml version="1.0" encoding="utf-8"?>
<styleSheet xmlns="http://schemas.openxmlformats.org/spreadsheetml/2006/main">
  <numFmts count="1">
    <numFmt numFmtId="164" formatCode="0.000"/>
  </numFmts>
  <fonts count="17">
    <font>
      <sz val="11"/>
      <color theme="1"/>
      <name val="Calibri"/>
      <family val="2"/>
      <scheme val="minor"/>
    </font>
    <font>
      <sz val="10"/>
      <name val="Arial"/>
    </font>
    <font>
      <b/>
      <i/>
      <sz val="16"/>
      <name val="Arial"/>
      <family val="2"/>
    </font>
    <font>
      <b/>
      <sz val="10"/>
      <name val="Arial"/>
      <family val="2"/>
    </font>
    <font>
      <vertAlign val="superscript"/>
      <sz val="10"/>
      <name val="Arial"/>
      <family val="2"/>
    </font>
    <font>
      <sz val="10"/>
      <name val="Arial"/>
      <family val="2"/>
    </font>
    <font>
      <sz val="8"/>
      <color indexed="81"/>
      <name val="Tahoma"/>
      <family val="2"/>
    </font>
    <font>
      <sz val="10"/>
      <name val="MS Sans Serif"/>
    </font>
    <font>
      <vertAlign val="subscript"/>
      <sz val="10"/>
      <name val="Arial"/>
      <family val="2"/>
    </font>
    <font>
      <sz val="11"/>
      <name val="Arial"/>
      <family val="2"/>
    </font>
    <font>
      <b/>
      <i/>
      <sz val="10"/>
      <name val="Arial"/>
      <family val="2"/>
    </font>
    <font>
      <b/>
      <i/>
      <sz val="10"/>
      <color indexed="8"/>
      <name val="Arial"/>
      <family val="2"/>
    </font>
    <font>
      <sz val="10"/>
      <name val="MS Sans Serif"/>
      <family val="2"/>
    </font>
    <font>
      <sz val="10"/>
      <name val="GreekC"/>
    </font>
    <font>
      <b/>
      <sz val="12"/>
      <color indexed="52"/>
      <name val="Arial"/>
      <family val="2"/>
    </font>
    <font>
      <b/>
      <sz val="12"/>
      <color indexed="44"/>
      <name val="Arial"/>
      <family val="2"/>
    </font>
    <font>
      <b/>
      <vertAlign val="subscript"/>
      <sz val="10"/>
      <name val="Arial"/>
      <family val="2"/>
    </font>
  </fonts>
  <fills count="7">
    <fill>
      <patternFill patternType="none"/>
    </fill>
    <fill>
      <patternFill patternType="gray125"/>
    </fill>
    <fill>
      <patternFill patternType="solid">
        <fgColor indexed="44"/>
        <bgColor indexed="64"/>
      </patternFill>
    </fill>
    <fill>
      <patternFill patternType="solid">
        <fgColor theme="0"/>
        <bgColor indexed="64"/>
      </patternFill>
    </fill>
    <fill>
      <patternFill patternType="solid">
        <fgColor indexed="43"/>
        <bgColor indexed="64"/>
      </patternFill>
    </fill>
    <fill>
      <patternFill patternType="solid">
        <fgColor indexed="50"/>
        <bgColor indexed="64"/>
      </patternFill>
    </fill>
    <fill>
      <patternFill patternType="solid">
        <fgColor indexed="45"/>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7">
    <xf numFmtId="0" fontId="0" fillId="0" borderId="0"/>
    <xf numFmtId="0" fontId="1" fillId="0" borderId="0"/>
    <xf numFmtId="0" fontId="7" fillId="0" borderId="0"/>
    <xf numFmtId="0" fontId="5" fillId="0" borderId="0"/>
    <xf numFmtId="0" fontId="5" fillId="0" borderId="0"/>
    <xf numFmtId="0" fontId="12" fillId="0" borderId="0"/>
    <xf numFmtId="9" fontId="5" fillId="0" borderId="0" applyFont="0" applyFill="0" applyBorder="0" applyAlignment="0" applyProtection="0"/>
  </cellStyleXfs>
  <cellXfs count="67">
    <xf numFmtId="0" fontId="0" fillId="0" borderId="0" xfId="0"/>
    <xf numFmtId="0" fontId="5" fillId="0" borderId="0" xfId="3"/>
    <xf numFmtId="0" fontId="2" fillId="0" borderId="0" xfId="3" applyFont="1"/>
    <xf numFmtId="0" fontId="3" fillId="0" borderId="0" xfId="3" applyFont="1" applyAlignment="1">
      <alignment horizontal="left" indent="1"/>
    </xf>
    <xf numFmtId="0" fontId="5" fillId="2" borderId="1" xfId="3" applyFill="1" applyBorder="1" applyAlignment="1">
      <alignment horizontal="center" vertical="center" wrapText="1"/>
    </xf>
    <xf numFmtId="0" fontId="5" fillId="0" borderId="2" xfId="3" applyBorder="1"/>
    <xf numFmtId="0" fontId="5" fillId="0" borderId="2" xfId="3" applyBorder="1" applyAlignment="1">
      <alignment wrapText="1"/>
    </xf>
    <xf numFmtId="0" fontId="5" fillId="0" borderId="2" xfId="3" applyBorder="1" applyAlignment="1">
      <alignment horizontal="center" wrapText="1"/>
    </xf>
    <xf numFmtId="0" fontId="5" fillId="0" borderId="3" xfId="3" applyBorder="1"/>
    <xf numFmtId="0" fontId="5" fillId="0" borderId="3" xfId="3" applyBorder="1" applyAlignment="1">
      <alignment wrapText="1"/>
    </xf>
    <xf numFmtId="0" fontId="5" fillId="0" borderId="3" xfId="3" applyBorder="1" applyAlignment="1">
      <alignment horizontal="center" wrapText="1"/>
    </xf>
    <xf numFmtId="0" fontId="5" fillId="0" borderId="4" xfId="3" applyBorder="1"/>
    <xf numFmtId="0" fontId="9" fillId="3" borderId="3" xfId="4" applyFont="1" applyFill="1" applyBorder="1" applyAlignment="1">
      <alignment horizontal="left"/>
    </xf>
    <xf numFmtId="164" fontId="5" fillId="3" borderId="3" xfId="4" applyNumberFormat="1" applyFill="1" applyBorder="1" applyAlignment="1">
      <alignment horizontal="center"/>
    </xf>
    <xf numFmtId="0" fontId="5" fillId="3" borderId="3" xfId="4" applyFill="1" applyBorder="1" applyAlignment="1">
      <alignment horizontal="center"/>
    </xf>
    <xf numFmtId="2" fontId="5" fillId="3" borderId="3" xfId="4" applyNumberFormat="1" applyFill="1" applyBorder="1" applyAlignment="1">
      <alignment horizontal="center"/>
    </xf>
    <xf numFmtId="0" fontId="5" fillId="0" borderId="3" xfId="3" applyFont="1" applyBorder="1"/>
    <xf numFmtId="0" fontId="5" fillId="0" borderId="3" xfId="3" applyBorder="1" applyAlignment="1">
      <alignment horizontal="center"/>
    </xf>
    <xf numFmtId="2" fontId="5" fillId="0" borderId="3" xfId="3" applyNumberFormat="1" applyBorder="1" applyAlignment="1">
      <alignment horizontal="center"/>
    </xf>
    <xf numFmtId="0" fontId="5" fillId="0" borderId="3" xfId="3" applyFont="1" applyBorder="1" applyAlignment="1">
      <alignment horizontal="center"/>
    </xf>
    <xf numFmtId="0" fontId="2" fillId="0" borderId="0" xfId="4" applyFont="1" applyAlignment="1"/>
    <xf numFmtId="0" fontId="5" fillId="0" borderId="0" xfId="4"/>
    <xf numFmtId="0" fontId="5" fillId="0" borderId="0" xfId="4" applyAlignment="1"/>
    <xf numFmtId="0" fontId="10" fillId="0" borderId="0" xfId="4" applyFont="1" applyAlignment="1">
      <alignment horizontal="left" vertical="center"/>
    </xf>
    <xf numFmtId="0" fontId="11" fillId="0" borderId="0" xfId="4" applyFont="1"/>
    <xf numFmtId="0" fontId="5" fillId="0" borderId="0" xfId="4" applyAlignment="1">
      <alignment horizontal="right"/>
    </xf>
    <xf numFmtId="0" fontId="5" fillId="4" borderId="5" xfId="4" applyFill="1" applyBorder="1"/>
    <xf numFmtId="0" fontId="5" fillId="0" borderId="0" xfId="5" applyFont="1" applyFill="1" applyBorder="1" applyAlignment="1" applyProtection="1">
      <alignment horizontal="right" vertical="center"/>
    </xf>
    <xf numFmtId="0" fontId="5" fillId="0" borderId="0" xfId="4" applyAlignment="1">
      <alignment horizontal="center"/>
    </xf>
    <xf numFmtId="0" fontId="5" fillId="4" borderId="6" xfId="4" applyFill="1" applyBorder="1"/>
    <xf numFmtId="0" fontId="5" fillId="0" borderId="0" xfId="4" applyAlignment="1">
      <alignment horizontal="center" vertical="center"/>
    </xf>
    <xf numFmtId="0" fontId="5" fillId="5" borderId="1" xfId="4" applyFill="1" applyBorder="1" applyAlignment="1">
      <alignment horizontal="center" vertical="center"/>
    </xf>
    <xf numFmtId="0" fontId="5" fillId="5" borderId="1" xfId="4" applyFill="1" applyBorder="1" applyAlignment="1">
      <alignment horizontal="center" vertical="center" wrapText="1"/>
    </xf>
    <xf numFmtId="0" fontId="14" fillId="0" borderId="0" xfId="4" applyFont="1" applyAlignment="1">
      <alignment horizontal="center" vertical="center"/>
    </xf>
    <xf numFmtId="0" fontId="5" fillId="0" borderId="0" xfId="4" applyAlignment="1">
      <alignment vertical="center"/>
    </xf>
    <xf numFmtId="0" fontId="15" fillId="0" borderId="0" xfId="4" applyFont="1" applyAlignment="1">
      <alignment horizontal="center" vertical="center"/>
    </xf>
    <xf numFmtId="0" fontId="5" fillId="0" borderId="0" xfId="4" applyFill="1" applyBorder="1" applyAlignment="1">
      <alignment horizontal="right"/>
    </xf>
    <xf numFmtId="0" fontId="5" fillId="0" borderId="0" xfId="4" applyFill="1" applyBorder="1" applyAlignment="1">
      <alignment horizontal="center" vertical="center" wrapText="1"/>
    </xf>
    <xf numFmtId="0" fontId="5" fillId="0" borderId="0" xfId="4" applyFill="1" applyBorder="1" applyAlignment="1">
      <alignment vertical="center"/>
    </xf>
    <xf numFmtId="0" fontId="5" fillId="0" borderId="0" xfId="4" applyFill="1" applyBorder="1"/>
    <xf numFmtId="0" fontId="13" fillId="5" borderId="7" xfId="4" applyFont="1" applyFill="1" applyBorder="1" applyAlignment="1">
      <alignment horizontal="center" vertical="center" wrapText="1"/>
    </xf>
    <xf numFmtId="0" fontId="5" fillId="0" borderId="1" xfId="4" applyBorder="1" applyAlignment="1">
      <alignment horizontal="right" vertical="center"/>
    </xf>
    <xf numFmtId="0" fontId="5" fillId="4" borderId="1" xfId="4" applyFill="1" applyBorder="1" applyAlignment="1">
      <alignment horizontal="center" vertical="center"/>
    </xf>
    <xf numFmtId="0" fontId="5" fillId="4" borderId="1" xfId="4" applyFill="1" applyBorder="1" applyAlignment="1">
      <alignment vertical="center"/>
    </xf>
    <xf numFmtId="0" fontId="5" fillId="0" borderId="0" xfId="4" applyFont="1" applyFill="1"/>
    <xf numFmtId="0" fontId="5" fillId="0" borderId="1" xfId="4" applyFont="1" applyFill="1" applyBorder="1"/>
    <xf numFmtId="0" fontId="5" fillId="0" borderId="1" xfId="5" applyFont="1" applyFill="1" applyBorder="1" applyAlignment="1" applyProtection="1">
      <alignment horizontal="right" vertical="center"/>
    </xf>
    <xf numFmtId="0" fontId="5" fillId="0" borderId="1" xfId="4" applyFont="1" applyFill="1" applyBorder="1" applyAlignment="1">
      <alignment horizontal="center"/>
    </xf>
    <xf numFmtId="0" fontId="5" fillId="0" borderId="0" xfId="4" applyFont="1" applyFill="1" applyBorder="1" applyAlignment="1">
      <alignment horizontal="center" vertical="center"/>
    </xf>
    <xf numFmtId="2" fontId="5" fillId="0" borderId="0" xfId="4" applyNumberFormat="1" applyFont="1" applyFill="1" applyBorder="1" applyAlignment="1">
      <alignment horizontal="center" vertical="center"/>
    </xf>
    <xf numFmtId="0" fontId="5" fillId="0" borderId="0" xfId="4" applyFont="1" applyFill="1" applyBorder="1" applyAlignment="1">
      <alignment vertical="center"/>
    </xf>
    <xf numFmtId="0" fontId="5" fillId="0" borderId="0" xfId="4" applyFont="1" applyFill="1" applyBorder="1"/>
    <xf numFmtId="0" fontId="5" fillId="0" borderId="0" xfId="4" applyNumberFormat="1" applyFont="1" applyFill="1" applyBorder="1" applyAlignment="1">
      <alignment horizontal="center"/>
    </xf>
    <xf numFmtId="2" fontId="5" fillId="0" borderId="0" xfId="4" applyNumberFormat="1" applyFont="1" applyFill="1"/>
    <xf numFmtId="0" fontId="3" fillId="0" borderId="0" xfId="4" applyFont="1" applyFill="1" applyBorder="1"/>
    <xf numFmtId="0" fontId="5" fillId="0" borderId="0" xfId="6" applyNumberFormat="1" applyFont="1" applyFill="1" applyBorder="1" applyAlignment="1">
      <alignment horizontal="center"/>
    </xf>
    <xf numFmtId="164" fontId="5" fillId="0" borderId="0" xfId="4" applyNumberFormat="1" applyFont="1" applyFill="1" applyBorder="1" applyAlignment="1">
      <alignment horizontal="center"/>
    </xf>
    <xf numFmtId="0" fontId="3" fillId="0" borderId="0" xfId="4" applyFont="1" applyFill="1" applyBorder="1" applyAlignment="1">
      <alignment horizontal="right"/>
    </xf>
    <xf numFmtId="164" fontId="5" fillId="4" borderId="1" xfId="4" applyNumberFormat="1" applyFill="1" applyBorder="1" applyAlignment="1">
      <alignment horizontal="center" vertical="center"/>
    </xf>
    <xf numFmtId="0" fontId="5" fillId="4" borderId="1" xfId="4" applyFont="1" applyFill="1" applyBorder="1" applyAlignment="1">
      <alignment horizontal="center" vertical="center"/>
    </xf>
    <xf numFmtId="164" fontId="5" fillId="4" borderId="2" xfId="4" applyNumberFormat="1" applyFill="1" applyBorder="1" applyAlignment="1">
      <alignment horizontal="center" vertical="center"/>
    </xf>
    <xf numFmtId="0" fontId="3" fillId="6" borderId="8" xfId="4" applyFont="1" applyFill="1" applyBorder="1" applyAlignment="1">
      <alignment horizontal="right" vertical="center"/>
    </xf>
    <xf numFmtId="164" fontId="3" fillId="6" borderId="9" xfId="4" applyNumberFormat="1" applyFont="1" applyFill="1" applyBorder="1" applyAlignment="1">
      <alignment horizontal="center" vertical="center"/>
    </xf>
    <xf numFmtId="0" fontId="3" fillId="6" borderId="10" xfId="4" applyFont="1" applyFill="1" applyBorder="1" applyAlignment="1">
      <alignment horizontal="right" vertical="center"/>
    </xf>
    <xf numFmtId="164" fontId="3" fillId="6" borderId="11" xfId="4" applyNumberFormat="1" applyFont="1" applyFill="1" applyBorder="1" applyAlignment="1">
      <alignment horizontal="center" vertical="center"/>
    </xf>
    <xf numFmtId="0" fontId="3" fillId="6" borderId="12" xfId="4" applyFont="1" applyFill="1" applyBorder="1" applyAlignment="1">
      <alignment horizontal="right" vertical="center"/>
    </xf>
    <xf numFmtId="164" fontId="3" fillId="6" borderId="13" xfId="4" applyNumberFormat="1" applyFont="1" applyFill="1" applyBorder="1" applyAlignment="1">
      <alignment horizontal="center" vertical="center"/>
    </xf>
  </cellXfs>
  <cellStyles count="7">
    <cellStyle name="Normal" xfId="0" builtinId="0"/>
    <cellStyle name="Normal 2" xfId="1"/>
    <cellStyle name="Normal 2 2" xfId="4"/>
    <cellStyle name="Normal 3" xfId="3"/>
    <cellStyle name="Pourcentage 2" xfId="6"/>
    <cellStyle name="Standard_k-Wert Kalkulation" xfId="2"/>
    <cellStyle name="Standard_k-Wert Kalkulation 2" xf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38100</xdr:colOff>
      <xdr:row>8</xdr:row>
      <xdr:rowOff>38100</xdr:rowOff>
    </xdr:from>
    <xdr:to>
      <xdr:col>0</xdr:col>
      <xdr:colOff>371475</xdr:colOff>
      <xdr:row>15</xdr:row>
      <xdr:rowOff>209550</xdr:rowOff>
    </xdr:to>
    <xdr:sp macro="" textlink="">
      <xdr:nvSpPr>
        <xdr:cNvPr id="2" name="AutoShape 1"/>
        <xdr:cNvSpPr>
          <a:spLocks noChangeArrowheads="1"/>
        </xdr:cNvSpPr>
      </xdr:nvSpPr>
      <xdr:spPr bwMode="auto">
        <a:xfrm>
          <a:off x="38100" y="2000250"/>
          <a:ext cx="333375" cy="1838325"/>
        </a:xfrm>
        <a:prstGeom prst="downArrow">
          <a:avLst>
            <a:gd name="adj1" fmla="val 33333"/>
            <a:gd name="adj2" fmla="val 131934"/>
          </a:avLst>
        </a:prstGeom>
        <a:gradFill rotWithShape="1">
          <a:gsLst>
            <a:gs pos="0">
              <a:srgbClr val="FF9900"/>
            </a:gs>
            <a:gs pos="100000">
              <a:srgbClr val="99CCFF"/>
            </a:gs>
          </a:gsLst>
          <a:lin ang="5400000" scaled="1"/>
        </a:gradFill>
        <a:ln w="9525">
          <a:noFill/>
          <a:miter lim="800000"/>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tabColor indexed="50"/>
    <pageSetUpPr fitToPage="1"/>
  </sheetPr>
  <dimension ref="A1:P26"/>
  <sheetViews>
    <sheetView showGridLines="0" tabSelected="1" zoomScale="85" zoomScaleNormal="85" zoomScaleSheetLayoutView="85" workbookViewId="0">
      <selection activeCell="H27" sqref="H27"/>
    </sheetView>
  </sheetViews>
  <sheetFormatPr baseColWidth="10" defaultRowHeight="12.75"/>
  <cols>
    <col min="1" max="1" width="6.28515625" style="21" customWidth="1"/>
    <col min="2" max="2" width="6" style="21" bestFit="1" customWidth="1"/>
    <col min="3" max="3" width="9.5703125" style="21" bestFit="1" customWidth="1"/>
    <col min="4" max="4" width="22.42578125" style="21" customWidth="1"/>
    <col min="5" max="5" width="37.28515625" style="21" bestFit="1" customWidth="1"/>
    <col min="6" max="6" width="22.42578125" style="21" customWidth="1"/>
    <col min="7" max="7" width="11.42578125" style="21" customWidth="1"/>
    <col min="8" max="8" width="22.42578125" style="21" customWidth="1"/>
    <col min="9" max="9" width="11.5703125" style="44" bestFit="1" customWidth="1"/>
    <col min="10" max="12" width="11.42578125" style="44"/>
    <col min="13" max="13" width="18.42578125" style="21" customWidth="1"/>
    <col min="14" max="248" width="11.42578125" style="21"/>
    <col min="249" max="249" width="6.28515625" style="21" customWidth="1"/>
    <col min="250" max="250" width="6" style="21" bestFit="1" customWidth="1"/>
    <col min="251" max="251" width="9.5703125" style="21" bestFit="1" customWidth="1"/>
    <col min="252" max="252" width="22.42578125" style="21" customWidth="1"/>
    <col min="253" max="253" width="8.7109375" style="21" customWidth="1"/>
    <col min="254" max="254" width="22.42578125" style="21" customWidth="1"/>
    <col min="255" max="255" width="8.7109375" style="21" customWidth="1"/>
    <col min="256" max="256" width="22.42578125" style="21" customWidth="1"/>
    <col min="257" max="258" width="8.7109375" style="21" customWidth="1"/>
    <col min="259" max="259" width="10" style="21" customWidth="1"/>
    <col min="260" max="260" width="11.5703125" style="21" bestFit="1" customWidth="1"/>
    <col min="261" max="504" width="11.42578125" style="21"/>
    <col min="505" max="505" width="6.28515625" style="21" customWidth="1"/>
    <col min="506" max="506" width="6" style="21" bestFit="1" customWidth="1"/>
    <col min="507" max="507" width="9.5703125" style="21" bestFit="1" customWidth="1"/>
    <col min="508" max="508" width="22.42578125" style="21" customWidth="1"/>
    <col min="509" max="509" width="8.7109375" style="21" customWidth="1"/>
    <col min="510" max="510" width="22.42578125" style="21" customWidth="1"/>
    <col min="511" max="511" width="8.7109375" style="21" customWidth="1"/>
    <col min="512" max="512" width="22.42578125" style="21" customWidth="1"/>
    <col min="513" max="514" width="8.7109375" style="21" customWidth="1"/>
    <col min="515" max="515" width="10" style="21" customWidth="1"/>
    <col min="516" max="516" width="11.5703125" style="21" bestFit="1" customWidth="1"/>
    <col min="517" max="760" width="11.42578125" style="21"/>
    <col min="761" max="761" width="6.28515625" style="21" customWidth="1"/>
    <col min="762" max="762" width="6" style="21" bestFit="1" customWidth="1"/>
    <col min="763" max="763" width="9.5703125" style="21" bestFit="1" customWidth="1"/>
    <col min="764" max="764" width="22.42578125" style="21" customWidth="1"/>
    <col min="765" max="765" width="8.7109375" style="21" customWidth="1"/>
    <col min="766" max="766" width="22.42578125" style="21" customWidth="1"/>
    <col min="767" max="767" width="8.7109375" style="21" customWidth="1"/>
    <col min="768" max="768" width="22.42578125" style="21" customWidth="1"/>
    <col min="769" max="770" width="8.7109375" style="21" customWidth="1"/>
    <col min="771" max="771" width="10" style="21" customWidth="1"/>
    <col min="772" max="772" width="11.5703125" style="21" bestFit="1" customWidth="1"/>
    <col min="773" max="1016" width="11.42578125" style="21"/>
    <col min="1017" max="1017" width="6.28515625" style="21" customWidth="1"/>
    <col min="1018" max="1018" width="6" style="21" bestFit="1" customWidth="1"/>
    <col min="1019" max="1019" width="9.5703125" style="21" bestFit="1" customWidth="1"/>
    <col min="1020" max="1020" width="22.42578125" style="21" customWidth="1"/>
    <col min="1021" max="1021" width="8.7109375" style="21" customWidth="1"/>
    <col min="1022" max="1022" width="22.42578125" style="21" customWidth="1"/>
    <col min="1023" max="1023" width="8.7109375" style="21" customWidth="1"/>
    <col min="1024" max="1024" width="22.42578125" style="21" customWidth="1"/>
    <col min="1025" max="1026" width="8.7109375" style="21" customWidth="1"/>
    <col min="1027" max="1027" width="10" style="21" customWidth="1"/>
    <col min="1028" max="1028" width="11.5703125" style="21" bestFit="1" customWidth="1"/>
    <col min="1029" max="1272" width="11.42578125" style="21"/>
    <col min="1273" max="1273" width="6.28515625" style="21" customWidth="1"/>
    <col min="1274" max="1274" width="6" style="21" bestFit="1" customWidth="1"/>
    <col min="1275" max="1275" width="9.5703125" style="21" bestFit="1" customWidth="1"/>
    <col min="1276" max="1276" width="22.42578125" style="21" customWidth="1"/>
    <col min="1277" max="1277" width="8.7109375" style="21" customWidth="1"/>
    <col min="1278" max="1278" width="22.42578125" style="21" customWidth="1"/>
    <col min="1279" max="1279" width="8.7109375" style="21" customWidth="1"/>
    <col min="1280" max="1280" width="22.42578125" style="21" customWidth="1"/>
    <col min="1281" max="1282" width="8.7109375" style="21" customWidth="1"/>
    <col min="1283" max="1283" width="10" style="21" customWidth="1"/>
    <col min="1284" max="1284" width="11.5703125" style="21" bestFit="1" customWidth="1"/>
    <col min="1285" max="1528" width="11.42578125" style="21"/>
    <col min="1529" max="1529" width="6.28515625" style="21" customWidth="1"/>
    <col min="1530" max="1530" width="6" style="21" bestFit="1" customWidth="1"/>
    <col min="1531" max="1531" width="9.5703125" style="21" bestFit="1" customWidth="1"/>
    <col min="1532" max="1532" width="22.42578125" style="21" customWidth="1"/>
    <col min="1533" max="1533" width="8.7109375" style="21" customWidth="1"/>
    <col min="1534" max="1534" width="22.42578125" style="21" customWidth="1"/>
    <col min="1535" max="1535" width="8.7109375" style="21" customWidth="1"/>
    <col min="1536" max="1536" width="22.42578125" style="21" customWidth="1"/>
    <col min="1537" max="1538" width="8.7109375" style="21" customWidth="1"/>
    <col min="1539" max="1539" width="10" style="21" customWidth="1"/>
    <col min="1540" max="1540" width="11.5703125" style="21" bestFit="1" customWidth="1"/>
    <col min="1541" max="1784" width="11.42578125" style="21"/>
    <col min="1785" max="1785" width="6.28515625" style="21" customWidth="1"/>
    <col min="1786" max="1786" width="6" style="21" bestFit="1" customWidth="1"/>
    <col min="1787" max="1787" width="9.5703125" style="21" bestFit="1" customWidth="1"/>
    <col min="1788" max="1788" width="22.42578125" style="21" customWidth="1"/>
    <col min="1789" max="1789" width="8.7109375" style="21" customWidth="1"/>
    <col min="1790" max="1790" width="22.42578125" style="21" customWidth="1"/>
    <col min="1791" max="1791" width="8.7109375" style="21" customWidth="1"/>
    <col min="1792" max="1792" width="22.42578125" style="21" customWidth="1"/>
    <col min="1793" max="1794" width="8.7109375" style="21" customWidth="1"/>
    <col min="1795" max="1795" width="10" style="21" customWidth="1"/>
    <col min="1796" max="1796" width="11.5703125" style="21" bestFit="1" customWidth="1"/>
    <col min="1797" max="2040" width="11.42578125" style="21"/>
    <col min="2041" max="2041" width="6.28515625" style="21" customWidth="1"/>
    <col min="2042" max="2042" width="6" style="21" bestFit="1" customWidth="1"/>
    <col min="2043" max="2043" width="9.5703125" style="21" bestFit="1" customWidth="1"/>
    <col min="2044" max="2044" width="22.42578125" style="21" customWidth="1"/>
    <col min="2045" max="2045" width="8.7109375" style="21" customWidth="1"/>
    <col min="2046" max="2046" width="22.42578125" style="21" customWidth="1"/>
    <col min="2047" max="2047" width="8.7109375" style="21" customWidth="1"/>
    <col min="2048" max="2048" width="22.42578125" style="21" customWidth="1"/>
    <col min="2049" max="2050" width="8.7109375" style="21" customWidth="1"/>
    <col min="2051" max="2051" width="10" style="21" customWidth="1"/>
    <col min="2052" max="2052" width="11.5703125" style="21" bestFit="1" customWidth="1"/>
    <col min="2053" max="2296" width="11.42578125" style="21"/>
    <col min="2297" max="2297" width="6.28515625" style="21" customWidth="1"/>
    <col min="2298" max="2298" width="6" style="21" bestFit="1" customWidth="1"/>
    <col min="2299" max="2299" width="9.5703125" style="21" bestFit="1" customWidth="1"/>
    <col min="2300" max="2300" width="22.42578125" style="21" customWidth="1"/>
    <col min="2301" max="2301" width="8.7109375" style="21" customWidth="1"/>
    <col min="2302" max="2302" width="22.42578125" style="21" customWidth="1"/>
    <col min="2303" max="2303" width="8.7109375" style="21" customWidth="1"/>
    <col min="2304" max="2304" width="22.42578125" style="21" customWidth="1"/>
    <col min="2305" max="2306" width="8.7109375" style="21" customWidth="1"/>
    <col min="2307" max="2307" width="10" style="21" customWidth="1"/>
    <col min="2308" max="2308" width="11.5703125" style="21" bestFit="1" customWidth="1"/>
    <col min="2309" max="2552" width="11.42578125" style="21"/>
    <col min="2553" max="2553" width="6.28515625" style="21" customWidth="1"/>
    <col min="2554" max="2554" width="6" style="21" bestFit="1" customWidth="1"/>
    <col min="2555" max="2555" width="9.5703125" style="21" bestFit="1" customWidth="1"/>
    <col min="2556" max="2556" width="22.42578125" style="21" customWidth="1"/>
    <col min="2557" max="2557" width="8.7109375" style="21" customWidth="1"/>
    <col min="2558" max="2558" width="22.42578125" style="21" customWidth="1"/>
    <col min="2559" max="2559" width="8.7109375" style="21" customWidth="1"/>
    <col min="2560" max="2560" width="22.42578125" style="21" customWidth="1"/>
    <col min="2561" max="2562" width="8.7109375" style="21" customWidth="1"/>
    <col min="2563" max="2563" width="10" style="21" customWidth="1"/>
    <col min="2564" max="2564" width="11.5703125" style="21" bestFit="1" customWidth="1"/>
    <col min="2565" max="2808" width="11.42578125" style="21"/>
    <col min="2809" max="2809" width="6.28515625" style="21" customWidth="1"/>
    <col min="2810" max="2810" width="6" style="21" bestFit="1" customWidth="1"/>
    <col min="2811" max="2811" width="9.5703125" style="21" bestFit="1" customWidth="1"/>
    <col min="2812" max="2812" width="22.42578125" style="21" customWidth="1"/>
    <col min="2813" max="2813" width="8.7109375" style="21" customWidth="1"/>
    <col min="2814" max="2814" width="22.42578125" style="21" customWidth="1"/>
    <col min="2815" max="2815" width="8.7109375" style="21" customWidth="1"/>
    <col min="2816" max="2816" width="22.42578125" style="21" customWidth="1"/>
    <col min="2817" max="2818" width="8.7109375" style="21" customWidth="1"/>
    <col min="2819" max="2819" width="10" style="21" customWidth="1"/>
    <col min="2820" max="2820" width="11.5703125" style="21" bestFit="1" customWidth="1"/>
    <col min="2821" max="3064" width="11.42578125" style="21"/>
    <col min="3065" max="3065" width="6.28515625" style="21" customWidth="1"/>
    <col min="3066" max="3066" width="6" style="21" bestFit="1" customWidth="1"/>
    <col min="3067" max="3067" width="9.5703125" style="21" bestFit="1" customWidth="1"/>
    <col min="3068" max="3068" width="22.42578125" style="21" customWidth="1"/>
    <col min="3069" max="3069" width="8.7109375" style="21" customWidth="1"/>
    <col min="3070" max="3070" width="22.42578125" style="21" customWidth="1"/>
    <col min="3071" max="3071" width="8.7109375" style="21" customWidth="1"/>
    <col min="3072" max="3072" width="22.42578125" style="21" customWidth="1"/>
    <col min="3073" max="3074" width="8.7109375" style="21" customWidth="1"/>
    <col min="3075" max="3075" width="10" style="21" customWidth="1"/>
    <col min="3076" max="3076" width="11.5703125" style="21" bestFit="1" customWidth="1"/>
    <col min="3077" max="3320" width="11.42578125" style="21"/>
    <col min="3321" max="3321" width="6.28515625" style="21" customWidth="1"/>
    <col min="3322" max="3322" width="6" style="21" bestFit="1" customWidth="1"/>
    <col min="3323" max="3323" width="9.5703125" style="21" bestFit="1" customWidth="1"/>
    <col min="3324" max="3324" width="22.42578125" style="21" customWidth="1"/>
    <col min="3325" max="3325" width="8.7109375" style="21" customWidth="1"/>
    <col min="3326" max="3326" width="22.42578125" style="21" customWidth="1"/>
    <col min="3327" max="3327" width="8.7109375" style="21" customWidth="1"/>
    <col min="3328" max="3328" width="22.42578125" style="21" customWidth="1"/>
    <col min="3329" max="3330" width="8.7109375" style="21" customWidth="1"/>
    <col min="3331" max="3331" width="10" style="21" customWidth="1"/>
    <col min="3332" max="3332" width="11.5703125" style="21" bestFit="1" customWidth="1"/>
    <col min="3333" max="3576" width="11.42578125" style="21"/>
    <col min="3577" max="3577" width="6.28515625" style="21" customWidth="1"/>
    <col min="3578" max="3578" width="6" style="21" bestFit="1" customWidth="1"/>
    <col min="3579" max="3579" width="9.5703125" style="21" bestFit="1" customWidth="1"/>
    <col min="3580" max="3580" width="22.42578125" style="21" customWidth="1"/>
    <col min="3581" max="3581" width="8.7109375" style="21" customWidth="1"/>
    <col min="3582" max="3582" width="22.42578125" style="21" customWidth="1"/>
    <col min="3583" max="3583" width="8.7109375" style="21" customWidth="1"/>
    <col min="3584" max="3584" width="22.42578125" style="21" customWidth="1"/>
    <col min="3585" max="3586" width="8.7109375" style="21" customWidth="1"/>
    <col min="3587" max="3587" width="10" style="21" customWidth="1"/>
    <col min="3588" max="3588" width="11.5703125" style="21" bestFit="1" customWidth="1"/>
    <col min="3589" max="3832" width="11.42578125" style="21"/>
    <col min="3833" max="3833" width="6.28515625" style="21" customWidth="1"/>
    <col min="3834" max="3834" width="6" style="21" bestFit="1" customWidth="1"/>
    <col min="3835" max="3835" width="9.5703125" style="21" bestFit="1" customWidth="1"/>
    <col min="3836" max="3836" width="22.42578125" style="21" customWidth="1"/>
    <col min="3837" max="3837" width="8.7109375" style="21" customWidth="1"/>
    <col min="3838" max="3838" width="22.42578125" style="21" customWidth="1"/>
    <col min="3839" max="3839" width="8.7109375" style="21" customWidth="1"/>
    <col min="3840" max="3840" width="22.42578125" style="21" customWidth="1"/>
    <col min="3841" max="3842" width="8.7109375" style="21" customWidth="1"/>
    <col min="3843" max="3843" width="10" style="21" customWidth="1"/>
    <col min="3844" max="3844" width="11.5703125" style="21" bestFit="1" customWidth="1"/>
    <col min="3845" max="4088" width="11.42578125" style="21"/>
    <col min="4089" max="4089" width="6.28515625" style="21" customWidth="1"/>
    <col min="4090" max="4090" width="6" style="21" bestFit="1" customWidth="1"/>
    <col min="4091" max="4091" width="9.5703125" style="21" bestFit="1" customWidth="1"/>
    <col min="4092" max="4092" width="22.42578125" style="21" customWidth="1"/>
    <col min="4093" max="4093" width="8.7109375" style="21" customWidth="1"/>
    <col min="4094" max="4094" width="22.42578125" style="21" customWidth="1"/>
    <col min="4095" max="4095" width="8.7109375" style="21" customWidth="1"/>
    <col min="4096" max="4096" width="22.42578125" style="21" customWidth="1"/>
    <col min="4097" max="4098" width="8.7109375" style="21" customWidth="1"/>
    <col min="4099" max="4099" width="10" style="21" customWidth="1"/>
    <col min="4100" max="4100" width="11.5703125" style="21" bestFit="1" customWidth="1"/>
    <col min="4101" max="4344" width="11.42578125" style="21"/>
    <col min="4345" max="4345" width="6.28515625" style="21" customWidth="1"/>
    <col min="4346" max="4346" width="6" style="21" bestFit="1" customWidth="1"/>
    <col min="4347" max="4347" width="9.5703125" style="21" bestFit="1" customWidth="1"/>
    <col min="4348" max="4348" width="22.42578125" style="21" customWidth="1"/>
    <col min="4349" max="4349" width="8.7109375" style="21" customWidth="1"/>
    <col min="4350" max="4350" width="22.42578125" style="21" customWidth="1"/>
    <col min="4351" max="4351" width="8.7109375" style="21" customWidth="1"/>
    <col min="4352" max="4352" width="22.42578125" style="21" customWidth="1"/>
    <col min="4353" max="4354" width="8.7109375" style="21" customWidth="1"/>
    <col min="4355" max="4355" width="10" style="21" customWidth="1"/>
    <col min="4356" max="4356" width="11.5703125" style="21" bestFit="1" customWidth="1"/>
    <col min="4357" max="4600" width="11.42578125" style="21"/>
    <col min="4601" max="4601" width="6.28515625" style="21" customWidth="1"/>
    <col min="4602" max="4602" width="6" style="21" bestFit="1" customWidth="1"/>
    <col min="4603" max="4603" width="9.5703125" style="21" bestFit="1" customWidth="1"/>
    <col min="4604" max="4604" width="22.42578125" style="21" customWidth="1"/>
    <col min="4605" max="4605" width="8.7109375" style="21" customWidth="1"/>
    <col min="4606" max="4606" width="22.42578125" style="21" customWidth="1"/>
    <col min="4607" max="4607" width="8.7109375" style="21" customWidth="1"/>
    <col min="4608" max="4608" width="22.42578125" style="21" customWidth="1"/>
    <col min="4609" max="4610" width="8.7109375" style="21" customWidth="1"/>
    <col min="4611" max="4611" width="10" style="21" customWidth="1"/>
    <col min="4612" max="4612" width="11.5703125" style="21" bestFit="1" customWidth="1"/>
    <col min="4613" max="4856" width="11.42578125" style="21"/>
    <col min="4857" max="4857" width="6.28515625" style="21" customWidth="1"/>
    <col min="4858" max="4858" width="6" style="21" bestFit="1" customWidth="1"/>
    <col min="4859" max="4859" width="9.5703125" style="21" bestFit="1" customWidth="1"/>
    <col min="4860" max="4860" width="22.42578125" style="21" customWidth="1"/>
    <col min="4861" max="4861" width="8.7109375" style="21" customWidth="1"/>
    <col min="4862" max="4862" width="22.42578125" style="21" customWidth="1"/>
    <col min="4863" max="4863" width="8.7109375" style="21" customWidth="1"/>
    <col min="4864" max="4864" width="22.42578125" style="21" customWidth="1"/>
    <col min="4865" max="4866" width="8.7109375" style="21" customWidth="1"/>
    <col min="4867" max="4867" width="10" style="21" customWidth="1"/>
    <col min="4868" max="4868" width="11.5703125" style="21" bestFit="1" customWidth="1"/>
    <col min="4869" max="5112" width="11.42578125" style="21"/>
    <col min="5113" max="5113" width="6.28515625" style="21" customWidth="1"/>
    <col min="5114" max="5114" width="6" style="21" bestFit="1" customWidth="1"/>
    <col min="5115" max="5115" width="9.5703125" style="21" bestFit="1" customWidth="1"/>
    <col min="5116" max="5116" width="22.42578125" style="21" customWidth="1"/>
    <col min="5117" max="5117" width="8.7109375" style="21" customWidth="1"/>
    <col min="5118" max="5118" width="22.42578125" style="21" customWidth="1"/>
    <col min="5119" max="5119" width="8.7109375" style="21" customWidth="1"/>
    <col min="5120" max="5120" width="22.42578125" style="21" customWidth="1"/>
    <col min="5121" max="5122" width="8.7109375" style="21" customWidth="1"/>
    <col min="5123" max="5123" width="10" style="21" customWidth="1"/>
    <col min="5124" max="5124" width="11.5703125" style="21" bestFit="1" customWidth="1"/>
    <col min="5125" max="5368" width="11.42578125" style="21"/>
    <col min="5369" max="5369" width="6.28515625" style="21" customWidth="1"/>
    <col min="5370" max="5370" width="6" style="21" bestFit="1" customWidth="1"/>
    <col min="5371" max="5371" width="9.5703125" style="21" bestFit="1" customWidth="1"/>
    <col min="5372" max="5372" width="22.42578125" style="21" customWidth="1"/>
    <col min="5373" max="5373" width="8.7109375" style="21" customWidth="1"/>
    <col min="5374" max="5374" width="22.42578125" style="21" customWidth="1"/>
    <col min="5375" max="5375" width="8.7109375" style="21" customWidth="1"/>
    <col min="5376" max="5376" width="22.42578125" style="21" customWidth="1"/>
    <col min="5377" max="5378" width="8.7109375" style="21" customWidth="1"/>
    <col min="5379" max="5379" width="10" style="21" customWidth="1"/>
    <col min="5380" max="5380" width="11.5703125" style="21" bestFit="1" customWidth="1"/>
    <col min="5381" max="5624" width="11.42578125" style="21"/>
    <col min="5625" max="5625" width="6.28515625" style="21" customWidth="1"/>
    <col min="5626" max="5626" width="6" style="21" bestFit="1" customWidth="1"/>
    <col min="5627" max="5627" width="9.5703125" style="21" bestFit="1" customWidth="1"/>
    <col min="5628" max="5628" width="22.42578125" style="21" customWidth="1"/>
    <col min="5629" max="5629" width="8.7109375" style="21" customWidth="1"/>
    <col min="5630" max="5630" width="22.42578125" style="21" customWidth="1"/>
    <col min="5631" max="5631" width="8.7109375" style="21" customWidth="1"/>
    <col min="5632" max="5632" width="22.42578125" style="21" customWidth="1"/>
    <col min="5633" max="5634" width="8.7109375" style="21" customWidth="1"/>
    <col min="5635" max="5635" width="10" style="21" customWidth="1"/>
    <col min="5636" max="5636" width="11.5703125" style="21" bestFit="1" customWidth="1"/>
    <col min="5637" max="5880" width="11.42578125" style="21"/>
    <col min="5881" max="5881" width="6.28515625" style="21" customWidth="1"/>
    <col min="5882" max="5882" width="6" style="21" bestFit="1" customWidth="1"/>
    <col min="5883" max="5883" width="9.5703125" style="21" bestFit="1" customWidth="1"/>
    <col min="5884" max="5884" width="22.42578125" style="21" customWidth="1"/>
    <col min="5885" max="5885" width="8.7109375" style="21" customWidth="1"/>
    <col min="5886" max="5886" width="22.42578125" style="21" customWidth="1"/>
    <col min="5887" max="5887" width="8.7109375" style="21" customWidth="1"/>
    <col min="5888" max="5888" width="22.42578125" style="21" customWidth="1"/>
    <col min="5889" max="5890" width="8.7109375" style="21" customWidth="1"/>
    <col min="5891" max="5891" width="10" style="21" customWidth="1"/>
    <col min="5892" max="5892" width="11.5703125" style="21" bestFit="1" customWidth="1"/>
    <col min="5893" max="6136" width="11.42578125" style="21"/>
    <col min="6137" max="6137" width="6.28515625" style="21" customWidth="1"/>
    <col min="6138" max="6138" width="6" style="21" bestFit="1" customWidth="1"/>
    <col min="6139" max="6139" width="9.5703125" style="21" bestFit="1" customWidth="1"/>
    <col min="6140" max="6140" width="22.42578125" style="21" customWidth="1"/>
    <col min="6141" max="6141" width="8.7109375" style="21" customWidth="1"/>
    <col min="6142" max="6142" width="22.42578125" style="21" customWidth="1"/>
    <col min="6143" max="6143" width="8.7109375" style="21" customWidth="1"/>
    <col min="6144" max="6144" width="22.42578125" style="21" customWidth="1"/>
    <col min="6145" max="6146" width="8.7109375" style="21" customWidth="1"/>
    <col min="6147" max="6147" width="10" style="21" customWidth="1"/>
    <col min="6148" max="6148" width="11.5703125" style="21" bestFit="1" customWidth="1"/>
    <col min="6149" max="6392" width="11.42578125" style="21"/>
    <col min="6393" max="6393" width="6.28515625" style="21" customWidth="1"/>
    <col min="6394" max="6394" width="6" style="21" bestFit="1" customWidth="1"/>
    <col min="6395" max="6395" width="9.5703125" style="21" bestFit="1" customWidth="1"/>
    <col min="6396" max="6396" width="22.42578125" style="21" customWidth="1"/>
    <col min="6397" max="6397" width="8.7109375" style="21" customWidth="1"/>
    <col min="6398" max="6398" width="22.42578125" style="21" customWidth="1"/>
    <col min="6399" max="6399" width="8.7109375" style="21" customWidth="1"/>
    <col min="6400" max="6400" width="22.42578125" style="21" customWidth="1"/>
    <col min="6401" max="6402" width="8.7109375" style="21" customWidth="1"/>
    <col min="6403" max="6403" width="10" style="21" customWidth="1"/>
    <col min="6404" max="6404" width="11.5703125" style="21" bestFit="1" customWidth="1"/>
    <col min="6405" max="6648" width="11.42578125" style="21"/>
    <col min="6649" max="6649" width="6.28515625" style="21" customWidth="1"/>
    <col min="6650" max="6650" width="6" style="21" bestFit="1" customWidth="1"/>
    <col min="6651" max="6651" width="9.5703125" style="21" bestFit="1" customWidth="1"/>
    <col min="6652" max="6652" width="22.42578125" style="21" customWidth="1"/>
    <col min="6653" max="6653" width="8.7109375" style="21" customWidth="1"/>
    <col min="6654" max="6654" width="22.42578125" style="21" customWidth="1"/>
    <col min="6655" max="6655" width="8.7109375" style="21" customWidth="1"/>
    <col min="6656" max="6656" width="22.42578125" style="21" customWidth="1"/>
    <col min="6657" max="6658" width="8.7109375" style="21" customWidth="1"/>
    <col min="6659" max="6659" width="10" style="21" customWidth="1"/>
    <col min="6660" max="6660" width="11.5703125" style="21" bestFit="1" customWidth="1"/>
    <col min="6661" max="6904" width="11.42578125" style="21"/>
    <col min="6905" max="6905" width="6.28515625" style="21" customWidth="1"/>
    <col min="6906" max="6906" width="6" style="21" bestFit="1" customWidth="1"/>
    <col min="6907" max="6907" width="9.5703125" style="21" bestFit="1" customWidth="1"/>
    <col min="6908" max="6908" width="22.42578125" style="21" customWidth="1"/>
    <col min="6909" max="6909" width="8.7109375" style="21" customWidth="1"/>
    <col min="6910" max="6910" width="22.42578125" style="21" customWidth="1"/>
    <col min="6911" max="6911" width="8.7109375" style="21" customWidth="1"/>
    <col min="6912" max="6912" width="22.42578125" style="21" customWidth="1"/>
    <col min="6913" max="6914" width="8.7109375" style="21" customWidth="1"/>
    <col min="6915" max="6915" width="10" style="21" customWidth="1"/>
    <col min="6916" max="6916" width="11.5703125" style="21" bestFit="1" customWidth="1"/>
    <col min="6917" max="7160" width="11.42578125" style="21"/>
    <col min="7161" max="7161" width="6.28515625" style="21" customWidth="1"/>
    <col min="7162" max="7162" width="6" style="21" bestFit="1" customWidth="1"/>
    <col min="7163" max="7163" width="9.5703125" style="21" bestFit="1" customWidth="1"/>
    <col min="7164" max="7164" width="22.42578125" style="21" customWidth="1"/>
    <col min="7165" max="7165" width="8.7109375" style="21" customWidth="1"/>
    <col min="7166" max="7166" width="22.42578125" style="21" customWidth="1"/>
    <col min="7167" max="7167" width="8.7109375" style="21" customWidth="1"/>
    <col min="7168" max="7168" width="22.42578125" style="21" customWidth="1"/>
    <col min="7169" max="7170" width="8.7109375" style="21" customWidth="1"/>
    <col min="7171" max="7171" width="10" style="21" customWidth="1"/>
    <col min="7172" max="7172" width="11.5703125" style="21" bestFit="1" customWidth="1"/>
    <col min="7173" max="7416" width="11.42578125" style="21"/>
    <col min="7417" max="7417" width="6.28515625" style="21" customWidth="1"/>
    <col min="7418" max="7418" width="6" style="21" bestFit="1" customWidth="1"/>
    <col min="7419" max="7419" width="9.5703125" style="21" bestFit="1" customWidth="1"/>
    <col min="7420" max="7420" width="22.42578125" style="21" customWidth="1"/>
    <col min="7421" max="7421" width="8.7109375" style="21" customWidth="1"/>
    <col min="7422" max="7422" width="22.42578125" style="21" customWidth="1"/>
    <col min="7423" max="7423" width="8.7109375" style="21" customWidth="1"/>
    <col min="7424" max="7424" width="22.42578125" style="21" customWidth="1"/>
    <col min="7425" max="7426" width="8.7109375" style="21" customWidth="1"/>
    <col min="7427" max="7427" width="10" style="21" customWidth="1"/>
    <col min="7428" max="7428" width="11.5703125" style="21" bestFit="1" customWidth="1"/>
    <col min="7429" max="7672" width="11.42578125" style="21"/>
    <col min="7673" max="7673" width="6.28515625" style="21" customWidth="1"/>
    <col min="7674" max="7674" width="6" style="21" bestFit="1" customWidth="1"/>
    <col min="7675" max="7675" width="9.5703125" style="21" bestFit="1" customWidth="1"/>
    <col min="7676" max="7676" width="22.42578125" style="21" customWidth="1"/>
    <col min="7677" max="7677" width="8.7109375" style="21" customWidth="1"/>
    <col min="7678" max="7678" width="22.42578125" style="21" customWidth="1"/>
    <col min="7679" max="7679" width="8.7109375" style="21" customWidth="1"/>
    <col min="7680" max="7680" width="22.42578125" style="21" customWidth="1"/>
    <col min="7681" max="7682" width="8.7109375" style="21" customWidth="1"/>
    <col min="7683" max="7683" width="10" style="21" customWidth="1"/>
    <col min="7684" max="7684" width="11.5703125" style="21" bestFit="1" customWidth="1"/>
    <col min="7685" max="7928" width="11.42578125" style="21"/>
    <col min="7929" max="7929" width="6.28515625" style="21" customWidth="1"/>
    <col min="7930" max="7930" width="6" style="21" bestFit="1" customWidth="1"/>
    <col min="7931" max="7931" width="9.5703125" style="21" bestFit="1" customWidth="1"/>
    <col min="7932" max="7932" width="22.42578125" style="21" customWidth="1"/>
    <col min="7933" max="7933" width="8.7109375" style="21" customWidth="1"/>
    <col min="7934" max="7934" width="22.42578125" style="21" customWidth="1"/>
    <col min="7935" max="7935" width="8.7109375" style="21" customWidth="1"/>
    <col min="7936" max="7936" width="22.42578125" style="21" customWidth="1"/>
    <col min="7937" max="7938" width="8.7109375" style="21" customWidth="1"/>
    <col min="7939" max="7939" width="10" style="21" customWidth="1"/>
    <col min="7940" max="7940" width="11.5703125" style="21" bestFit="1" customWidth="1"/>
    <col min="7941" max="8184" width="11.42578125" style="21"/>
    <col min="8185" max="8185" width="6.28515625" style="21" customWidth="1"/>
    <col min="8186" max="8186" width="6" style="21" bestFit="1" customWidth="1"/>
    <col min="8187" max="8187" width="9.5703125" style="21" bestFit="1" customWidth="1"/>
    <col min="8188" max="8188" width="22.42578125" style="21" customWidth="1"/>
    <col min="8189" max="8189" width="8.7109375" style="21" customWidth="1"/>
    <col min="8190" max="8190" width="22.42578125" style="21" customWidth="1"/>
    <col min="8191" max="8191" width="8.7109375" style="21" customWidth="1"/>
    <col min="8192" max="8192" width="22.42578125" style="21" customWidth="1"/>
    <col min="8193" max="8194" width="8.7109375" style="21" customWidth="1"/>
    <col min="8195" max="8195" width="10" style="21" customWidth="1"/>
    <col min="8196" max="8196" width="11.5703125" style="21" bestFit="1" customWidth="1"/>
    <col min="8197" max="8440" width="11.42578125" style="21"/>
    <col min="8441" max="8441" width="6.28515625" style="21" customWidth="1"/>
    <col min="8442" max="8442" width="6" style="21" bestFit="1" customWidth="1"/>
    <col min="8443" max="8443" width="9.5703125" style="21" bestFit="1" customWidth="1"/>
    <col min="8444" max="8444" width="22.42578125" style="21" customWidth="1"/>
    <col min="8445" max="8445" width="8.7109375" style="21" customWidth="1"/>
    <col min="8446" max="8446" width="22.42578125" style="21" customWidth="1"/>
    <col min="8447" max="8447" width="8.7109375" style="21" customWidth="1"/>
    <col min="8448" max="8448" width="22.42578125" style="21" customWidth="1"/>
    <col min="8449" max="8450" width="8.7109375" style="21" customWidth="1"/>
    <col min="8451" max="8451" width="10" style="21" customWidth="1"/>
    <col min="8452" max="8452" width="11.5703125" style="21" bestFit="1" customWidth="1"/>
    <col min="8453" max="8696" width="11.42578125" style="21"/>
    <col min="8697" max="8697" width="6.28515625" style="21" customWidth="1"/>
    <col min="8698" max="8698" width="6" style="21" bestFit="1" customWidth="1"/>
    <col min="8699" max="8699" width="9.5703125" style="21" bestFit="1" customWidth="1"/>
    <col min="8700" max="8700" width="22.42578125" style="21" customWidth="1"/>
    <col min="8701" max="8701" width="8.7109375" style="21" customWidth="1"/>
    <col min="8702" max="8702" width="22.42578125" style="21" customWidth="1"/>
    <col min="8703" max="8703" width="8.7109375" style="21" customWidth="1"/>
    <col min="8704" max="8704" width="22.42578125" style="21" customWidth="1"/>
    <col min="8705" max="8706" width="8.7109375" style="21" customWidth="1"/>
    <col min="8707" max="8707" width="10" style="21" customWidth="1"/>
    <col min="8708" max="8708" width="11.5703125" style="21" bestFit="1" customWidth="1"/>
    <col min="8709" max="8952" width="11.42578125" style="21"/>
    <col min="8953" max="8953" width="6.28515625" style="21" customWidth="1"/>
    <col min="8954" max="8954" width="6" style="21" bestFit="1" customWidth="1"/>
    <col min="8955" max="8955" width="9.5703125" style="21" bestFit="1" customWidth="1"/>
    <col min="8956" max="8956" width="22.42578125" style="21" customWidth="1"/>
    <col min="8957" max="8957" width="8.7109375" style="21" customWidth="1"/>
    <col min="8958" max="8958" width="22.42578125" style="21" customWidth="1"/>
    <col min="8959" max="8959" width="8.7109375" style="21" customWidth="1"/>
    <col min="8960" max="8960" width="22.42578125" style="21" customWidth="1"/>
    <col min="8961" max="8962" width="8.7109375" style="21" customWidth="1"/>
    <col min="8963" max="8963" width="10" style="21" customWidth="1"/>
    <col min="8964" max="8964" width="11.5703125" style="21" bestFit="1" customWidth="1"/>
    <col min="8965" max="9208" width="11.42578125" style="21"/>
    <col min="9209" max="9209" width="6.28515625" style="21" customWidth="1"/>
    <col min="9210" max="9210" width="6" style="21" bestFit="1" customWidth="1"/>
    <col min="9211" max="9211" width="9.5703125" style="21" bestFit="1" customWidth="1"/>
    <col min="9212" max="9212" width="22.42578125" style="21" customWidth="1"/>
    <col min="9213" max="9213" width="8.7109375" style="21" customWidth="1"/>
    <col min="9214" max="9214" width="22.42578125" style="21" customWidth="1"/>
    <col min="9215" max="9215" width="8.7109375" style="21" customWidth="1"/>
    <col min="9216" max="9216" width="22.42578125" style="21" customWidth="1"/>
    <col min="9217" max="9218" width="8.7109375" style="21" customWidth="1"/>
    <col min="9219" max="9219" width="10" style="21" customWidth="1"/>
    <col min="9220" max="9220" width="11.5703125" style="21" bestFit="1" customWidth="1"/>
    <col min="9221" max="9464" width="11.42578125" style="21"/>
    <col min="9465" max="9465" width="6.28515625" style="21" customWidth="1"/>
    <col min="9466" max="9466" width="6" style="21" bestFit="1" customWidth="1"/>
    <col min="9467" max="9467" width="9.5703125" style="21" bestFit="1" customWidth="1"/>
    <col min="9468" max="9468" width="22.42578125" style="21" customWidth="1"/>
    <col min="9469" max="9469" width="8.7109375" style="21" customWidth="1"/>
    <col min="9470" max="9470" width="22.42578125" style="21" customWidth="1"/>
    <col min="9471" max="9471" width="8.7109375" style="21" customWidth="1"/>
    <col min="9472" max="9472" width="22.42578125" style="21" customWidth="1"/>
    <col min="9473" max="9474" width="8.7109375" style="21" customWidth="1"/>
    <col min="9475" max="9475" width="10" style="21" customWidth="1"/>
    <col min="9476" max="9476" width="11.5703125" style="21" bestFit="1" customWidth="1"/>
    <col min="9477" max="9720" width="11.42578125" style="21"/>
    <col min="9721" max="9721" width="6.28515625" style="21" customWidth="1"/>
    <col min="9722" max="9722" width="6" style="21" bestFit="1" customWidth="1"/>
    <col min="9723" max="9723" width="9.5703125" style="21" bestFit="1" customWidth="1"/>
    <col min="9724" max="9724" width="22.42578125" style="21" customWidth="1"/>
    <col min="9725" max="9725" width="8.7109375" style="21" customWidth="1"/>
    <col min="9726" max="9726" width="22.42578125" style="21" customWidth="1"/>
    <col min="9727" max="9727" width="8.7109375" style="21" customWidth="1"/>
    <col min="9728" max="9728" width="22.42578125" style="21" customWidth="1"/>
    <col min="9729" max="9730" width="8.7109375" style="21" customWidth="1"/>
    <col min="9731" max="9731" width="10" style="21" customWidth="1"/>
    <col min="9732" max="9732" width="11.5703125" style="21" bestFit="1" customWidth="1"/>
    <col min="9733" max="9976" width="11.42578125" style="21"/>
    <col min="9977" max="9977" width="6.28515625" style="21" customWidth="1"/>
    <col min="9978" max="9978" width="6" style="21" bestFit="1" customWidth="1"/>
    <col min="9979" max="9979" width="9.5703125" style="21" bestFit="1" customWidth="1"/>
    <col min="9980" max="9980" width="22.42578125" style="21" customWidth="1"/>
    <col min="9981" max="9981" width="8.7109375" style="21" customWidth="1"/>
    <col min="9982" max="9982" width="22.42578125" style="21" customWidth="1"/>
    <col min="9983" max="9983" width="8.7109375" style="21" customWidth="1"/>
    <col min="9984" max="9984" width="22.42578125" style="21" customWidth="1"/>
    <col min="9985" max="9986" width="8.7109375" style="21" customWidth="1"/>
    <col min="9987" max="9987" width="10" style="21" customWidth="1"/>
    <col min="9988" max="9988" width="11.5703125" style="21" bestFit="1" customWidth="1"/>
    <col min="9989" max="10232" width="11.42578125" style="21"/>
    <col min="10233" max="10233" width="6.28515625" style="21" customWidth="1"/>
    <col min="10234" max="10234" width="6" style="21" bestFit="1" customWidth="1"/>
    <col min="10235" max="10235" width="9.5703125" style="21" bestFit="1" customWidth="1"/>
    <col min="10236" max="10236" width="22.42578125" style="21" customWidth="1"/>
    <col min="10237" max="10237" width="8.7109375" style="21" customWidth="1"/>
    <col min="10238" max="10238" width="22.42578125" style="21" customWidth="1"/>
    <col min="10239" max="10239" width="8.7109375" style="21" customWidth="1"/>
    <col min="10240" max="10240" width="22.42578125" style="21" customWidth="1"/>
    <col min="10241" max="10242" width="8.7109375" style="21" customWidth="1"/>
    <col min="10243" max="10243" width="10" style="21" customWidth="1"/>
    <col min="10244" max="10244" width="11.5703125" style="21" bestFit="1" customWidth="1"/>
    <col min="10245" max="10488" width="11.42578125" style="21"/>
    <col min="10489" max="10489" width="6.28515625" style="21" customWidth="1"/>
    <col min="10490" max="10490" width="6" style="21" bestFit="1" customWidth="1"/>
    <col min="10491" max="10491" width="9.5703125" style="21" bestFit="1" customWidth="1"/>
    <col min="10492" max="10492" width="22.42578125" style="21" customWidth="1"/>
    <col min="10493" max="10493" width="8.7109375" style="21" customWidth="1"/>
    <col min="10494" max="10494" width="22.42578125" style="21" customWidth="1"/>
    <col min="10495" max="10495" width="8.7109375" style="21" customWidth="1"/>
    <col min="10496" max="10496" width="22.42578125" style="21" customWidth="1"/>
    <col min="10497" max="10498" width="8.7109375" style="21" customWidth="1"/>
    <col min="10499" max="10499" width="10" style="21" customWidth="1"/>
    <col min="10500" max="10500" width="11.5703125" style="21" bestFit="1" customWidth="1"/>
    <col min="10501" max="10744" width="11.42578125" style="21"/>
    <col min="10745" max="10745" width="6.28515625" style="21" customWidth="1"/>
    <col min="10746" max="10746" width="6" style="21" bestFit="1" customWidth="1"/>
    <col min="10747" max="10747" width="9.5703125" style="21" bestFit="1" customWidth="1"/>
    <col min="10748" max="10748" width="22.42578125" style="21" customWidth="1"/>
    <col min="10749" max="10749" width="8.7109375" style="21" customWidth="1"/>
    <col min="10750" max="10750" width="22.42578125" style="21" customWidth="1"/>
    <col min="10751" max="10751" width="8.7109375" style="21" customWidth="1"/>
    <col min="10752" max="10752" width="22.42578125" style="21" customWidth="1"/>
    <col min="10753" max="10754" width="8.7109375" style="21" customWidth="1"/>
    <col min="10755" max="10755" width="10" style="21" customWidth="1"/>
    <col min="10756" max="10756" width="11.5703125" style="21" bestFit="1" customWidth="1"/>
    <col min="10757" max="11000" width="11.42578125" style="21"/>
    <col min="11001" max="11001" width="6.28515625" style="21" customWidth="1"/>
    <col min="11002" max="11002" width="6" style="21" bestFit="1" customWidth="1"/>
    <col min="11003" max="11003" width="9.5703125" style="21" bestFit="1" customWidth="1"/>
    <col min="11004" max="11004" width="22.42578125" style="21" customWidth="1"/>
    <col min="11005" max="11005" width="8.7109375" style="21" customWidth="1"/>
    <col min="11006" max="11006" width="22.42578125" style="21" customWidth="1"/>
    <col min="11007" max="11007" width="8.7109375" style="21" customWidth="1"/>
    <col min="11008" max="11008" width="22.42578125" style="21" customWidth="1"/>
    <col min="11009" max="11010" width="8.7109375" style="21" customWidth="1"/>
    <col min="11011" max="11011" width="10" style="21" customWidth="1"/>
    <col min="11012" max="11012" width="11.5703125" style="21" bestFit="1" customWidth="1"/>
    <col min="11013" max="11256" width="11.42578125" style="21"/>
    <col min="11257" max="11257" width="6.28515625" style="21" customWidth="1"/>
    <col min="11258" max="11258" width="6" style="21" bestFit="1" customWidth="1"/>
    <col min="11259" max="11259" width="9.5703125" style="21" bestFit="1" customWidth="1"/>
    <col min="11260" max="11260" width="22.42578125" style="21" customWidth="1"/>
    <col min="11261" max="11261" width="8.7109375" style="21" customWidth="1"/>
    <col min="11262" max="11262" width="22.42578125" style="21" customWidth="1"/>
    <col min="11263" max="11263" width="8.7109375" style="21" customWidth="1"/>
    <col min="11264" max="11264" width="22.42578125" style="21" customWidth="1"/>
    <col min="11265" max="11266" width="8.7109375" style="21" customWidth="1"/>
    <col min="11267" max="11267" width="10" style="21" customWidth="1"/>
    <col min="11268" max="11268" width="11.5703125" style="21" bestFit="1" customWidth="1"/>
    <col min="11269" max="11512" width="11.42578125" style="21"/>
    <col min="11513" max="11513" width="6.28515625" style="21" customWidth="1"/>
    <col min="11514" max="11514" width="6" style="21" bestFit="1" customWidth="1"/>
    <col min="11515" max="11515" width="9.5703125" style="21" bestFit="1" customWidth="1"/>
    <col min="11516" max="11516" width="22.42578125" style="21" customWidth="1"/>
    <col min="11517" max="11517" width="8.7109375" style="21" customWidth="1"/>
    <col min="11518" max="11518" width="22.42578125" style="21" customWidth="1"/>
    <col min="11519" max="11519" width="8.7109375" style="21" customWidth="1"/>
    <col min="11520" max="11520" width="22.42578125" style="21" customWidth="1"/>
    <col min="11521" max="11522" width="8.7109375" style="21" customWidth="1"/>
    <col min="11523" max="11523" width="10" style="21" customWidth="1"/>
    <col min="11524" max="11524" width="11.5703125" style="21" bestFit="1" customWidth="1"/>
    <col min="11525" max="11768" width="11.42578125" style="21"/>
    <col min="11769" max="11769" width="6.28515625" style="21" customWidth="1"/>
    <col min="11770" max="11770" width="6" style="21" bestFit="1" customWidth="1"/>
    <col min="11771" max="11771" width="9.5703125" style="21" bestFit="1" customWidth="1"/>
    <col min="11772" max="11772" width="22.42578125" style="21" customWidth="1"/>
    <col min="11773" max="11773" width="8.7109375" style="21" customWidth="1"/>
    <col min="11774" max="11774" width="22.42578125" style="21" customWidth="1"/>
    <col min="11775" max="11775" width="8.7109375" style="21" customWidth="1"/>
    <col min="11776" max="11776" width="22.42578125" style="21" customWidth="1"/>
    <col min="11777" max="11778" width="8.7109375" style="21" customWidth="1"/>
    <col min="11779" max="11779" width="10" style="21" customWidth="1"/>
    <col min="11780" max="11780" width="11.5703125" style="21" bestFit="1" customWidth="1"/>
    <col min="11781" max="12024" width="11.42578125" style="21"/>
    <col min="12025" max="12025" width="6.28515625" style="21" customWidth="1"/>
    <col min="12026" max="12026" width="6" style="21" bestFit="1" customWidth="1"/>
    <col min="12027" max="12027" width="9.5703125" style="21" bestFit="1" customWidth="1"/>
    <col min="12028" max="12028" width="22.42578125" style="21" customWidth="1"/>
    <col min="12029" max="12029" width="8.7109375" style="21" customWidth="1"/>
    <col min="12030" max="12030" width="22.42578125" style="21" customWidth="1"/>
    <col min="12031" max="12031" width="8.7109375" style="21" customWidth="1"/>
    <col min="12032" max="12032" width="22.42578125" style="21" customWidth="1"/>
    <col min="12033" max="12034" width="8.7109375" style="21" customWidth="1"/>
    <col min="12035" max="12035" width="10" style="21" customWidth="1"/>
    <col min="12036" max="12036" width="11.5703125" style="21" bestFit="1" customWidth="1"/>
    <col min="12037" max="12280" width="11.42578125" style="21"/>
    <col min="12281" max="12281" width="6.28515625" style="21" customWidth="1"/>
    <col min="12282" max="12282" width="6" style="21" bestFit="1" customWidth="1"/>
    <col min="12283" max="12283" width="9.5703125" style="21" bestFit="1" customWidth="1"/>
    <col min="12284" max="12284" width="22.42578125" style="21" customWidth="1"/>
    <col min="12285" max="12285" width="8.7109375" style="21" customWidth="1"/>
    <col min="12286" max="12286" width="22.42578125" style="21" customWidth="1"/>
    <col min="12287" max="12287" width="8.7109375" style="21" customWidth="1"/>
    <col min="12288" max="12288" width="22.42578125" style="21" customWidth="1"/>
    <col min="12289" max="12290" width="8.7109375" style="21" customWidth="1"/>
    <col min="12291" max="12291" width="10" style="21" customWidth="1"/>
    <col min="12292" max="12292" width="11.5703125" style="21" bestFit="1" customWidth="1"/>
    <col min="12293" max="12536" width="11.42578125" style="21"/>
    <col min="12537" max="12537" width="6.28515625" style="21" customWidth="1"/>
    <col min="12538" max="12538" width="6" style="21" bestFit="1" customWidth="1"/>
    <col min="12539" max="12539" width="9.5703125" style="21" bestFit="1" customWidth="1"/>
    <col min="12540" max="12540" width="22.42578125" style="21" customWidth="1"/>
    <col min="12541" max="12541" width="8.7109375" style="21" customWidth="1"/>
    <col min="12542" max="12542" width="22.42578125" style="21" customWidth="1"/>
    <col min="12543" max="12543" width="8.7109375" style="21" customWidth="1"/>
    <col min="12544" max="12544" width="22.42578125" style="21" customWidth="1"/>
    <col min="12545" max="12546" width="8.7109375" style="21" customWidth="1"/>
    <col min="12547" max="12547" width="10" style="21" customWidth="1"/>
    <col min="12548" max="12548" width="11.5703125" style="21" bestFit="1" customWidth="1"/>
    <col min="12549" max="12792" width="11.42578125" style="21"/>
    <col min="12793" max="12793" width="6.28515625" style="21" customWidth="1"/>
    <col min="12794" max="12794" width="6" style="21" bestFit="1" customWidth="1"/>
    <col min="12795" max="12795" width="9.5703125" style="21" bestFit="1" customWidth="1"/>
    <col min="12796" max="12796" width="22.42578125" style="21" customWidth="1"/>
    <col min="12797" max="12797" width="8.7109375" style="21" customWidth="1"/>
    <col min="12798" max="12798" width="22.42578125" style="21" customWidth="1"/>
    <col min="12799" max="12799" width="8.7109375" style="21" customWidth="1"/>
    <col min="12800" max="12800" width="22.42578125" style="21" customWidth="1"/>
    <col min="12801" max="12802" width="8.7109375" style="21" customWidth="1"/>
    <col min="12803" max="12803" width="10" style="21" customWidth="1"/>
    <col min="12804" max="12804" width="11.5703125" style="21" bestFit="1" customWidth="1"/>
    <col min="12805" max="13048" width="11.42578125" style="21"/>
    <col min="13049" max="13049" width="6.28515625" style="21" customWidth="1"/>
    <col min="13050" max="13050" width="6" style="21" bestFit="1" customWidth="1"/>
    <col min="13051" max="13051" width="9.5703125" style="21" bestFit="1" customWidth="1"/>
    <col min="13052" max="13052" width="22.42578125" style="21" customWidth="1"/>
    <col min="13053" max="13053" width="8.7109375" style="21" customWidth="1"/>
    <col min="13054" max="13054" width="22.42578125" style="21" customWidth="1"/>
    <col min="13055" max="13055" width="8.7109375" style="21" customWidth="1"/>
    <col min="13056" max="13056" width="22.42578125" style="21" customWidth="1"/>
    <col min="13057" max="13058" width="8.7109375" style="21" customWidth="1"/>
    <col min="13059" max="13059" width="10" style="21" customWidth="1"/>
    <col min="13060" max="13060" width="11.5703125" style="21" bestFit="1" customWidth="1"/>
    <col min="13061" max="13304" width="11.42578125" style="21"/>
    <col min="13305" max="13305" width="6.28515625" style="21" customWidth="1"/>
    <col min="13306" max="13306" width="6" style="21" bestFit="1" customWidth="1"/>
    <col min="13307" max="13307" width="9.5703125" style="21" bestFit="1" customWidth="1"/>
    <col min="13308" max="13308" width="22.42578125" style="21" customWidth="1"/>
    <col min="13309" max="13309" width="8.7109375" style="21" customWidth="1"/>
    <col min="13310" max="13310" width="22.42578125" style="21" customWidth="1"/>
    <col min="13311" max="13311" width="8.7109375" style="21" customWidth="1"/>
    <col min="13312" max="13312" width="22.42578125" style="21" customWidth="1"/>
    <col min="13313" max="13314" width="8.7109375" style="21" customWidth="1"/>
    <col min="13315" max="13315" width="10" style="21" customWidth="1"/>
    <col min="13316" max="13316" width="11.5703125" style="21" bestFit="1" customWidth="1"/>
    <col min="13317" max="13560" width="11.42578125" style="21"/>
    <col min="13561" max="13561" width="6.28515625" style="21" customWidth="1"/>
    <col min="13562" max="13562" width="6" style="21" bestFit="1" customWidth="1"/>
    <col min="13563" max="13563" width="9.5703125" style="21" bestFit="1" customWidth="1"/>
    <col min="13564" max="13564" width="22.42578125" style="21" customWidth="1"/>
    <col min="13565" max="13565" width="8.7109375" style="21" customWidth="1"/>
    <col min="13566" max="13566" width="22.42578125" style="21" customWidth="1"/>
    <col min="13567" max="13567" width="8.7109375" style="21" customWidth="1"/>
    <col min="13568" max="13568" width="22.42578125" style="21" customWidth="1"/>
    <col min="13569" max="13570" width="8.7109375" style="21" customWidth="1"/>
    <col min="13571" max="13571" width="10" style="21" customWidth="1"/>
    <col min="13572" max="13572" width="11.5703125" style="21" bestFit="1" customWidth="1"/>
    <col min="13573" max="13816" width="11.42578125" style="21"/>
    <col min="13817" max="13817" width="6.28515625" style="21" customWidth="1"/>
    <col min="13818" max="13818" width="6" style="21" bestFit="1" customWidth="1"/>
    <col min="13819" max="13819" width="9.5703125" style="21" bestFit="1" customWidth="1"/>
    <col min="13820" max="13820" width="22.42578125" style="21" customWidth="1"/>
    <col min="13821" max="13821" width="8.7109375" style="21" customWidth="1"/>
    <col min="13822" max="13822" width="22.42578125" style="21" customWidth="1"/>
    <col min="13823" max="13823" width="8.7109375" style="21" customWidth="1"/>
    <col min="13824" max="13824" width="22.42578125" style="21" customWidth="1"/>
    <col min="13825" max="13826" width="8.7109375" style="21" customWidth="1"/>
    <col min="13827" max="13827" width="10" style="21" customWidth="1"/>
    <col min="13828" max="13828" width="11.5703125" style="21" bestFit="1" customWidth="1"/>
    <col min="13829" max="14072" width="11.42578125" style="21"/>
    <col min="14073" max="14073" width="6.28515625" style="21" customWidth="1"/>
    <col min="14074" max="14074" width="6" style="21" bestFit="1" customWidth="1"/>
    <col min="14075" max="14075" width="9.5703125" style="21" bestFit="1" customWidth="1"/>
    <col min="14076" max="14076" width="22.42578125" style="21" customWidth="1"/>
    <col min="14077" max="14077" width="8.7109375" style="21" customWidth="1"/>
    <col min="14078" max="14078" width="22.42578125" style="21" customWidth="1"/>
    <col min="14079" max="14079" width="8.7109375" style="21" customWidth="1"/>
    <col min="14080" max="14080" width="22.42578125" style="21" customWidth="1"/>
    <col min="14081" max="14082" width="8.7109375" style="21" customWidth="1"/>
    <col min="14083" max="14083" width="10" style="21" customWidth="1"/>
    <col min="14084" max="14084" width="11.5703125" style="21" bestFit="1" customWidth="1"/>
    <col min="14085" max="14328" width="11.42578125" style="21"/>
    <col min="14329" max="14329" width="6.28515625" style="21" customWidth="1"/>
    <col min="14330" max="14330" width="6" style="21" bestFit="1" customWidth="1"/>
    <col min="14331" max="14331" width="9.5703125" style="21" bestFit="1" customWidth="1"/>
    <col min="14332" max="14332" width="22.42578125" style="21" customWidth="1"/>
    <col min="14333" max="14333" width="8.7109375" style="21" customWidth="1"/>
    <col min="14334" max="14334" width="22.42578125" style="21" customWidth="1"/>
    <col min="14335" max="14335" width="8.7109375" style="21" customWidth="1"/>
    <col min="14336" max="14336" width="22.42578125" style="21" customWidth="1"/>
    <col min="14337" max="14338" width="8.7109375" style="21" customWidth="1"/>
    <col min="14339" max="14339" width="10" style="21" customWidth="1"/>
    <col min="14340" max="14340" width="11.5703125" style="21" bestFit="1" customWidth="1"/>
    <col min="14341" max="14584" width="11.42578125" style="21"/>
    <col min="14585" max="14585" width="6.28515625" style="21" customWidth="1"/>
    <col min="14586" max="14586" width="6" style="21" bestFit="1" customWidth="1"/>
    <col min="14587" max="14587" width="9.5703125" style="21" bestFit="1" customWidth="1"/>
    <col min="14588" max="14588" width="22.42578125" style="21" customWidth="1"/>
    <col min="14589" max="14589" width="8.7109375" style="21" customWidth="1"/>
    <col min="14590" max="14590" width="22.42578125" style="21" customWidth="1"/>
    <col min="14591" max="14591" width="8.7109375" style="21" customWidth="1"/>
    <col min="14592" max="14592" width="22.42578125" style="21" customWidth="1"/>
    <col min="14593" max="14594" width="8.7109375" style="21" customWidth="1"/>
    <col min="14595" max="14595" width="10" style="21" customWidth="1"/>
    <col min="14596" max="14596" width="11.5703125" style="21" bestFit="1" customWidth="1"/>
    <col min="14597" max="14840" width="11.42578125" style="21"/>
    <col min="14841" max="14841" width="6.28515625" style="21" customWidth="1"/>
    <col min="14842" max="14842" width="6" style="21" bestFit="1" customWidth="1"/>
    <col min="14843" max="14843" width="9.5703125" style="21" bestFit="1" customWidth="1"/>
    <col min="14844" max="14844" width="22.42578125" style="21" customWidth="1"/>
    <col min="14845" max="14845" width="8.7109375" style="21" customWidth="1"/>
    <col min="14846" max="14846" width="22.42578125" style="21" customWidth="1"/>
    <col min="14847" max="14847" width="8.7109375" style="21" customWidth="1"/>
    <col min="14848" max="14848" width="22.42578125" style="21" customWidth="1"/>
    <col min="14849" max="14850" width="8.7109375" style="21" customWidth="1"/>
    <col min="14851" max="14851" width="10" style="21" customWidth="1"/>
    <col min="14852" max="14852" width="11.5703125" style="21" bestFit="1" customWidth="1"/>
    <col min="14853" max="15096" width="11.42578125" style="21"/>
    <col min="15097" max="15097" width="6.28515625" style="21" customWidth="1"/>
    <col min="15098" max="15098" width="6" style="21" bestFit="1" customWidth="1"/>
    <col min="15099" max="15099" width="9.5703125" style="21" bestFit="1" customWidth="1"/>
    <col min="15100" max="15100" width="22.42578125" style="21" customWidth="1"/>
    <col min="15101" max="15101" width="8.7109375" style="21" customWidth="1"/>
    <col min="15102" max="15102" width="22.42578125" style="21" customWidth="1"/>
    <col min="15103" max="15103" width="8.7109375" style="21" customWidth="1"/>
    <col min="15104" max="15104" width="22.42578125" style="21" customWidth="1"/>
    <col min="15105" max="15106" width="8.7109375" style="21" customWidth="1"/>
    <col min="15107" max="15107" width="10" style="21" customWidth="1"/>
    <col min="15108" max="15108" width="11.5703125" style="21" bestFit="1" customWidth="1"/>
    <col min="15109" max="15352" width="11.42578125" style="21"/>
    <col min="15353" max="15353" width="6.28515625" style="21" customWidth="1"/>
    <col min="15354" max="15354" width="6" style="21" bestFit="1" customWidth="1"/>
    <col min="15355" max="15355" width="9.5703125" style="21" bestFit="1" customWidth="1"/>
    <col min="15356" max="15356" width="22.42578125" style="21" customWidth="1"/>
    <col min="15357" max="15357" width="8.7109375" style="21" customWidth="1"/>
    <col min="15358" max="15358" width="22.42578125" style="21" customWidth="1"/>
    <col min="15359" max="15359" width="8.7109375" style="21" customWidth="1"/>
    <col min="15360" max="15360" width="22.42578125" style="21" customWidth="1"/>
    <col min="15361" max="15362" width="8.7109375" style="21" customWidth="1"/>
    <col min="15363" max="15363" width="10" style="21" customWidth="1"/>
    <col min="15364" max="15364" width="11.5703125" style="21" bestFit="1" customWidth="1"/>
    <col min="15365" max="15608" width="11.42578125" style="21"/>
    <col min="15609" max="15609" width="6.28515625" style="21" customWidth="1"/>
    <col min="15610" max="15610" width="6" style="21" bestFit="1" customWidth="1"/>
    <col min="15611" max="15611" width="9.5703125" style="21" bestFit="1" customWidth="1"/>
    <col min="15612" max="15612" width="22.42578125" style="21" customWidth="1"/>
    <col min="15613" max="15613" width="8.7109375" style="21" customWidth="1"/>
    <col min="15614" max="15614" width="22.42578125" style="21" customWidth="1"/>
    <col min="15615" max="15615" width="8.7109375" style="21" customWidth="1"/>
    <col min="15616" max="15616" width="22.42578125" style="21" customWidth="1"/>
    <col min="15617" max="15618" width="8.7109375" style="21" customWidth="1"/>
    <col min="15619" max="15619" width="10" style="21" customWidth="1"/>
    <col min="15620" max="15620" width="11.5703125" style="21" bestFit="1" customWidth="1"/>
    <col min="15621" max="15864" width="11.42578125" style="21"/>
    <col min="15865" max="15865" width="6.28515625" style="21" customWidth="1"/>
    <col min="15866" max="15866" width="6" style="21" bestFit="1" customWidth="1"/>
    <col min="15867" max="15867" width="9.5703125" style="21" bestFit="1" customWidth="1"/>
    <col min="15868" max="15868" width="22.42578125" style="21" customWidth="1"/>
    <col min="15869" max="15869" width="8.7109375" style="21" customWidth="1"/>
    <col min="15870" max="15870" width="22.42578125" style="21" customWidth="1"/>
    <col min="15871" max="15871" width="8.7109375" style="21" customWidth="1"/>
    <col min="15872" max="15872" width="22.42578125" style="21" customWidth="1"/>
    <col min="15873" max="15874" width="8.7109375" style="21" customWidth="1"/>
    <col min="15875" max="15875" width="10" style="21" customWidth="1"/>
    <col min="15876" max="15876" width="11.5703125" style="21" bestFit="1" customWidth="1"/>
    <col min="15877" max="16120" width="11.42578125" style="21"/>
    <col min="16121" max="16121" width="6.28515625" style="21" customWidth="1"/>
    <col min="16122" max="16122" width="6" style="21" bestFit="1" customWidth="1"/>
    <col min="16123" max="16123" width="9.5703125" style="21" bestFit="1" customWidth="1"/>
    <col min="16124" max="16124" width="22.42578125" style="21" customWidth="1"/>
    <col min="16125" max="16125" width="8.7109375" style="21" customWidth="1"/>
    <col min="16126" max="16126" width="22.42578125" style="21" customWidth="1"/>
    <col min="16127" max="16127" width="8.7109375" style="21" customWidth="1"/>
    <col min="16128" max="16128" width="22.42578125" style="21" customWidth="1"/>
    <col min="16129" max="16130" width="8.7109375" style="21" customWidth="1"/>
    <col min="16131" max="16131" width="10" style="21" customWidth="1"/>
    <col min="16132" max="16132" width="11.5703125" style="21" bestFit="1" customWidth="1"/>
    <col min="16133" max="16384" width="11.42578125" style="21"/>
  </cols>
  <sheetData>
    <row r="1" spans="1:13" ht="20.25">
      <c r="A1" s="20" t="s">
        <v>218</v>
      </c>
      <c r="C1" s="22"/>
      <c r="D1" s="22"/>
      <c r="E1" s="22"/>
      <c r="G1" s="39"/>
      <c r="H1" s="23"/>
    </row>
    <row r="2" spans="1:13">
      <c r="A2" s="24" t="s">
        <v>219</v>
      </c>
      <c r="C2" s="22"/>
      <c r="D2" s="22"/>
      <c r="E2" s="22"/>
      <c r="I2" s="45"/>
      <c r="J2" s="45" t="s">
        <v>220</v>
      </c>
      <c r="K2" s="45" t="s">
        <v>221</v>
      </c>
      <c r="L2" s="45" t="s">
        <v>222</v>
      </c>
      <c r="M2" s="1" t="s">
        <v>247</v>
      </c>
    </row>
    <row r="3" spans="1:13" ht="15.75">
      <c r="I3" s="46" t="s">
        <v>257</v>
      </c>
      <c r="J3" s="47">
        <v>0.1</v>
      </c>
      <c r="K3" s="47">
        <v>0.13</v>
      </c>
      <c r="L3" s="47">
        <v>0.17</v>
      </c>
      <c r="M3" s="1" t="s">
        <v>17</v>
      </c>
    </row>
    <row r="4" spans="1:13" ht="15.75">
      <c r="C4" s="25" t="s">
        <v>223</v>
      </c>
      <c r="D4" s="26" t="s">
        <v>260</v>
      </c>
      <c r="F4" s="27" t="s">
        <v>224</v>
      </c>
      <c r="G4" s="28">
        <f>HLOOKUP($D$5,$J$2:$L$4,2)</f>
        <v>0.13</v>
      </c>
      <c r="H4" s="36"/>
      <c r="I4" s="46" t="s">
        <v>258</v>
      </c>
      <c r="J4" s="47">
        <v>0.04</v>
      </c>
      <c r="K4" s="47">
        <v>0.04</v>
      </c>
      <c r="L4" s="47">
        <v>0.04</v>
      </c>
      <c r="M4" s="1" t="s">
        <v>252</v>
      </c>
    </row>
    <row r="5" spans="1:13" ht="15.75">
      <c r="C5" s="25" t="s">
        <v>225</v>
      </c>
      <c r="D5" s="29" t="s">
        <v>221</v>
      </c>
      <c r="F5" s="27" t="s">
        <v>226</v>
      </c>
      <c r="G5" s="28">
        <f>HLOOKUP($D$5,$J$2:$L$4,3)</f>
        <v>0.04</v>
      </c>
      <c r="H5" s="36"/>
      <c r="M5" s="1" t="s">
        <v>35</v>
      </c>
    </row>
    <row r="6" spans="1:13">
      <c r="I6" s="51"/>
      <c r="J6" s="51"/>
      <c r="K6" s="51"/>
      <c r="L6" s="51"/>
      <c r="M6" s="1" t="s">
        <v>253</v>
      </c>
    </row>
    <row r="7" spans="1:13" s="30" customFormat="1" ht="31.5">
      <c r="B7" s="31"/>
      <c r="C7" s="32" t="s">
        <v>227</v>
      </c>
      <c r="D7" s="31" t="s">
        <v>245</v>
      </c>
      <c r="E7" s="31" t="s">
        <v>228</v>
      </c>
      <c r="F7" s="40" t="s">
        <v>229</v>
      </c>
      <c r="G7" s="32" t="s">
        <v>256</v>
      </c>
      <c r="H7" s="37"/>
      <c r="I7" s="48"/>
      <c r="J7" s="48"/>
      <c r="K7" s="48"/>
      <c r="L7" s="48"/>
      <c r="M7" s="1" t="s">
        <v>248</v>
      </c>
    </row>
    <row r="8" spans="1:13" s="34" customFormat="1" ht="18.75" customHeight="1">
      <c r="A8" s="33" t="s">
        <v>230</v>
      </c>
      <c r="B8" s="41" t="s">
        <v>231</v>
      </c>
      <c r="C8" s="42">
        <v>1</v>
      </c>
      <c r="D8" s="43" t="s">
        <v>247</v>
      </c>
      <c r="E8" s="43" t="s">
        <v>12</v>
      </c>
      <c r="F8" s="42">
        <f>VLOOKUP(E8,Materiaux!$C$4:$E$93,3,TRUE)</f>
        <v>0.06</v>
      </c>
      <c r="G8" s="58">
        <f>IF(F8=0,0,($C8*0.001)/F8)</f>
        <v>1.6666666666666666E-2</v>
      </c>
      <c r="H8" s="38"/>
      <c r="I8" s="50"/>
      <c r="J8" s="49"/>
      <c r="K8" s="49"/>
      <c r="L8" s="50"/>
      <c r="M8" s="1" t="s">
        <v>249</v>
      </c>
    </row>
    <row r="9" spans="1:13" s="34" customFormat="1" ht="18.75" customHeight="1">
      <c r="B9" s="41" t="s">
        <v>232</v>
      </c>
      <c r="C9" s="42"/>
      <c r="D9" s="43" t="s">
        <v>249</v>
      </c>
      <c r="E9" s="43" t="s">
        <v>114</v>
      </c>
      <c r="F9" s="42" t="e">
        <f>VLOOKUP(E9,Materiaux!$C$93:$E$196,3,TRUE)</f>
        <v>#N/A</v>
      </c>
      <c r="G9" s="58" t="e">
        <f>IF(F9=0,0,($C9*0.001)/F9)</f>
        <v>#N/A</v>
      </c>
      <c r="H9" s="38"/>
      <c r="I9" s="50"/>
      <c r="J9" s="49"/>
      <c r="K9" s="49"/>
      <c r="L9" s="50"/>
      <c r="M9" s="1" t="s">
        <v>250</v>
      </c>
    </row>
    <row r="10" spans="1:13" s="34" customFormat="1" ht="18.75" customHeight="1">
      <c r="B10" s="41" t="s">
        <v>233</v>
      </c>
      <c r="C10" s="42"/>
      <c r="D10" s="43" t="s">
        <v>252</v>
      </c>
      <c r="E10" s="43" t="s">
        <v>49</v>
      </c>
      <c r="F10" s="42">
        <f>VLOOKUP(E10,Materiaux!$C$4:$E$93,3,TRUE)</f>
        <v>0.13</v>
      </c>
      <c r="G10" s="58">
        <f>IF(F10=0,0,($C10*0.001)/F10)</f>
        <v>0</v>
      </c>
      <c r="H10" s="38"/>
      <c r="I10" s="50"/>
      <c r="J10" s="49"/>
      <c r="K10" s="49"/>
      <c r="L10" s="50"/>
      <c r="M10" s="1" t="s">
        <v>251</v>
      </c>
    </row>
    <row r="11" spans="1:13" s="34" customFormat="1" ht="18.75" customHeight="1">
      <c r="B11" s="41" t="s">
        <v>234</v>
      </c>
      <c r="C11" s="42"/>
      <c r="D11" s="43" t="s">
        <v>35</v>
      </c>
      <c r="E11" s="43" t="s">
        <v>64</v>
      </c>
      <c r="F11" s="42" t="e">
        <f>VLOOKUP(E11,Materiaux!$C$4:$E$93,3,TRUE)</f>
        <v>#N/A</v>
      </c>
      <c r="G11" s="58" t="e">
        <f>IF(F11=0,0,($C11*0.001)/F11)</f>
        <v>#N/A</v>
      </c>
      <c r="H11" s="38"/>
      <c r="I11" s="50"/>
      <c r="J11" s="49"/>
      <c r="K11" s="49"/>
      <c r="L11" s="50"/>
      <c r="M11" s="1" t="s">
        <v>255</v>
      </c>
    </row>
    <row r="12" spans="1:13" s="34" customFormat="1" ht="18.75" customHeight="1">
      <c r="B12" s="41" t="s">
        <v>235</v>
      </c>
      <c r="C12" s="42"/>
      <c r="D12" s="43" t="s">
        <v>246</v>
      </c>
      <c r="E12" s="43"/>
      <c r="F12" s="42" t="e">
        <f>VLOOKUP(E12,Materiaux!$C$4:$E$93,3,TRUE)</f>
        <v>#N/A</v>
      </c>
      <c r="G12" s="58" t="e">
        <f>IF(F12=0,0,($C12*0.001)/F12)</f>
        <v>#N/A</v>
      </c>
      <c r="H12" s="38"/>
      <c r="I12" s="50"/>
      <c r="J12" s="49"/>
      <c r="K12" s="49"/>
      <c r="L12" s="50"/>
      <c r="M12" s="1" t="s">
        <v>254</v>
      </c>
    </row>
    <row r="13" spans="1:13" s="34" customFormat="1" ht="18.75" customHeight="1">
      <c r="B13" s="41" t="s">
        <v>236</v>
      </c>
      <c r="C13" s="42"/>
      <c r="D13" s="43" t="s">
        <v>248</v>
      </c>
      <c r="E13" s="43"/>
      <c r="F13" s="42" t="e">
        <f>VLOOKUP(E13,Materiaux!$C$4:$E$93,3,TRUE)</f>
        <v>#N/A</v>
      </c>
      <c r="G13" s="58" t="e">
        <f>IF(F13=0,0,($C13*0.001)/F13)</f>
        <v>#N/A</v>
      </c>
      <c r="H13" s="38"/>
      <c r="I13" s="50"/>
      <c r="J13" s="49"/>
      <c r="K13" s="49"/>
      <c r="L13" s="50"/>
    </row>
    <row r="14" spans="1:13" s="34" customFormat="1" ht="18.75" customHeight="1">
      <c r="B14" s="41" t="s">
        <v>237</v>
      </c>
      <c r="C14" s="42"/>
      <c r="D14" s="43" t="s">
        <v>249</v>
      </c>
      <c r="E14" s="43" t="s">
        <v>115</v>
      </c>
      <c r="F14" s="42" t="e">
        <f>VLOOKUP(E14,Materiaux!$C$4:$E$93,3,TRUE)</f>
        <v>#N/A</v>
      </c>
      <c r="G14" s="58" t="e">
        <f>IF(F14=0,0,($C14*0.001)/F14)</f>
        <v>#N/A</v>
      </c>
      <c r="H14" s="38"/>
      <c r="I14" s="50"/>
      <c r="J14" s="49"/>
      <c r="K14" s="49"/>
      <c r="L14" s="50"/>
    </row>
    <row r="15" spans="1:13" s="34" customFormat="1" ht="18.75" customHeight="1">
      <c r="B15" s="41" t="s">
        <v>238</v>
      </c>
      <c r="C15" s="42"/>
      <c r="D15" s="43" t="s">
        <v>250</v>
      </c>
      <c r="E15" s="43" t="s">
        <v>142</v>
      </c>
      <c r="F15" s="42">
        <f>VLOOKUP(E15,Materiaux!$C$4:$E$93,3,TRUE)</f>
        <v>0.14000000000000001</v>
      </c>
      <c r="G15" s="58">
        <f>IF(F15=0,0,($C15*0.001)/F15)</f>
        <v>0</v>
      </c>
      <c r="H15" s="38"/>
      <c r="I15" s="50"/>
      <c r="J15" s="49"/>
      <c r="K15" s="49"/>
      <c r="L15" s="50"/>
    </row>
    <row r="16" spans="1:13" s="34" customFormat="1" ht="18.75" customHeight="1">
      <c r="B16" s="41" t="s">
        <v>239</v>
      </c>
      <c r="C16" s="42"/>
      <c r="D16" s="43" t="s">
        <v>251</v>
      </c>
      <c r="E16" s="43"/>
      <c r="F16" s="42" t="e">
        <f>VLOOKUP(E16,Materiaux!$C$4:$E$93,3,TRUE)</f>
        <v>#N/A</v>
      </c>
      <c r="G16" s="58" t="e">
        <f>IF(F16=0,0,($C16*0.001)/F16)</f>
        <v>#N/A</v>
      </c>
      <c r="H16" s="38"/>
      <c r="I16" s="50"/>
      <c r="J16" s="49"/>
      <c r="K16" s="49"/>
      <c r="L16" s="50"/>
    </row>
    <row r="17" spans="1:12" s="34" customFormat="1" ht="18.75" customHeight="1">
      <c r="A17" s="35" t="s">
        <v>240</v>
      </c>
      <c r="B17" s="41" t="s">
        <v>241</v>
      </c>
      <c r="C17" s="42"/>
      <c r="D17" s="43" t="s">
        <v>247</v>
      </c>
      <c r="E17" s="43" t="s">
        <v>12</v>
      </c>
      <c r="F17" s="42">
        <f>VLOOKUP(E17,Materiaux!$C$4:$E$93,3,TRUE)</f>
        <v>0.06</v>
      </c>
      <c r="G17" s="58">
        <f>IF(F17=0,0,($C17*0.001)/F17)</f>
        <v>0</v>
      </c>
      <c r="H17" s="38"/>
      <c r="I17" s="50"/>
      <c r="J17" s="49"/>
      <c r="K17" s="49"/>
      <c r="L17" s="50"/>
    </row>
    <row r="18" spans="1:12" ht="18" customHeight="1">
      <c r="F18" s="59" t="s">
        <v>261</v>
      </c>
      <c r="G18" s="58">
        <f>$G$4+$G$5</f>
        <v>0.17</v>
      </c>
      <c r="H18" s="39"/>
      <c r="I18" s="51"/>
      <c r="J18" s="48"/>
      <c r="K18" s="48"/>
      <c r="L18" s="51"/>
    </row>
    <row r="19" spans="1:12" ht="13.5" thickBot="1">
      <c r="F19" s="36"/>
      <c r="G19" s="60" t="e">
        <f>SUM(G8:G18)</f>
        <v>#N/A</v>
      </c>
      <c r="H19" s="36"/>
      <c r="I19" s="51"/>
      <c r="J19" s="49"/>
      <c r="K19" s="49"/>
      <c r="L19" s="51"/>
    </row>
    <row r="20" spans="1:12">
      <c r="F20" s="61" t="s">
        <v>242</v>
      </c>
      <c r="G20" s="62">
        <f>SUM(C8:C17)</f>
        <v>1</v>
      </c>
      <c r="I20" s="55"/>
      <c r="J20" s="52"/>
      <c r="K20" s="52"/>
      <c r="L20" s="51"/>
    </row>
    <row r="21" spans="1:12" ht="15.75" customHeight="1">
      <c r="F21" s="63" t="s">
        <v>244</v>
      </c>
      <c r="G21" s="64" t="e">
        <f>1/G22</f>
        <v>#N/A</v>
      </c>
      <c r="I21" s="56"/>
      <c r="J21" s="56"/>
      <c r="K21" s="56"/>
      <c r="L21" s="51"/>
    </row>
    <row r="22" spans="1:12" ht="15.75" customHeight="1" thickBot="1">
      <c r="C22" s="21" t="s">
        <v>243</v>
      </c>
      <c r="F22" s="65" t="s">
        <v>259</v>
      </c>
      <c r="G22" s="66" t="e">
        <f>1/G19</f>
        <v>#N/A</v>
      </c>
      <c r="I22" s="51"/>
      <c r="J22" s="54"/>
      <c r="K22" s="51"/>
      <c r="L22" s="57"/>
    </row>
    <row r="23" spans="1:12">
      <c r="I23" s="51"/>
      <c r="J23" s="51"/>
      <c r="K23" s="51"/>
      <c r="L23" s="51"/>
    </row>
    <row r="24" spans="1:12">
      <c r="H24" s="25"/>
      <c r="I24" s="51"/>
      <c r="J24" s="51"/>
      <c r="K24" s="51"/>
      <c r="L24" s="51"/>
    </row>
    <row r="26" spans="1:12">
      <c r="I26" s="53"/>
    </row>
  </sheetData>
  <dataValidations disablePrompts="1" count="4">
    <dataValidation type="list" allowBlank="1" showInputMessage="1" showErrorMessage="1" sqref="E8:E17">
      <formula1>INDIRECT(D8)</formula1>
    </dataValidation>
    <dataValidation type="list" allowBlank="1" showInputMessage="1" showErrorMessage="1" sqref="IR5 SN5 ACJ5 AMF5 AWB5 BFX5 BPT5 BZP5 CJL5 CTH5 DDD5 DMZ5 DWV5 EGR5 EQN5 FAJ5 FKF5 FUB5 GDX5 GNT5 GXP5 HHL5 HRH5 IBD5 IKZ5 IUV5 JER5 JON5 JYJ5 KIF5 KSB5 LBX5 LLT5 LVP5 MFL5 MPH5 MZD5 NIZ5 NSV5 OCR5 OMN5 OWJ5 PGF5 PQB5 PZX5 QJT5 QTP5 RDL5 RNH5 RXD5 SGZ5 SQV5 TAR5 TKN5 TUJ5 UEF5 UOB5 UXX5 VHT5 VRP5 WBL5 WLH5 WVD5 IR65541 SN65541 ACJ65541 AMF65541 AWB65541 BFX65541 BPT65541 BZP65541 CJL65541 CTH65541 DDD65541 DMZ65541 DWV65541 EGR65541 EQN65541 FAJ65541 FKF65541 FUB65541 GDX65541 GNT65541 GXP65541 HHL65541 HRH65541 IBD65541 IKZ65541 IUV65541 JER65541 JON65541 JYJ65541 KIF65541 KSB65541 LBX65541 LLT65541 LVP65541 MFL65541 MPH65541 MZD65541 NIZ65541 NSV65541 OCR65541 OMN65541 OWJ65541 PGF65541 PQB65541 PZX65541 QJT65541 QTP65541 RDL65541 RNH65541 RXD65541 SGZ65541 SQV65541 TAR65541 TKN65541 TUJ65541 UEF65541 UOB65541 UXX65541 VHT65541 VRP65541 WBL65541 WLH65541 WVD65541 IR131077 SN131077 ACJ131077 AMF131077 AWB131077 BFX131077 BPT131077 BZP131077 CJL131077 CTH131077 DDD131077 DMZ131077 DWV131077 EGR131077 EQN131077 FAJ131077 FKF131077 FUB131077 GDX131077 GNT131077 GXP131077 HHL131077 HRH131077 IBD131077 IKZ131077 IUV131077 JER131077 JON131077 JYJ131077 KIF131077 KSB131077 LBX131077 LLT131077 LVP131077 MFL131077 MPH131077 MZD131077 NIZ131077 NSV131077 OCR131077 OMN131077 OWJ131077 PGF131077 PQB131077 PZX131077 QJT131077 QTP131077 RDL131077 RNH131077 RXD131077 SGZ131077 SQV131077 TAR131077 TKN131077 TUJ131077 UEF131077 UOB131077 UXX131077 VHT131077 VRP131077 WBL131077 WLH131077 WVD131077 IR196613 SN196613 ACJ196613 AMF196613 AWB196613 BFX196613 BPT196613 BZP196613 CJL196613 CTH196613 DDD196613 DMZ196613 DWV196613 EGR196613 EQN196613 FAJ196613 FKF196613 FUB196613 GDX196613 GNT196613 GXP196613 HHL196613 HRH196613 IBD196613 IKZ196613 IUV196613 JER196613 JON196613 JYJ196613 KIF196613 KSB196613 LBX196613 LLT196613 LVP196613 MFL196613 MPH196613 MZD196613 NIZ196613 NSV196613 OCR196613 OMN196613 OWJ196613 PGF196613 PQB196613 PZX196613 QJT196613 QTP196613 RDL196613 RNH196613 RXD196613 SGZ196613 SQV196613 TAR196613 TKN196613 TUJ196613 UEF196613 UOB196613 UXX196613 VHT196613 VRP196613 WBL196613 WLH196613 WVD196613 IR262149 SN262149 ACJ262149 AMF262149 AWB262149 BFX262149 BPT262149 BZP262149 CJL262149 CTH262149 DDD262149 DMZ262149 DWV262149 EGR262149 EQN262149 FAJ262149 FKF262149 FUB262149 GDX262149 GNT262149 GXP262149 HHL262149 HRH262149 IBD262149 IKZ262149 IUV262149 JER262149 JON262149 JYJ262149 KIF262149 KSB262149 LBX262149 LLT262149 LVP262149 MFL262149 MPH262149 MZD262149 NIZ262149 NSV262149 OCR262149 OMN262149 OWJ262149 PGF262149 PQB262149 PZX262149 QJT262149 QTP262149 RDL262149 RNH262149 RXD262149 SGZ262149 SQV262149 TAR262149 TKN262149 TUJ262149 UEF262149 UOB262149 UXX262149 VHT262149 VRP262149 WBL262149 WLH262149 WVD262149 IR327685 SN327685 ACJ327685 AMF327685 AWB327685 BFX327685 BPT327685 BZP327685 CJL327685 CTH327685 DDD327685 DMZ327685 DWV327685 EGR327685 EQN327685 FAJ327685 FKF327685 FUB327685 GDX327685 GNT327685 GXP327685 HHL327685 HRH327685 IBD327685 IKZ327685 IUV327685 JER327685 JON327685 JYJ327685 KIF327685 KSB327685 LBX327685 LLT327685 LVP327685 MFL327685 MPH327685 MZD327685 NIZ327685 NSV327685 OCR327685 OMN327685 OWJ327685 PGF327685 PQB327685 PZX327685 QJT327685 QTP327685 RDL327685 RNH327685 RXD327685 SGZ327685 SQV327685 TAR327685 TKN327685 TUJ327685 UEF327685 UOB327685 UXX327685 VHT327685 VRP327685 WBL327685 WLH327685 WVD327685 IR393221 SN393221 ACJ393221 AMF393221 AWB393221 BFX393221 BPT393221 BZP393221 CJL393221 CTH393221 DDD393221 DMZ393221 DWV393221 EGR393221 EQN393221 FAJ393221 FKF393221 FUB393221 GDX393221 GNT393221 GXP393221 HHL393221 HRH393221 IBD393221 IKZ393221 IUV393221 JER393221 JON393221 JYJ393221 KIF393221 KSB393221 LBX393221 LLT393221 LVP393221 MFL393221 MPH393221 MZD393221 NIZ393221 NSV393221 OCR393221 OMN393221 OWJ393221 PGF393221 PQB393221 PZX393221 QJT393221 QTP393221 RDL393221 RNH393221 RXD393221 SGZ393221 SQV393221 TAR393221 TKN393221 TUJ393221 UEF393221 UOB393221 UXX393221 VHT393221 VRP393221 WBL393221 WLH393221 WVD393221 IR458757 SN458757 ACJ458757 AMF458757 AWB458757 BFX458757 BPT458757 BZP458757 CJL458757 CTH458757 DDD458757 DMZ458757 DWV458757 EGR458757 EQN458757 FAJ458757 FKF458757 FUB458757 GDX458757 GNT458757 GXP458757 HHL458757 HRH458757 IBD458757 IKZ458757 IUV458757 JER458757 JON458757 JYJ458757 KIF458757 KSB458757 LBX458757 LLT458757 LVP458757 MFL458757 MPH458757 MZD458757 NIZ458757 NSV458757 OCR458757 OMN458757 OWJ458757 PGF458757 PQB458757 PZX458757 QJT458757 QTP458757 RDL458757 RNH458757 RXD458757 SGZ458757 SQV458757 TAR458757 TKN458757 TUJ458757 UEF458757 UOB458757 UXX458757 VHT458757 VRP458757 WBL458757 WLH458757 WVD458757 IR524293 SN524293 ACJ524293 AMF524293 AWB524293 BFX524293 BPT524293 BZP524293 CJL524293 CTH524293 DDD524293 DMZ524293 DWV524293 EGR524293 EQN524293 FAJ524293 FKF524293 FUB524293 GDX524293 GNT524293 GXP524293 HHL524293 HRH524293 IBD524293 IKZ524293 IUV524293 JER524293 JON524293 JYJ524293 KIF524293 KSB524293 LBX524293 LLT524293 LVP524293 MFL524293 MPH524293 MZD524293 NIZ524293 NSV524293 OCR524293 OMN524293 OWJ524293 PGF524293 PQB524293 PZX524293 QJT524293 QTP524293 RDL524293 RNH524293 RXD524293 SGZ524293 SQV524293 TAR524293 TKN524293 TUJ524293 UEF524293 UOB524293 UXX524293 VHT524293 VRP524293 WBL524293 WLH524293 WVD524293 IR589829 SN589829 ACJ589829 AMF589829 AWB589829 BFX589829 BPT589829 BZP589829 CJL589829 CTH589829 DDD589829 DMZ589829 DWV589829 EGR589829 EQN589829 FAJ589829 FKF589829 FUB589829 GDX589829 GNT589829 GXP589829 HHL589829 HRH589829 IBD589829 IKZ589829 IUV589829 JER589829 JON589829 JYJ589829 KIF589829 KSB589829 LBX589829 LLT589829 LVP589829 MFL589829 MPH589829 MZD589829 NIZ589829 NSV589829 OCR589829 OMN589829 OWJ589829 PGF589829 PQB589829 PZX589829 QJT589829 QTP589829 RDL589829 RNH589829 RXD589829 SGZ589829 SQV589829 TAR589829 TKN589829 TUJ589829 UEF589829 UOB589829 UXX589829 VHT589829 VRP589829 WBL589829 WLH589829 WVD589829 IR655365 SN655365 ACJ655365 AMF655365 AWB655365 BFX655365 BPT655365 BZP655365 CJL655365 CTH655365 DDD655365 DMZ655365 DWV655365 EGR655365 EQN655365 FAJ655365 FKF655365 FUB655365 GDX655365 GNT655365 GXP655365 HHL655365 HRH655365 IBD655365 IKZ655365 IUV655365 JER655365 JON655365 JYJ655365 KIF655365 KSB655365 LBX655365 LLT655365 LVP655365 MFL655365 MPH655365 MZD655365 NIZ655365 NSV655365 OCR655365 OMN655365 OWJ655365 PGF655365 PQB655365 PZX655365 QJT655365 QTP655365 RDL655365 RNH655365 RXD655365 SGZ655365 SQV655365 TAR655365 TKN655365 TUJ655365 UEF655365 UOB655365 UXX655365 VHT655365 VRP655365 WBL655365 WLH655365 WVD655365 IR720901 SN720901 ACJ720901 AMF720901 AWB720901 BFX720901 BPT720901 BZP720901 CJL720901 CTH720901 DDD720901 DMZ720901 DWV720901 EGR720901 EQN720901 FAJ720901 FKF720901 FUB720901 GDX720901 GNT720901 GXP720901 HHL720901 HRH720901 IBD720901 IKZ720901 IUV720901 JER720901 JON720901 JYJ720901 KIF720901 KSB720901 LBX720901 LLT720901 LVP720901 MFL720901 MPH720901 MZD720901 NIZ720901 NSV720901 OCR720901 OMN720901 OWJ720901 PGF720901 PQB720901 PZX720901 QJT720901 QTP720901 RDL720901 RNH720901 RXD720901 SGZ720901 SQV720901 TAR720901 TKN720901 TUJ720901 UEF720901 UOB720901 UXX720901 VHT720901 VRP720901 WBL720901 WLH720901 WVD720901 IR786437 SN786437 ACJ786437 AMF786437 AWB786437 BFX786437 BPT786437 BZP786437 CJL786437 CTH786437 DDD786437 DMZ786437 DWV786437 EGR786437 EQN786437 FAJ786437 FKF786437 FUB786437 GDX786437 GNT786437 GXP786437 HHL786437 HRH786437 IBD786437 IKZ786437 IUV786437 JER786437 JON786437 JYJ786437 KIF786437 KSB786437 LBX786437 LLT786437 LVP786437 MFL786437 MPH786437 MZD786437 NIZ786437 NSV786437 OCR786437 OMN786437 OWJ786437 PGF786437 PQB786437 PZX786437 QJT786437 QTP786437 RDL786437 RNH786437 RXD786437 SGZ786437 SQV786437 TAR786437 TKN786437 TUJ786437 UEF786437 UOB786437 UXX786437 VHT786437 VRP786437 WBL786437 WLH786437 WVD786437 IR851973 SN851973 ACJ851973 AMF851973 AWB851973 BFX851973 BPT851973 BZP851973 CJL851973 CTH851973 DDD851973 DMZ851973 DWV851973 EGR851973 EQN851973 FAJ851973 FKF851973 FUB851973 GDX851973 GNT851973 GXP851973 HHL851973 HRH851973 IBD851973 IKZ851973 IUV851973 JER851973 JON851973 JYJ851973 KIF851973 KSB851973 LBX851973 LLT851973 LVP851973 MFL851973 MPH851973 MZD851973 NIZ851973 NSV851973 OCR851973 OMN851973 OWJ851973 PGF851973 PQB851973 PZX851973 QJT851973 QTP851973 RDL851973 RNH851973 RXD851973 SGZ851973 SQV851973 TAR851973 TKN851973 TUJ851973 UEF851973 UOB851973 UXX851973 VHT851973 VRP851973 WBL851973 WLH851973 WVD851973 IR917509 SN917509 ACJ917509 AMF917509 AWB917509 BFX917509 BPT917509 BZP917509 CJL917509 CTH917509 DDD917509 DMZ917509 DWV917509 EGR917509 EQN917509 FAJ917509 FKF917509 FUB917509 GDX917509 GNT917509 GXP917509 HHL917509 HRH917509 IBD917509 IKZ917509 IUV917509 JER917509 JON917509 JYJ917509 KIF917509 KSB917509 LBX917509 LLT917509 LVP917509 MFL917509 MPH917509 MZD917509 NIZ917509 NSV917509 OCR917509 OMN917509 OWJ917509 PGF917509 PQB917509 PZX917509 QJT917509 QTP917509 RDL917509 RNH917509 RXD917509 SGZ917509 SQV917509 TAR917509 TKN917509 TUJ917509 UEF917509 UOB917509 UXX917509 VHT917509 VRP917509 WBL917509 WLH917509 WVD917509 IR983045 SN983045 ACJ983045 AMF983045 AWB983045 BFX983045 BPT983045 BZP983045 CJL983045 CTH983045 DDD983045 DMZ983045 DWV983045 EGR983045 EQN983045 FAJ983045 FKF983045 FUB983045 GDX983045 GNT983045 GXP983045 HHL983045 HRH983045 IBD983045 IKZ983045 IUV983045 JER983045 JON983045 JYJ983045 KIF983045 KSB983045 LBX983045 LLT983045 LVP983045 MFL983045 MPH983045 MZD983045 NIZ983045 NSV983045 OCR983045 OMN983045 OWJ983045 PGF983045 PQB983045 PZX983045 QJT983045 QTP983045 RDL983045 RNH983045 RXD983045 SGZ983045 SQV983045 TAR983045 TKN983045 TUJ983045 UEF983045 UOB983045 UXX983045 VHT983045 VRP983045 WBL983045 WLH983045 WVD983045 D983045 D917509 D851973 D786437 D720901 D655365 D589829 D524293 D458757 D393221 D327685 D262149 D196613 D131077 D65541 D5">
      <formula1>$J$2:$L$2</formula1>
    </dataValidation>
    <dataValidation type="list" allowBlank="1" showInputMessage="1" showErrorMessage="1" sqref="D10">
      <formula1>$M$2:$M$12</formula1>
    </dataValidation>
    <dataValidation type="list" allowBlank="1" showInputMessage="1" showErrorMessage="1" sqref="D8:D9 D11:D17">
      <formula1>$M$1:$M$12</formula1>
    </dataValidation>
  </dataValidations>
  <pageMargins left="0.78740157499999996" right="0.78740157499999996" top="0.984251969" bottom="0.984251969" header="0.4921259845" footer="0.4921259845"/>
  <pageSetup paperSize="9" orientation="landscape" r:id="rId1"/>
  <headerFooter alignWithMargins="0">
    <oddHeader>&amp;LP. Hormière&amp;RIUT Montluçon</oddHeader>
    <oddFooter>&amp;L&amp;A</oddFooter>
  </headerFooter>
  <drawing r:id="rId2"/>
</worksheet>
</file>

<file path=xl/worksheets/sheet2.xml><?xml version="1.0" encoding="utf-8"?>
<worksheet xmlns="http://schemas.openxmlformats.org/spreadsheetml/2006/main" xmlns:r="http://schemas.openxmlformats.org/officeDocument/2006/relationships">
  <sheetPr>
    <tabColor indexed="23"/>
  </sheetPr>
  <dimension ref="A1:N197"/>
  <sheetViews>
    <sheetView showGridLines="0" topLeftCell="A81" zoomScale="70" workbookViewId="0">
      <selection activeCell="Q19" sqref="Q19"/>
    </sheetView>
  </sheetViews>
  <sheetFormatPr baseColWidth="10" defaultColWidth="14" defaultRowHeight="12.75"/>
  <cols>
    <col min="1" max="1" width="5.85546875" style="1" customWidth="1"/>
    <col min="2" max="2" width="19.7109375" style="1" bestFit="1" customWidth="1"/>
    <col min="3" max="3" width="54.28515625" style="1" customWidth="1"/>
    <col min="4" max="11" width="11.5703125" style="1" customWidth="1"/>
    <col min="12" max="12" width="11.5703125" style="1" hidden="1" customWidth="1"/>
    <col min="13" max="13" width="7.5703125" style="1" customWidth="1"/>
    <col min="14" max="256" width="14" style="1"/>
    <col min="257" max="257" width="5.85546875" style="1" customWidth="1"/>
    <col min="258" max="258" width="19.7109375" style="1" bestFit="1" customWidth="1"/>
    <col min="259" max="259" width="54.28515625" style="1" customWidth="1"/>
    <col min="260" max="267" width="11.5703125" style="1" customWidth="1"/>
    <col min="268" max="268" width="0" style="1" hidden="1" customWidth="1"/>
    <col min="269" max="269" width="7.5703125" style="1" customWidth="1"/>
    <col min="270" max="512" width="14" style="1"/>
    <col min="513" max="513" width="5.85546875" style="1" customWidth="1"/>
    <col min="514" max="514" width="19.7109375" style="1" bestFit="1" customWidth="1"/>
    <col min="515" max="515" width="54.28515625" style="1" customWidth="1"/>
    <col min="516" max="523" width="11.5703125" style="1" customWidth="1"/>
    <col min="524" max="524" width="0" style="1" hidden="1" customWidth="1"/>
    <col min="525" max="525" width="7.5703125" style="1" customWidth="1"/>
    <col min="526" max="768" width="14" style="1"/>
    <col min="769" max="769" width="5.85546875" style="1" customWidth="1"/>
    <col min="770" max="770" width="19.7109375" style="1" bestFit="1" customWidth="1"/>
    <col min="771" max="771" width="54.28515625" style="1" customWidth="1"/>
    <col min="772" max="779" width="11.5703125" style="1" customWidth="1"/>
    <col min="780" max="780" width="0" style="1" hidden="1" customWidth="1"/>
    <col min="781" max="781" width="7.5703125" style="1" customWidth="1"/>
    <col min="782" max="1024" width="14" style="1"/>
    <col min="1025" max="1025" width="5.85546875" style="1" customWidth="1"/>
    <col min="1026" max="1026" width="19.7109375" style="1" bestFit="1" customWidth="1"/>
    <col min="1027" max="1027" width="54.28515625" style="1" customWidth="1"/>
    <col min="1028" max="1035" width="11.5703125" style="1" customWidth="1"/>
    <col min="1036" max="1036" width="0" style="1" hidden="1" customWidth="1"/>
    <col min="1037" max="1037" width="7.5703125" style="1" customWidth="1"/>
    <col min="1038" max="1280" width="14" style="1"/>
    <col min="1281" max="1281" width="5.85546875" style="1" customWidth="1"/>
    <col min="1282" max="1282" width="19.7109375" style="1" bestFit="1" customWidth="1"/>
    <col min="1283" max="1283" width="54.28515625" style="1" customWidth="1"/>
    <col min="1284" max="1291" width="11.5703125" style="1" customWidth="1"/>
    <col min="1292" max="1292" width="0" style="1" hidden="1" customWidth="1"/>
    <col min="1293" max="1293" width="7.5703125" style="1" customWidth="1"/>
    <col min="1294" max="1536" width="14" style="1"/>
    <col min="1537" max="1537" width="5.85546875" style="1" customWidth="1"/>
    <col min="1538" max="1538" width="19.7109375" style="1" bestFit="1" customWidth="1"/>
    <col min="1539" max="1539" width="54.28515625" style="1" customWidth="1"/>
    <col min="1540" max="1547" width="11.5703125" style="1" customWidth="1"/>
    <col min="1548" max="1548" width="0" style="1" hidden="1" customWidth="1"/>
    <col min="1549" max="1549" width="7.5703125" style="1" customWidth="1"/>
    <col min="1550" max="1792" width="14" style="1"/>
    <col min="1793" max="1793" width="5.85546875" style="1" customWidth="1"/>
    <col min="1794" max="1794" width="19.7109375" style="1" bestFit="1" customWidth="1"/>
    <col min="1795" max="1795" width="54.28515625" style="1" customWidth="1"/>
    <col min="1796" max="1803" width="11.5703125" style="1" customWidth="1"/>
    <col min="1804" max="1804" width="0" style="1" hidden="1" customWidth="1"/>
    <col min="1805" max="1805" width="7.5703125" style="1" customWidth="1"/>
    <col min="1806" max="2048" width="14" style="1"/>
    <col min="2049" max="2049" width="5.85546875" style="1" customWidth="1"/>
    <col min="2050" max="2050" width="19.7109375" style="1" bestFit="1" customWidth="1"/>
    <col min="2051" max="2051" width="54.28515625" style="1" customWidth="1"/>
    <col min="2052" max="2059" width="11.5703125" style="1" customWidth="1"/>
    <col min="2060" max="2060" width="0" style="1" hidden="1" customWidth="1"/>
    <col min="2061" max="2061" width="7.5703125" style="1" customWidth="1"/>
    <col min="2062" max="2304" width="14" style="1"/>
    <col min="2305" max="2305" width="5.85546875" style="1" customWidth="1"/>
    <col min="2306" max="2306" width="19.7109375" style="1" bestFit="1" customWidth="1"/>
    <col min="2307" max="2307" width="54.28515625" style="1" customWidth="1"/>
    <col min="2308" max="2315" width="11.5703125" style="1" customWidth="1"/>
    <col min="2316" max="2316" width="0" style="1" hidden="1" customWidth="1"/>
    <col min="2317" max="2317" width="7.5703125" style="1" customWidth="1"/>
    <col min="2318" max="2560" width="14" style="1"/>
    <col min="2561" max="2561" width="5.85546875" style="1" customWidth="1"/>
    <col min="2562" max="2562" width="19.7109375" style="1" bestFit="1" customWidth="1"/>
    <col min="2563" max="2563" width="54.28515625" style="1" customWidth="1"/>
    <col min="2564" max="2571" width="11.5703125" style="1" customWidth="1"/>
    <col min="2572" max="2572" width="0" style="1" hidden="1" customWidth="1"/>
    <col min="2573" max="2573" width="7.5703125" style="1" customWidth="1"/>
    <col min="2574" max="2816" width="14" style="1"/>
    <col min="2817" max="2817" width="5.85546875" style="1" customWidth="1"/>
    <col min="2818" max="2818" width="19.7109375" style="1" bestFit="1" customWidth="1"/>
    <col min="2819" max="2819" width="54.28515625" style="1" customWidth="1"/>
    <col min="2820" max="2827" width="11.5703125" style="1" customWidth="1"/>
    <col min="2828" max="2828" width="0" style="1" hidden="1" customWidth="1"/>
    <col min="2829" max="2829" width="7.5703125" style="1" customWidth="1"/>
    <col min="2830" max="3072" width="14" style="1"/>
    <col min="3073" max="3073" width="5.85546875" style="1" customWidth="1"/>
    <col min="3074" max="3074" width="19.7109375" style="1" bestFit="1" customWidth="1"/>
    <col min="3075" max="3075" width="54.28515625" style="1" customWidth="1"/>
    <col min="3076" max="3083" width="11.5703125" style="1" customWidth="1"/>
    <col min="3084" max="3084" width="0" style="1" hidden="1" customWidth="1"/>
    <col min="3085" max="3085" width="7.5703125" style="1" customWidth="1"/>
    <col min="3086" max="3328" width="14" style="1"/>
    <col min="3329" max="3329" width="5.85546875" style="1" customWidth="1"/>
    <col min="3330" max="3330" width="19.7109375" style="1" bestFit="1" customWidth="1"/>
    <col min="3331" max="3331" width="54.28515625" style="1" customWidth="1"/>
    <col min="3332" max="3339" width="11.5703125" style="1" customWidth="1"/>
    <col min="3340" max="3340" width="0" style="1" hidden="1" customWidth="1"/>
    <col min="3341" max="3341" width="7.5703125" style="1" customWidth="1"/>
    <col min="3342" max="3584" width="14" style="1"/>
    <col min="3585" max="3585" width="5.85546875" style="1" customWidth="1"/>
    <col min="3586" max="3586" width="19.7109375" style="1" bestFit="1" customWidth="1"/>
    <col min="3587" max="3587" width="54.28515625" style="1" customWidth="1"/>
    <col min="3588" max="3595" width="11.5703125" style="1" customWidth="1"/>
    <col min="3596" max="3596" width="0" style="1" hidden="1" customWidth="1"/>
    <col min="3597" max="3597" width="7.5703125" style="1" customWidth="1"/>
    <col min="3598" max="3840" width="14" style="1"/>
    <col min="3841" max="3841" width="5.85546875" style="1" customWidth="1"/>
    <col min="3842" max="3842" width="19.7109375" style="1" bestFit="1" customWidth="1"/>
    <col min="3843" max="3843" width="54.28515625" style="1" customWidth="1"/>
    <col min="3844" max="3851" width="11.5703125" style="1" customWidth="1"/>
    <col min="3852" max="3852" width="0" style="1" hidden="1" customWidth="1"/>
    <col min="3853" max="3853" width="7.5703125" style="1" customWidth="1"/>
    <col min="3854" max="4096" width="14" style="1"/>
    <col min="4097" max="4097" width="5.85546875" style="1" customWidth="1"/>
    <col min="4098" max="4098" width="19.7109375" style="1" bestFit="1" customWidth="1"/>
    <col min="4099" max="4099" width="54.28515625" style="1" customWidth="1"/>
    <col min="4100" max="4107" width="11.5703125" style="1" customWidth="1"/>
    <col min="4108" max="4108" width="0" style="1" hidden="1" customWidth="1"/>
    <col min="4109" max="4109" width="7.5703125" style="1" customWidth="1"/>
    <col min="4110" max="4352" width="14" style="1"/>
    <col min="4353" max="4353" width="5.85546875" style="1" customWidth="1"/>
    <col min="4354" max="4354" width="19.7109375" style="1" bestFit="1" customWidth="1"/>
    <col min="4355" max="4355" width="54.28515625" style="1" customWidth="1"/>
    <col min="4356" max="4363" width="11.5703125" style="1" customWidth="1"/>
    <col min="4364" max="4364" width="0" style="1" hidden="1" customWidth="1"/>
    <col min="4365" max="4365" width="7.5703125" style="1" customWidth="1"/>
    <col min="4366" max="4608" width="14" style="1"/>
    <col min="4609" max="4609" width="5.85546875" style="1" customWidth="1"/>
    <col min="4610" max="4610" width="19.7109375" style="1" bestFit="1" customWidth="1"/>
    <col min="4611" max="4611" width="54.28515625" style="1" customWidth="1"/>
    <col min="4612" max="4619" width="11.5703125" style="1" customWidth="1"/>
    <col min="4620" max="4620" width="0" style="1" hidden="1" customWidth="1"/>
    <col min="4621" max="4621" width="7.5703125" style="1" customWidth="1"/>
    <col min="4622" max="4864" width="14" style="1"/>
    <col min="4865" max="4865" width="5.85546875" style="1" customWidth="1"/>
    <col min="4866" max="4866" width="19.7109375" style="1" bestFit="1" customWidth="1"/>
    <col min="4867" max="4867" width="54.28515625" style="1" customWidth="1"/>
    <col min="4868" max="4875" width="11.5703125" style="1" customWidth="1"/>
    <col min="4876" max="4876" width="0" style="1" hidden="1" customWidth="1"/>
    <col min="4877" max="4877" width="7.5703125" style="1" customWidth="1"/>
    <col min="4878" max="5120" width="14" style="1"/>
    <col min="5121" max="5121" width="5.85546875" style="1" customWidth="1"/>
    <col min="5122" max="5122" width="19.7109375" style="1" bestFit="1" customWidth="1"/>
    <col min="5123" max="5123" width="54.28515625" style="1" customWidth="1"/>
    <col min="5124" max="5131" width="11.5703125" style="1" customWidth="1"/>
    <col min="5132" max="5132" width="0" style="1" hidden="1" customWidth="1"/>
    <col min="5133" max="5133" width="7.5703125" style="1" customWidth="1"/>
    <col min="5134" max="5376" width="14" style="1"/>
    <col min="5377" max="5377" width="5.85546875" style="1" customWidth="1"/>
    <col min="5378" max="5378" width="19.7109375" style="1" bestFit="1" customWidth="1"/>
    <col min="5379" max="5379" width="54.28515625" style="1" customWidth="1"/>
    <col min="5380" max="5387" width="11.5703125" style="1" customWidth="1"/>
    <col min="5388" max="5388" width="0" style="1" hidden="1" customWidth="1"/>
    <col min="5389" max="5389" width="7.5703125" style="1" customWidth="1"/>
    <col min="5390" max="5632" width="14" style="1"/>
    <col min="5633" max="5633" width="5.85546875" style="1" customWidth="1"/>
    <col min="5634" max="5634" width="19.7109375" style="1" bestFit="1" customWidth="1"/>
    <col min="5635" max="5635" width="54.28515625" style="1" customWidth="1"/>
    <col min="5636" max="5643" width="11.5703125" style="1" customWidth="1"/>
    <col min="5644" max="5644" width="0" style="1" hidden="1" customWidth="1"/>
    <col min="5645" max="5645" width="7.5703125" style="1" customWidth="1"/>
    <col min="5646" max="5888" width="14" style="1"/>
    <col min="5889" max="5889" width="5.85546875" style="1" customWidth="1"/>
    <col min="5890" max="5890" width="19.7109375" style="1" bestFit="1" customWidth="1"/>
    <col min="5891" max="5891" width="54.28515625" style="1" customWidth="1"/>
    <col min="5892" max="5899" width="11.5703125" style="1" customWidth="1"/>
    <col min="5900" max="5900" width="0" style="1" hidden="1" customWidth="1"/>
    <col min="5901" max="5901" width="7.5703125" style="1" customWidth="1"/>
    <col min="5902" max="6144" width="14" style="1"/>
    <col min="6145" max="6145" width="5.85546875" style="1" customWidth="1"/>
    <col min="6146" max="6146" width="19.7109375" style="1" bestFit="1" customWidth="1"/>
    <col min="6147" max="6147" width="54.28515625" style="1" customWidth="1"/>
    <col min="6148" max="6155" width="11.5703125" style="1" customWidth="1"/>
    <col min="6156" max="6156" width="0" style="1" hidden="1" customWidth="1"/>
    <col min="6157" max="6157" width="7.5703125" style="1" customWidth="1"/>
    <col min="6158" max="6400" width="14" style="1"/>
    <col min="6401" max="6401" width="5.85546875" style="1" customWidth="1"/>
    <col min="6402" max="6402" width="19.7109375" style="1" bestFit="1" customWidth="1"/>
    <col min="6403" max="6403" width="54.28515625" style="1" customWidth="1"/>
    <col min="6404" max="6411" width="11.5703125" style="1" customWidth="1"/>
    <col min="6412" max="6412" width="0" style="1" hidden="1" customWidth="1"/>
    <col min="6413" max="6413" width="7.5703125" style="1" customWidth="1"/>
    <col min="6414" max="6656" width="14" style="1"/>
    <col min="6657" max="6657" width="5.85546875" style="1" customWidth="1"/>
    <col min="6658" max="6658" width="19.7109375" style="1" bestFit="1" customWidth="1"/>
    <col min="6659" max="6659" width="54.28515625" style="1" customWidth="1"/>
    <col min="6660" max="6667" width="11.5703125" style="1" customWidth="1"/>
    <col min="6668" max="6668" width="0" style="1" hidden="1" customWidth="1"/>
    <col min="6669" max="6669" width="7.5703125" style="1" customWidth="1"/>
    <col min="6670" max="6912" width="14" style="1"/>
    <col min="6913" max="6913" width="5.85546875" style="1" customWidth="1"/>
    <col min="6914" max="6914" width="19.7109375" style="1" bestFit="1" customWidth="1"/>
    <col min="6915" max="6915" width="54.28515625" style="1" customWidth="1"/>
    <col min="6916" max="6923" width="11.5703125" style="1" customWidth="1"/>
    <col min="6924" max="6924" width="0" style="1" hidden="1" customWidth="1"/>
    <col min="6925" max="6925" width="7.5703125" style="1" customWidth="1"/>
    <col min="6926" max="7168" width="14" style="1"/>
    <col min="7169" max="7169" width="5.85546875" style="1" customWidth="1"/>
    <col min="7170" max="7170" width="19.7109375" style="1" bestFit="1" customWidth="1"/>
    <col min="7171" max="7171" width="54.28515625" style="1" customWidth="1"/>
    <col min="7172" max="7179" width="11.5703125" style="1" customWidth="1"/>
    <col min="7180" max="7180" width="0" style="1" hidden="1" customWidth="1"/>
    <col min="7181" max="7181" width="7.5703125" style="1" customWidth="1"/>
    <col min="7182" max="7424" width="14" style="1"/>
    <col min="7425" max="7425" width="5.85546875" style="1" customWidth="1"/>
    <col min="7426" max="7426" width="19.7109375" style="1" bestFit="1" customWidth="1"/>
    <col min="7427" max="7427" width="54.28515625" style="1" customWidth="1"/>
    <col min="7428" max="7435" width="11.5703125" style="1" customWidth="1"/>
    <col min="7436" max="7436" width="0" style="1" hidden="1" customWidth="1"/>
    <col min="7437" max="7437" width="7.5703125" style="1" customWidth="1"/>
    <col min="7438" max="7680" width="14" style="1"/>
    <col min="7681" max="7681" width="5.85546875" style="1" customWidth="1"/>
    <col min="7682" max="7682" width="19.7109375" style="1" bestFit="1" customWidth="1"/>
    <col min="7683" max="7683" width="54.28515625" style="1" customWidth="1"/>
    <col min="7684" max="7691" width="11.5703125" style="1" customWidth="1"/>
    <col min="7692" max="7692" width="0" style="1" hidden="1" customWidth="1"/>
    <col min="7693" max="7693" width="7.5703125" style="1" customWidth="1"/>
    <col min="7694" max="7936" width="14" style="1"/>
    <col min="7937" max="7937" width="5.85546875" style="1" customWidth="1"/>
    <col min="7938" max="7938" width="19.7109375" style="1" bestFit="1" customWidth="1"/>
    <col min="7939" max="7939" width="54.28515625" style="1" customWidth="1"/>
    <col min="7940" max="7947" width="11.5703125" style="1" customWidth="1"/>
    <col min="7948" max="7948" width="0" style="1" hidden="1" customWidth="1"/>
    <col min="7949" max="7949" width="7.5703125" style="1" customWidth="1"/>
    <col min="7950" max="8192" width="14" style="1"/>
    <col min="8193" max="8193" width="5.85546875" style="1" customWidth="1"/>
    <col min="8194" max="8194" width="19.7109375" style="1" bestFit="1" customWidth="1"/>
    <col min="8195" max="8195" width="54.28515625" style="1" customWidth="1"/>
    <col min="8196" max="8203" width="11.5703125" style="1" customWidth="1"/>
    <col min="8204" max="8204" width="0" style="1" hidden="1" customWidth="1"/>
    <col min="8205" max="8205" width="7.5703125" style="1" customWidth="1"/>
    <col min="8206" max="8448" width="14" style="1"/>
    <col min="8449" max="8449" width="5.85546875" style="1" customWidth="1"/>
    <col min="8450" max="8450" width="19.7109375" style="1" bestFit="1" customWidth="1"/>
    <col min="8451" max="8451" width="54.28515625" style="1" customWidth="1"/>
    <col min="8452" max="8459" width="11.5703125" style="1" customWidth="1"/>
    <col min="8460" max="8460" width="0" style="1" hidden="1" customWidth="1"/>
    <col min="8461" max="8461" width="7.5703125" style="1" customWidth="1"/>
    <col min="8462" max="8704" width="14" style="1"/>
    <col min="8705" max="8705" width="5.85546875" style="1" customWidth="1"/>
    <col min="8706" max="8706" width="19.7109375" style="1" bestFit="1" customWidth="1"/>
    <col min="8707" max="8707" width="54.28515625" style="1" customWidth="1"/>
    <col min="8708" max="8715" width="11.5703125" style="1" customWidth="1"/>
    <col min="8716" max="8716" width="0" style="1" hidden="1" customWidth="1"/>
    <col min="8717" max="8717" width="7.5703125" style="1" customWidth="1"/>
    <col min="8718" max="8960" width="14" style="1"/>
    <col min="8961" max="8961" width="5.85546875" style="1" customWidth="1"/>
    <col min="8962" max="8962" width="19.7109375" style="1" bestFit="1" customWidth="1"/>
    <col min="8963" max="8963" width="54.28515625" style="1" customWidth="1"/>
    <col min="8964" max="8971" width="11.5703125" style="1" customWidth="1"/>
    <col min="8972" max="8972" width="0" style="1" hidden="1" customWidth="1"/>
    <col min="8973" max="8973" width="7.5703125" style="1" customWidth="1"/>
    <col min="8974" max="9216" width="14" style="1"/>
    <col min="9217" max="9217" width="5.85546875" style="1" customWidth="1"/>
    <col min="9218" max="9218" width="19.7109375" style="1" bestFit="1" customWidth="1"/>
    <col min="9219" max="9219" width="54.28515625" style="1" customWidth="1"/>
    <col min="9220" max="9227" width="11.5703125" style="1" customWidth="1"/>
    <col min="9228" max="9228" width="0" style="1" hidden="1" customWidth="1"/>
    <col min="9229" max="9229" width="7.5703125" style="1" customWidth="1"/>
    <col min="9230" max="9472" width="14" style="1"/>
    <col min="9473" max="9473" width="5.85546875" style="1" customWidth="1"/>
    <col min="9474" max="9474" width="19.7109375" style="1" bestFit="1" customWidth="1"/>
    <col min="9475" max="9475" width="54.28515625" style="1" customWidth="1"/>
    <col min="9476" max="9483" width="11.5703125" style="1" customWidth="1"/>
    <col min="9484" max="9484" width="0" style="1" hidden="1" customWidth="1"/>
    <col min="9485" max="9485" width="7.5703125" style="1" customWidth="1"/>
    <col min="9486" max="9728" width="14" style="1"/>
    <col min="9729" max="9729" width="5.85546875" style="1" customWidth="1"/>
    <col min="9730" max="9730" width="19.7109375" style="1" bestFit="1" customWidth="1"/>
    <col min="9731" max="9731" width="54.28515625" style="1" customWidth="1"/>
    <col min="9732" max="9739" width="11.5703125" style="1" customWidth="1"/>
    <col min="9740" max="9740" width="0" style="1" hidden="1" customWidth="1"/>
    <col min="9741" max="9741" width="7.5703125" style="1" customWidth="1"/>
    <col min="9742" max="9984" width="14" style="1"/>
    <col min="9985" max="9985" width="5.85546875" style="1" customWidth="1"/>
    <col min="9986" max="9986" width="19.7109375" style="1" bestFit="1" customWidth="1"/>
    <col min="9987" max="9987" width="54.28515625" style="1" customWidth="1"/>
    <col min="9988" max="9995" width="11.5703125" style="1" customWidth="1"/>
    <col min="9996" max="9996" width="0" style="1" hidden="1" customWidth="1"/>
    <col min="9997" max="9997" width="7.5703125" style="1" customWidth="1"/>
    <col min="9998" max="10240" width="14" style="1"/>
    <col min="10241" max="10241" width="5.85546875" style="1" customWidth="1"/>
    <col min="10242" max="10242" width="19.7109375" style="1" bestFit="1" customWidth="1"/>
    <col min="10243" max="10243" width="54.28515625" style="1" customWidth="1"/>
    <col min="10244" max="10251" width="11.5703125" style="1" customWidth="1"/>
    <col min="10252" max="10252" width="0" style="1" hidden="1" customWidth="1"/>
    <col min="10253" max="10253" width="7.5703125" style="1" customWidth="1"/>
    <col min="10254" max="10496" width="14" style="1"/>
    <col min="10497" max="10497" width="5.85546875" style="1" customWidth="1"/>
    <col min="10498" max="10498" width="19.7109375" style="1" bestFit="1" customWidth="1"/>
    <col min="10499" max="10499" width="54.28515625" style="1" customWidth="1"/>
    <col min="10500" max="10507" width="11.5703125" style="1" customWidth="1"/>
    <col min="10508" max="10508" width="0" style="1" hidden="1" customWidth="1"/>
    <col min="10509" max="10509" width="7.5703125" style="1" customWidth="1"/>
    <col min="10510" max="10752" width="14" style="1"/>
    <col min="10753" max="10753" width="5.85546875" style="1" customWidth="1"/>
    <col min="10754" max="10754" width="19.7109375" style="1" bestFit="1" customWidth="1"/>
    <col min="10755" max="10755" width="54.28515625" style="1" customWidth="1"/>
    <col min="10756" max="10763" width="11.5703125" style="1" customWidth="1"/>
    <col min="10764" max="10764" width="0" style="1" hidden="1" customWidth="1"/>
    <col min="10765" max="10765" width="7.5703125" style="1" customWidth="1"/>
    <col min="10766" max="11008" width="14" style="1"/>
    <col min="11009" max="11009" width="5.85546875" style="1" customWidth="1"/>
    <col min="11010" max="11010" width="19.7109375" style="1" bestFit="1" customWidth="1"/>
    <col min="11011" max="11011" width="54.28515625" style="1" customWidth="1"/>
    <col min="11012" max="11019" width="11.5703125" style="1" customWidth="1"/>
    <col min="11020" max="11020" width="0" style="1" hidden="1" customWidth="1"/>
    <col min="11021" max="11021" width="7.5703125" style="1" customWidth="1"/>
    <col min="11022" max="11264" width="14" style="1"/>
    <col min="11265" max="11265" width="5.85546875" style="1" customWidth="1"/>
    <col min="11266" max="11266" width="19.7109375" style="1" bestFit="1" customWidth="1"/>
    <col min="11267" max="11267" width="54.28515625" style="1" customWidth="1"/>
    <col min="11268" max="11275" width="11.5703125" style="1" customWidth="1"/>
    <col min="11276" max="11276" width="0" style="1" hidden="1" customWidth="1"/>
    <col min="11277" max="11277" width="7.5703125" style="1" customWidth="1"/>
    <col min="11278" max="11520" width="14" style="1"/>
    <col min="11521" max="11521" width="5.85546875" style="1" customWidth="1"/>
    <col min="11522" max="11522" width="19.7109375" style="1" bestFit="1" customWidth="1"/>
    <col min="11523" max="11523" width="54.28515625" style="1" customWidth="1"/>
    <col min="11524" max="11531" width="11.5703125" style="1" customWidth="1"/>
    <col min="11532" max="11532" width="0" style="1" hidden="1" customWidth="1"/>
    <col min="11533" max="11533" width="7.5703125" style="1" customWidth="1"/>
    <col min="11534" max="11776" width="14" style="1"/>
    <col min="11777" max="11777" width="5.85546875" style="1" customWidth="1"/>
    <col min="11778" max="11778" width="19.7109375" style="1" bestFit="1" customWidth="1"/>
    <col min="11779" max="11779" width="54.28515625" style="1" customWidth="1"/>
    <col min="11780" max="11787" width="11.5703125" style="1" customWidth="1"/>
    <col min="11788" max="11788" width="0" style="1" hidden="1" customWidth="1"/>
    <col min="11789" max="11789" width="7.5703125" style="1" customWidth="1"/>
    <col min="11790" max="12032" width="14" style="1"/>
    <col min="12033" max="12033" width="5.85546875" style="1" customWidth="1"/>
    <col min="12034" max="12034" width="19.7109375" style="1" bestFit="1" customWidth="1"/>
    <col min="12035" max="12035" width="54.28515625" style="1" customWidth="1"/>
    <col min="12036" max="12043" width="11.5703125" style="1" customWidth="1"/>
    <col min="12044" max="12044" width="0" style="1" hidden="1" customWidth="1"/>
    <col min="12045" max="12045" width="7.5703125" style="1" customWidth="1"/>
    <col min="12046" max="12288" width="14" style="1"/>
    <col min="12289" max="12289" width="5.85546875" style="1" customWidth="1"/>
    <col min="12290" max="12290" width="19.7109375" style="1" bestFit="1" customWidth="1"/>
    <col min="12291" max="12291" width="54.28515625" style="1" customWidth="1"/>
    <col min="12292" max="12299" width="11.5703125" style="1" customWidth="1"/>
    <col min="12300" max="12300" width="0" style="1" hidden="1" customWidth="1"/>
    <col min="12301" max="12301" width="7.5703125" style="1" customWidth="1"/>
    <col min="12302" max="12544" width="14" style="1"/>
    <col min="12545" max="12545" width="5.85546875" style="1" customWidth="1"/>
    <col min="12546" max="12546" width="19.7109375" style="1" bestFit="1" customWidth="1"/>
    <col min="12547" max="12547" width="54.28515625" style="1" customWidth="1"/>
    <col min="12548" max="12555" width="11.5703125" style="1" customWidth="1"/>
    <col min="12556" max="12556" width="0" style="1" hidden="1" customWidth="1"/>
    <col min="12557" max="12557" width="7.5703125" style="1" customWidth="1"/>
    <col min="12558" max="12800" width="14" style="1"/>
    <col min="12801" max="12801" width="5.85546875" style="1" customWidth="1"/>
    <col min="12802" max="12802" width="19.7109375" style="1" bestFit="1" customWidth="1"/>
    <col min="12803" max="12803" width="54.28515625" style="1" customWidth="1"/>
    <col min="12804" max="12811" width="11.5703125" style="1" customWidth="1"/>
    <col min="12812" max="12812" width="0" style="1" hidden="1" customWidth="1"/>
    <col min="12813" max="12813" width="7.5703125" style="1" customWidth="1"/>
    <col min="12814" max="13056" width="14" style="1"/>
    <col min="13057" max="13057" width="5.85546875" style="1" customWidth="1"/>
    <col min="13058" max="13058" width="19.7109375" style="1" bestFit="1" customWidth="1"/>
    <col min="13059" max="13059" width="54.28515625" style="1" customWidth="1"/>
    <col min="13060" max="13067" width="11.5703125" style="1" customWidth="1"/>
    <col min="13068" max="13068" width="0" style="1" hidden="1" customWidth="1"/>
    <col min="13069" max="13069" width="7.5703125" style="1" customWidth="1"/>
    <col min="13070" max="13312" width="14" style="1"/>
    <col min="13313" max="13313" width="5.85546875" style="1" customWidth="1"/>
    <col min="13314" max="13314" width="19.7109375" style="1" bestFit="1" customWidth="1"/>
    <col min="13315" max="13315" width="54.28515625" style="1" customWidth="1"/>
    <col min="13316" max="13323" width="11.5703125" style="1" customWidth="1"/>
    <col min="13324" max="13324" width="0" style="1" hidden="1" customWidth="1"/>
    <col min="13325" max="13325" width="7.5703125" style="1" customWidth="1"/>
    <col min="13326" max="13568" width="14" style="1"/>
    <col min="13569" max="13569" width="5.85546875" style="1" customWidth="1"/>
    <col min="13570" max="13570" width="19.7109375" style="1" bestFit="1" customWidth="1"/>
    <col min="13571" max="13571" width="54.28515625" style="1" customWidth="1"/>
    <col min="13572" max="13579" width="11.5703125" style="1" customWidth="1"/>
    <col min="13580" max="13580" width="0" style="1" hidden="1" customWidth="1"/>
    <col min="13581" max="13581" width="7.5703125" style="1" customWidth="1"/>
    <col min="13582" max="13824" width="14" style="1"/>
    <col min="13825" max="13825" width="5.85546875" style="1" customWidth="1"/>
    <col min="13826" max="13826" width="19.7109375" style="1" bestFit="1" customWidth="1"/>
    <col min="13827" max="13827" width="54.28515625" style="1" customWidth="1"/>
    <col min="13828" max="13835" width="11.5703125" style="1" customWidth="1"/>
    <col min="13836" max="13836" width="0" style="1" hidden="1" customWidth="1"/>
    <col min="13837" max="13837" width="7.5703125" style="1" customWidth="1"/>
    <col min="13838" max="14080" width="14" style="1"/>
    <col min="14081" max="14081" width="5.85546875" style="1" customWidth="1"/>
    <col min="14082" max="14082" width="19.7109375" style="1" bestFit="1" customWidth="1"/>
    <col min="14083" max="14083" width="54.28515625" style="1" customWidth="1"/>
    <col min="14084" max="14091" width="11.5703125" style="1" customWidth="1"/>
    <col min="14092" max="14092" width="0" style="1" hidden="1" customWidth="1"/>
    <col min="14093" max="14093" width="7.5703125" style="1" customWidth="1"/>
    <col min="14094" max="14336" width="14" style="1"/>
    <col min="14337" max="14337" width="5.85546875" style="1" customWidth="1"/>
    <col min="14338" max="14338" width="19.7109375" style="1" bestFit="1" customWidth="1"/>
    <col min="14339" max="14339" width="54.28515625" style="1" customWidth="1"/>
    <col min="14340" max="14347" width="11.5703125" style="1" customWidth="1"/>
    <col min="14348" max="14348" width="0" style="1" hidden="1" customWidth="1"/>
    <col min="14349" max="14349" width="7.5703125" style="1" customWidth="1"/>
    <col min="14350" max="14592" width="14" style="1"/>
    <col min="14593" max="14593" width="5.85546875" style="1" customWidth="1"/>
    <col min="14594" max="14594" width="19.7109375" style="1" bestFit="1" customWidth="1"/>
    <col min="14595" max="14595" width="54.28515625" style="1" customWidth="1"/>
    <col min="14596" max="14603" width="11.5703125" style="1" customWidth="1"/>
    <col min="14604" max="14604" width="0" style="1" hidden="1" customWidth="1"/>
    <col min="14605" max="14605" width="7.5703125" style="1" customWidth="1"/>
    <col min="14606" max="14848" width="14" style="1"/>
    <col min="14849" max="14849" width="5.85546875" style="1" customWidth="1"/>
    <col min="14850" max="14850" width="19.7109375" style="1" bestFit="1" customWidth="1"/>
    <col min="14851" max="14851" width="54.28515625" style="1" customWidth="1"/>
    <col min="14852" max="14859" width="11.5703125" style="1" customWidth="1"/>
    <col min="14860" max="14860" width="0" style="1" hidden="1" customWidth="1"/>
    <col min="14861" max="14861" width="7.5703125" style="1" customWidth="1"/>
    <col min="14862" max="15104" width="14" style="1"/>
    <col min="15105" max="15105" width="5.85546875" style="1" customWidth="1"/>
    <col min="15106" max="15106" width="19.7109375" style="1" bestFit="1" customWidth="1"/>
    <col min="15107" max="15107" width="54.28515625" style="1" customWidth="1"/>
    <col min="15108" max="15115" width="11.5703125" style="1" customWidth="1"/>
    <col min="15116" max="15116" width="0" style="1" hidden="1" customWidth="1"/>
    <col min="15117" max="15117" width="7.5703125" style="1" customWidth="1"/>
    <col min="15118" max="15360" width="14" style="1"/>
    <col min="15361" max="15361" width="5.85546875" style="1" customWidth="1"/>
    <col min="15362" max="15362" width="19.7109375" style="1" bestFit="1" customWidth="1"/>
    <col min="15363" max="15363" width="54.28515625" style="1" customWidth="1"/>
    <col min="15364" max="15371" width="11.5703125" style="1" customWidth="1"/>
    <col min="15372" max="15372" width="0" style="1" hidden="1" customWidth="1"/>
    <col min="15373" max="15373" width="7.5703125" style="1" customWidth="1"/>
    <col min="15374" max="15616" width="14" style="1"/>
    <col min="15617" max="15617" width="5.85546875" style="1" customWidth="1"/>
    <col min="15618" max="15618" width="19.7109375" style="1" bestFit="1" customWidth="1"/>
    <col min="15619" max="15619" width="54.28515625" style="1" customWidth="1"/>
    <col min="15620" max="15627" width="11.5703125" style="1" customWidth="1"/>
    <col min="15628" max="15628" width="0" style="1" hidden="1" customWidth="1"/>
    <col min="15629" max="15629" width="7.5703125" style="1" customWidth="1"/>
    <col min="15630" max="15872" width="14" style="1"/>
    <col min="15873" max="15873" width="5.85546875" style="1" customWidth="1"/>
    <col min="15874" max="15874" width="19.7109375" style="1" bestFit="1" customWidth="1"/>
    <col min="15875" max="15875" width="54.28515625" style="1" customWidth="1"/>
    <col min="15876" max="15883" width="11.5703125" style="1" customWidth="1"/>
    <col min="15884" max="15884" width="0" style="1" hidden="1" customWidth="1"/>
    <col min="15885" max="15885" width="7.5703125" style="1" customWidth="1"/>
    <col min="15886" max="16128" width="14" style="1"/>
    <col min="16129" max="16129" width="5.85546875" style="1" customWidth="1"/>
    <col min="16130" max="16130" width="19.7109375" style="1" bestFit="1" customWidth="1"/>
    <col min="16131" max="16131" width="54.28515625" style="1" customWidth="1"/>
    <col min="16132" max="16139" width="11.5703125" style="1" customWidth="1"/>
    <col min="16140" max="16140" width="0" style="1" hidden="1" customWidth="1"/>
    <col min="16141" max="16141" width="7.5703125" style="1" customWidth="1"/>
    <col min="16142" max="16384" width="14" style="1"/>
  </cols>
  <sheetData>
    <row r="1" spans="1:14" ht="20.25">
      <c r="D1" s="2" t="s">
        <v>0</v>
      </c>
    </row>
    <row r="2" spans="1:14">
      <c r="A2" s="3"/>
    </row>
    <row r="3" spans="1:14" ht="56.25" customHeight="1">
      <c r="B3" s="4" t="s">
        <v>1</v>
      </c>
      <c r="C3" s="4" t="s">
        <v>2</v>
      </c>
      <c r="D3" s="4" t="s">
        <v>3</v>
      </c>
      <c r="E3" s="4" t="s">
        <v>4</v>
      </c>
      <c r="F3" s="4" t="s">
        <v>5</v>
      </c>
      <c r="G3" s="4" t="s">
        <v>6</v>
      </c>
      <c r="H3" s="4" t="s">
        <v>7</v>
      </c>
      <c r="I3" s="4" t="s">
        <v>8</v>
      </c>
      <c r="J3" s="4" t="s">
        <v>9</v>
      </c>
      <c r="K3" s="4" t="s">
        <v>209</v>
      </c>
      <c r="L3" s="4" t="s">
        <v>10</v>
      </c>
    </row>
    <row r="4" spans="1:14">
      <c r="B4" s="5" t="s">
        <v>11</v>
      </c>
      <c r="C4" s="6" t="s">
        <v>12</v>
      </c>
      <c r="D4" s="6"/>
      <c r="E4" s="7">
        <v>0.06</v>
      </c>
      <c r="F4" s="7"/>
      <c r="G4" s="7">
        <v>250</v>
      </c>
      <c r="H4" s="7">
        <v>580</v>
      </c>
      <c r="I4" s="7">
        <v>6</v>
      </c>
      <c r="J4" s="7">
        <v>218</v>
      </c>
      <c r="K4" s="7">
        <v>-70</v>
      </c>
      <c r="L4" s="5" t="s">
        <v>13</v>
      </c>
    </row>
    <row r="5" spans="1:14">
      <c r="B5" s="8" t="s">
        <v>11</v>
      </c>
      <c r="C5" s="9" t="s">
        <v>14</v>
      </c>
      <c r="D5" s="9"/>
      <c r="E5" s="10">
        <v>0.1</v>
      </c>
      <c r="F5" s="10"/>
      <c r="G5" s="10">
        <v>450</v>
      </c>
      <c r="H5" s="10">
        <v>580</v>
      </c>
      <c r="I5" s="10">
        <v>8</v>
      </c>
      <c r="J5" s="10">
        <v>392</v>
      </c>
      <c r="K5" s="10">
        <v>-126</v>
      </c>
      <c r="L5" s="8" t="s">
        <v>13</v>
      </c>
      <c r="N5" s="21"/>
    </row>
    <row r="6" spans="1:14">
      <c r="B6" s="8" t="s">
        <v>11</v>
      </c>
      <c r="C6" s="9" t="s">
        <v>16</v>
      </c>
      <c r="D6" s="9"/>
      <c r="E6" s="10">
        <v>0.17</v>
      </c>
      <c r="F6" s="10"/>
      <c r="G6" s="10">
        <v>300</v>
      </c>
      <c r="H6" s="10">
        <v>1300</v>
      </c>
      <c r="I6" s="10">
        <v>1</v>
      </c>
      <c r="J6" s="10">
        <v>7</v>
      </c>
      <c r="K6" s="10">
        <v>-165</v>
      </c>
      <c r="L6" s="8" t="s">
        <v>13</v>
      </c>
      <c r="N6" s="1" t="s">
        <v>247</v>
      </c>
    </row>
    <row r="7" spans="1:14">
      <c r="B7" s="8" t="s">
        <v>11</v>
      </c>
      <c r="C7" s="9" t="s">
        <v>18</v>
      </c>
      <c r="D7" s="9"/>
      <c r="E7" s="10">
        <v>0.17</v>
      </c>
      <c r="F7" s="10"/>
      <c r="G7" s="10">
        <v>600</v>
      </c>
      <c r="H7" s="10">
        <v>1300</v>
      </c>
      <c r="I7" s="10">
        <v>3</v>
      </c>
      <c r="J7" s="10">
        <v>19</v>
      </c>
      <c r="K7" s="10">
        <v>-133</v>
      </c>
      <c r="L7" s="8" t="s">
        <v>13</v>
      </c>
      <c r="N7" s="1" t="s">
        <v>17</v>
      </c>
    </row>
    <row r="8" spans="1:14">
      <c r="B8" s="8" t="s">
        <v>17</v>
      </c>
      <c r="C8" s="9" t="s">
        <v>20</v>
      </c>
      <c r="D8" s="9"/>
      <c r="E8" s="10">
        <v>5.7000000000000002E-2</v>
      </c>
      <c r="F8" s="10"/>
      <c r="G8" s="10">
        <v>200</v>
      </c>
      <c r="H8" s="10">
        <v>1600</v>
      </c>
      <c r="I8" s="10">
        <v>50</v>
      </c>
      <c r="J8" s="10"/>
      <c r="K8" s="10"/>
      <c r="L8" s="8" t="s">
        <v>21</v>
      </c>
      <c r="N8" s="1" t="s">
        <v>252</v>
      </c>
    </row>
    <row r="9" spans="1:14">
      <c r="B9" s="8" t="s">
        <v>17</v>
      </c>
      <c r="C9" s="9" t="s">
        <v>23</v>
      </c>
      <c r="D9" s="9"/>
      <c r="E9" s="10">
        <v>0.15</v>
      </c>
      <c r="F9" s="10"/>
      <c r="G9" s="10">
        <v>500</v>
      </c>
      <c r="H9" s="10">
        <v>1600</v>
      </c>
      <c r="I9" s="10">
        <v>200</v>
      </c>
      <c r="J9" s="10"/>
      <c r="K9" s="10"/>
      <c r="L9" s="8" t="s">
        <v>21</v>
      </c>
      <c r="N9" s="1" t="s">
        <v>35</v>
      </c>
    </row>
    <row r="10" spans="1:14">
      <c r="B10" s="8" t="s">
        <v>17</v>
      </c>
      <c r="C10" s="9" t="s">
        <v>25</v>
      </c>
      <c r="D10" s="9"/>
      <c r="E10" s="10">
        <v>0.23</v>
      </c>
      <c r="F10" s="10"/>
      <c r="G10" s="10">
        <v>810</v>
      </c>
      <c r="H10" s="10">
        <v>1600</v>
      </c>
      <c r="I10" s="10">
        <v>200</v>
      </c>
      <c r="J10" s="10"/>
      <c r="K10" s="10"/>
      <c r="L10" s="8" t="s">
        <v>21</v>
      </c>
      <c r="N10" s="1" t="s">
        <v>253</v>
      </c>
    </row>
    <row r="11" spans="1:14">
      <c r="B11" s="8" t="s">
        <v>17</v>
      </c>
      <c r="C11" s="9" t="s">
        <v>27</v>
      </c>
      <c r="D11" s="9"/>
      <c r="E11" s="10">
        <v>0.18</v>
      </c>
      <c r="F11" s="10"/>
      <c r="G11" s="10">
        <v>660</v>
      </c>
      <c r="H11" s="10">
        <v>1600</v>
      </c>
      <c r="I11" s="10">
        <v>200</v>
      </c>
      <c r="J11" s="10"/>
      <c r="K11" s="10"/>
      <c r="L11" s="8" t="s">
        <v>21</v>
      </c>
      <c r="N11" s="1" t="s">
        <v>248</v>
      </c>
    </row>
    <row r="12" spans="1:14">
      <c r="B12" s="8" t="s">
        <v>17</v>
      </c>
      <c r="C12" s="9" t="s">
        <v>28</v>
      </c>
      <c r="D12" s="9"/>
      <c r="E12" s="10">
        <v>0.13</v>
      </c>
      <c r="F12" s="10"/>
      <c r="G12" s="10">
        <v>315</v>
      </c>
      <c r="H12" s="10">
        <v>1600</v>
      </c>
      <c r="I12" s="10">
        <v>50</v>
      </c>
      <c r="J12" s="10"/>
      <c r="K12" s="10"/>
      <c r="L12" s="8" t="s">
        <v>21</v>
      </c>
      <c r="N12" s="1" t="s">
        <v>249</v>
      </c>
    </row>
    <row r="13" spans="1:14">
      <c r="B13" s="8" t="s">
        <v>17</v>
      </c>
      <c r="C13" s="9" t="s">
        <v>30</v>
      </c>
      <c r="D13" s="9"/>
      <c r="E13" s="10">
        <v>0.28999999999999998</v>
      </c>
      <c r="F13" s="10"/>
      <c r="G13" s="10">
        <v>870</v>
      </c>
      <c r="H13" s="10">
        <v>1600</v>
      </c>
      <c r="I13" s="10">
        <v>200</v>
      </c>
      <c r="J13" s="10"/>
      <c r="K13" s="10"/>
      <c r="L13" s="8" t="s">
        <v>21</v>
      </c>
      <c r="N13" s="1" t="s">
        <v>250</v>
      </c>
    </row>
    <row r="14" spans="1:14">
      <c r="B14" s="8" t="s">
        <v>17</v>
      </c>
      <c r="C14" s="9" t="s">
        <v>32</v>
      </c>
      <c r="D14" s="9"/>
      <c r="E14" s="10">
        <v>0.14000000000000001</v>
      </c>
      <c r="F14" s="10"/>
      <c r="G14" s="10">
        <v>540</v>
      </c>
      <c r="H14" s="10">
        <v>2400</v>
      </c>
      <c r="I14" s="10">
        <v>35</v>
      </c>
      <c r="J14" s="10">
        <v>332</v>
      </c>
      <c r="K14" s="10">
        <v>-388</v>
      </c>
      <c r="L14" s="8" t="s">
        <v>13</v>
      </c>
      <c r="N14" s="1" t="s">
        <v>251</v>
      </c>
    </row>
    <row r="15" spans="1:14">
      <c r="B15" s="8" t="s">
        <v>17</v>
      </c>
      <c r="C15" s="9" t="s">
        <v>34</v>
      </c>
      <c r="D15" s="9"/>
      <c r="E15" s="10">
        <v>0.14000000000000001</v>
      </c>
      <c r="F15" s="10"/>
      <c r="G15" s="10">
        <v>500</v>
      </c>
      <c r="H15" s="10">
        <v>2400</v>
      </c>
      <c r="I15" s="10">
        <v>35</v>
      </c>
      <c r="J15" s="10">
        <v>610</v>
      </c>
      <c r="K15" s="10">
        <v>-388</v>
      </c>
      <c r="L15" s="8" t="s">
        <v>13</v>
      </c>
      <c r="N15" s="1" t="s">
        <v>255</v>
      </c>
    </row>
    <row r="16" spans="1:14">
      <c r="B16" s="8" t="s">
        <v>17</v>
      </c>
      <c r="C16" s="9" t="s">
        <v>36</v>
      </c>
      <c r="D16" s="9"/>
      <c r="E16" s="10">
        <v>0.2</v>
      </c>
      <c r="F16" s="10"/>
      <c r="G16" s="10">
        <v>800</v>
      </c>
      <c r="H16" s="10">
        <v>2700</v>
      </c>
      <c r="I16" s="10">
        <v>35</v>
      </c>
      <c r="J16" s="10">
        <v>560</v>
      </c>
      <c r="K16" s="10">
        <v>-388</v>
      </c>
      <c r="L16" s="8" t="s">
        <v>13</v>
      </c>
      <c r="N16" s="1" t="s">
        <v>254</v>
      </c>
    </row>
    <row r="17" spans="2:12">
      <c r="B17" s="8" t="s">
        <v>17</v>
      </c>
      <c r="C17" s="9" t="s">
        <v>37</v>
      </c>
      <c r="D17" s="9"/>
      <c r="E17" s="10">
        <v>0.13</v>
      </c>
      <c r="F17" s="10"/>
      <c r="G17" s="10">
        <v>435</v>
      </c>
      <c r="H17" s="10">
        <v>1600</v>
      </c>
      <c r="I17" s="10">
        <v>50</v>
      </c>
      <c r="J17" s="10"/>
      <c r="K17" s="10"/>
      <c r="L17" s="8" t="s">
        <v>21</v>
      </c>
    </row>
    <row r="18" spans="2:12">
      <c r="B18" s="8" t="s">
        <v>17</v>
      </c>
      <c r="C18" s="9" t="s">
        <v>38</v>
      </c>
      <c r="D18" s="9"/>
      <c r="E18" s="10">
        <v>0.18</v>
      </c>
      <c r="F18" s="10"/>
      <c r="G18" s="10">
        <v>570</v>
      </c>
      <c r="H18" s="10">
        <v>1600</v>
      </c>
      <c r="I18" s="10">
        <v>50</v>
      </c>
      <c r="J18" s="10"/>
      <c r="K18" s="10"/>
      <c r="L18" s="8" t="s">
        <v>21</v>
      </c>
    </row>
    <row r="19" spans="2:12">
      <c r="B19" s="8" t="s">
        <v>17</v>
      </c>
      <c r="C19" s="9" t="s">
        <v>39</v>
      </c>
      <c r="D19" s="9"/>
      <c r="E19" s="10">
        <v>0.15</v>
      </c>
      <c r="F19" s="10"/>
      <c r="G19" s="10">
        <v>480</v>
      </c>
      <c r="H19" s="10">
        <v>1600</v>
      </c>
      <c r="I19" s="10">
        <v>50</v>
      </c>
      <c r="J19" s="10"/>
      <c r="K19" s="10"/>
      <c r="L19" s="8" t="s">
        <v>21</v>
      </c>
    </row>
    <row r="20" spans="2:12">
      <c r="B20" s="8" t="s">
        <v>17</v>
      </c>
      <c r="C20" s="9" t="s">
        <v>40</v>
      </c>
      <c r="D20" s="9"/>
      <c r="E20" s="10">
        <v>0.23</v>
      </c>
      <c r="F20" s="10"/>
      <c r="G20" s="10">
        <v>610</v>
      </c>
      <c r="H20" s="10">
        <v>1600</v>
      </c>
      <c r="I20" s="10">
        <v>50</v>
      </c>
      <c r="J20" s="10"/>
      <c r="K20" s="10"/>
      <c r="L20" s="8" t="s">
        <v>21</v>
      </c>
    </row>
    <row r="21" spans="2:12" ht="14.25">
      <c r="B21" s="11" t="s">
        <v>17</v>
      </c>
      <c r="C21" s="12" t="s">
        <v>210</v>
      </c>
      <c r="D21" s="9"/>
      <c r="E21" s="13">
        <v>0.12</v>
      </c>
      <c r="F21" s="10"/>
      <c r="G21" s="14">
        <v>380</v>
      </c>
      <c r="H21" s="10"/>
      <c r="I21" s="15">
        <v>1</v>
      </c>
      <c r="J21" s="10"/>
      <c r="K21" s="10"/>
      <c r="L21" s="8"/>
    </row>
    <row r="22" spans="2:12" ht="14.25">
      <c r="B22" s="11" t="s">
        <v>17</v>
      </c>
      <c r="C22" s="12" t="s">
        <v>211</v>
      </c>
      <c r="D22" s="9"/>
      <c r="E22" s="13">
        <v>0.23</v>
      </c>
      <c r="F22" s="10"/>
      <c r="G22" s="14">
        <v>680</v>
      </c>
      <c r="H22" s="10"/>
      <c r="I22" s="15">
        <v>125</v>
      </c>
      <c r="J22" s="10"/>
      <c r="K22" s="10"/>
      <c r="L22" s="8"/>
    </row>
    <row r="23" spans="2:12" ht="14.25">
      <c r="B23" s="11" t="s">
        <v>17</v>
      </c>
      <c r="C23" s="12" t="s">
        <v>212</v>
      </c>
      <c r="D23" s="9"/>
      <c r="E23" s="13">
        <v>0.12</v>
      </c>
      <c r="F23" s="10"/>
      <c r="G23" s="14">
        <v>380</v>
      </c>
      <c r="H23" s="10"/>
      <c r="I23" s="15">
        <v>35</v>
      </c>
      <c r="J23" s="10"/>
      <c r="K23" s="10"/>
      <c r="L23" s="8"/>
    </row>
    <row r="24" spans="2:12" ht="14.25">
      <c r="B24" s="11" t="s">
        <v>17</v>
      </c>
      <c r="C24" s="12" t="s">
        <v>213</v>
      </c>
      <c r="D24" s="9"/>
      <c r="E24" s="13">
        <v>0.15</v>
      </c>
      <c r="F24" s="10"/>
      <c r="G24" s="14">
        <v>520</v>
      </c>
      <c r="H24" s="10"/>
      <c r="I24" s="15">
        <v>1</v>
      </c>
      <c r="J24" s="10"/>
      <c r="K24" s="10"/>
      <c r="L24" s="8"/>
    </row>
    <row r="25" spans="2:12" ht="14.25">
      <c r="B25" s="11" t="s">
        <v>17</v>
      </c>
      <c r="C25" s="12" t="s">
        <v>214</v>
      </c>
      <c r="D25" s="9"/>
      <c r="E25" s="13">
        <v>0.23</v>
      </c>
      <c r="F25" s="10"/>
      <c r="G25" s="14">
        <v>680</v>
      </c>
      <c r="H25" s="10"/>
      <c r="I25" s="15">
        <v>125</v>
      </c>
      <c r="J25" s="10"/>
      <c r="K25" s="10"/>
      <c r="L25" s="8"/>
    </row>
    <row r="26" spans="2:12" ht="14.25">
      <c r="B26" s="11" t="s">
        <v>17</v>
      </c>
      <c r="C26" s="12" t="s">
        <v>215</v>
      </c>
      <c r="D26" s="9"/>
      <c r="E26" s="13">
        <v>0.12</v>
      </c>
      <c r="F26" s="10"/>
      <c r="G26" s="14">
        <v>380</v>
      </c>
      <c r="H26" s="10"/>
      <c r="I26" s="15">
        <v>1</v>
      </c>
      <c r="J26" s="10"/>
      <c r="K26" s="10"/>
      <c r="L26" s="8"/>
    </row>
    <row r="27" spans="2:12" ht="14.25">
      <c r="B27" s="11" t="s">
        <v>17</v>
      </c>
      <c r="C27" s="12" t="s">
        <v>216</v>
      </c>
      <c r="D27" s="9"/>
      <c r="E27" s="13">
        <v>0.15</v>
      </c>
      <c r="F27" s="10"/>
      <c r="G27" s="14">
        <v>500</v>
      </c>
      <c r="H27" s="10"/>
      <c r="I27" s="15">
        <v>1</v>
      </c>
      <c r="J27" s="10"/>
      <c r="K27" s="10"/>
      <c r="L27" s="8"/>
    </row>
    <row r="28" spans="2:12" ht="14.25">
      <c r="B28" s="11" t="s">
        <v>17</v>
      </c>
      <c r="C28" s="12" t="s">
        <v>217</v>
      </c>
      <c r="D28" s="9"/>
      <c r="E28" s="13">
        <v>0.12</v>
      </c>
      <c r="F28" s="10"/>
      <c r="G28" s="14">
        <v>380</v>
      </c>
      <c r="H28" s="10"/>
      <c r="I28" s="15">
        <v>35</v>
      </c>
      <c r="J28" s="10"/>
      <c r="K28" s="10"/>
      <c r="L28" s="8"/>
    </row>
    <row r="29" spans="2:12">
      <c r="B29" s="8" t="s">
        <v>17</v>
      </c>
      <c r="C29" s="16" t="s">
        <v>41</v>
      </c>
      <c r="D29" s="17"/>
      <c r="E29" s="18">
        <v>0.18</v>
      </c>
      <c r="F29" s="17"/>
      <c r="G29" s="17">
        <v>640</v>
      </c>
      <c r="H29" s="17">
        <v>1880</v>
      </c>
      <c r="I29" s="17"/>
      <c r="J29" s="8"/>
      <c r="K29" s="8"/>
      <c r="L29" s="8" t="s">
        <v>42</v>
      </c>
    </row>
    <row r="30" spans="2:12">
      <c r="B30" s="8" t="s">
        <v>17</v>
      </c>
      <c r="C30" s="16" t="s">
        <v>43</v>
      </c>
      <c r="D30" s="17">
        <v>10</v>
      </c>
      <c r="E30" s="18">
        <v>0.14000000000000001</v>
      </c>
      <c r="F30" s="17"/>
      <c r="G30" s="17">
        <v>500</v>
      </c>
      <c r="H30" s="17">
        <f>2100</f>
        <v>2100</v>
      </c>
      <c r="I30" s="17">
        <v>35</v>
      </c>
      <c r="J30" s="8"/>
      <c r="K30" s="8"/>
      <c r="L30" s="8" t="s">
        <v>42</v>
      </c>
    </row>
    <row r="31" spans="2:12">
      <c r="B31" s="8" t="s">
        <v>17</v>
      </c>
      <c r="C31" s="9" t="s">
        <v>44</v>
      </c>
      <c r="D31" s="9"/>
      <c r="E31" s="10">
        <v>0.14000000000000001</v>
      </c>
      <c r="F31" s="10"/>
      <c r="G31" s="10">
        <v>540</v>
      </c>
      <c r="H31" s="10">
        <v>2400</v>
      </c>
      <c r="I31" s="10">
        <v>35</v>
      </c>
      <c r="J31" s="10">
        <v>1446</v>
      </c>
      <c r="K31" s="10">
        <v>-284</v>
      </c>
      <c r="L31" s="8" t="s">
        <v>13</v>
      </c>
    </row>
    <row r="32" spans="2:12">
      <c r="B32" s="8" t="s">
        <v>17</v>
      </c>
      <c r="C32" s="16" t="s">
        <v>45</v>
      </c>
      <c r="D32" s="17"/>
      <c r="E32" s="18">
        <v>0.14000000000000001</v>
      </c>
      <c r="F32" s="17"/>
      <c r="G32" s="17">
        <v>550</v>
      </c>
      <c r="H32" s="17">
        <v>1880</v>
      </c>
      <c r="I32" s="19"/>
      <c r="J32" s="8"/>
      <c r="K32" s="8"/>
      <c r="L32" s="8" t="s">
        <v>42</v>
      </c>
    </row>
    <row r="33" spans="2:12">
      <c r="B33" s="8" t="s">
        <v>17</v>
      </c>
      <c r="C33" s="8" t="s">
        <v>46</v>
      </c>
      <c r="D33" s="17"/>
      <c r="E33" s="18">
        <v>0.14000000000000001</v>
      </c>
      <c r="F33" s="17"/>
      <c r="G33" s="17">
        <v>420</v>
      </c>
      <c r="H33" s="17">
        <v>1880</v>
      </c>
      <c r="I33" s="17"/>
      <c r="J33" s="8"/>
      <c r="K33" s="8"/>
      <c r="L33" s="8" t="s">
        <v>42</v>
      </c>
    </row>
    <row r="34" spans="2:12">
      <c r="B34" s="8" t="s">
        <v>24</v>
      </c>
      <c r="C34" s="9" t="s">
        <v>47</v>
      </c>
      <c r="D34" s="9"/>
      <c r="E34" s="10">
        <v>0.32</v>
      </c>
      <c r="F34" s="10"/>
      <c r="G34" s="10">
        <v>957</v>
      </c>
      <c r="H34" s="10">
        <v>1000</v>
      </c>
      <c r="I34" s="10">
        <v>7</v>
      </c>
      <c r="J34" s="10">
        <v>1290</v>
      </c>
      <c r="K34" s="10">
        <v>234</v>
      </c>
      <c r="L34" s="8" t="s">
        <v>13</v>
      </c>
    </row>
    <row r="35" spans="2:12">
      <c r="B35" s="8" t="s">
        <v>24</v>
      </c>
      <c r="C35" s="9" t="s">
        <v>48</v>
      </c>
      <c r="D35" s="9"/>
      <c r="E35" s="10">
        <v>0.36</v>
      </c>
      <c r="F35" s="10"/>
      <c r="G35" s="10">
        <v>1125</v>
      </c>
      <c r="H35" s="10">
        <v>1265</v>
      </c>
      <c r="I35" s="10">
        <v>11</v>
      </c>
      <c r="J35" s="10">
        <v>1669</v>
      </c>
      <c r="K35" s="10">
        <v>412</v>
      </c>
      <c r="L35" s="8" t="s">
        <v>13</v>
      </c>
    </row>
    <row r="36" spans="2:12">
      <c r="B36" s="8" t="s">
        <v>24</v>
      </c>
      <c r="C36" s="9" t="s">
        <v>49</v>
      </c>
      <c r="D36" s="9"/>
      <c r="E36" s="10">
        <v>0.13</v>
      </c>
      <c r="F36" s="10"/>
      <c r="G36" s="10">
        <v>620</v>
      </c>
      <c r="H36" s="10">
        <v>1584</v>
      </c>
      <c r="I36" s="10">
        <v>40</v>
      </c>
      <c r="J36" s="10">
        <v>2066</v>
      </c>
      <c r="K36" s="10">
        <v>-473</v>
      </c>
      <c r="L36" s="8" t="s">
        <v>13</v>
      </c>
    </row>
    <row r="37" spans="2:12">
      <c r="B37" s="8" t="s">
        <v>24</v>
      </c>
      <c r="C37" s="9" t="s">
        <v>50</v>
      </c>
      <c r="D37" s="9"/>
      <c r="E37" s="10">
        <v>0.12</v>
      </c>
      <c r="F37" s="10"/>
      <c r="G37" s="10">
        <v>670</v>
      </c>
      <c r="H37" s="10">
        <v>1584</v>
      </c>
      <c r="I37" s="10">
        <v>33</v>
      </c>
      <c r="J37" s="10">
        <v>1900</v>
      </c>
      <c r="K37" s="10">
        <v>-540</v>
      </c>
      <c r="L37" s="8" t="s">
        <v>13</v>
      </c>
    </row>
    <row r="38" spans="2:12">
      <c r="B38" s="8" t="s">
        <v>24</v>
      </c>
      <c r="C38" s="9" t="s">
        <v>51</v>
      </c>
      <c r="D38" s="9"/>
      <c r="E38" s="10">
        <v>0.1</v>
      </c>
      <c r="F38" s="10"/>
      <c r="G38" s="10">
        <v>528</v>
      </c>
      <c r="H38" s="10">
        <v>1584</v>
      </c>
      <c r="I38" s="10">
        <v>16</v>
      </c>
      <c r="J38" s="10">
        <v>3100</v>
      </c>
      <c r="K38" s="10">
        <v>-480</v>
      </c>
      <c r="L38" s="8" t="s">
        <v>13</v>
      </c>
    </row>
    <row r="39" spans="2:12">
      <c r="B39" s="8" t="s">
        <v>24</v>
      </c>
      <c r="C39" s="9" t="s">
        <v>52</v>
      </c>
      <c r="D39" s="9"/>
      <c r="E39" s="10">
        <v>0.13</v>
      </c>
      <c r="F39" s="10"/>
      <c r="G39" s="10">
        <v>650</v>
      </c>
      <c r="H39" s="10">
        <v>1700</v>
      </c>
      <c r="I39" s="10">
        <v>50</v>
      </c>
      <c r="J39" s="10"/>
      <c r="K39" s="10"/>
      <c r="L39" s="8" t="s">
        <v>21</v>
      </c>
    </row>
    <row r="40" spans="2:12">
      <c r="B40" s="8" t="s">
        <v>24</v>
      </c>
      <c r="C40" s="16" t="s">
        <v>53</v>
      </c>
      <c r="D40" s="17"/>
      <c r="E40" s="18">
        <v>0.23</v>
      </c>
      <c r="F40" s="17"/>
      <c r="G40" s="17">
        <v>1200</v>
      </c>
      <c r="H40" s="17">
        <v>1470</v>
      </c>
      <c r="I40" s="19"/>
      <c r="J40" s="8"/>
      <c r="K40" s="8"/>
      <c r="L40" s="8" t="s">
        <v>42</v>
      </c>
    </row>
    <row r="41" spans="2:12">
      <c r="B41" s="8" t="s">
        <v>24</v>
      </c>
      <c r="C41" s="9" t="s">
        <v>54</v>
      </c>
      <c r="D41" s="9"/>
      <c r="E41" s="10">
        <v>0.08</v>
      </c>
      <c r="F41" s="10"/>
      <c r="G41" s="10">
        <v>300</v>
      </c>
      <c r="H41" s="10">
        <v>1700</v>
      </c>
      <c r="I41" s="10">
        <v>10</v>
      </c>
      <c r="J41" s="10"/>
      <c r="K41" s="10"/>
      <c r="L41" s="8" t="s">
        <v>21</v>
      </c>
    </row>
    <row r="42" spans="2:12">
      <c r="B42" s="8" t="s">
        <v>24</v>
      </c>
      <c r="C42" s="9" t="s">
        <v>55</v>
      </c>
      <c r="D42" s="9"/>
      <c r="E42" s="10">
        <v>0.1</v>
      </c>
      <c r="F42" s="10"/>
      <c r="G42" s="10">
        <v>400</v>
      </c>
      <c r="H42" s="10">
        <v>1700</v>
      </c>
      <c r="I42" s="10">
        <v>10</v>
      </c>
      <c r="J42" s="10"/>
      <c r="K42" s="10"/>
      <c r="L42" s="8" t="s">
        <v>21</v>
      </c>
    </row>
    <row r="43" spans="2:12">
      <c r="B43" s="8" t="s">
        <v>24</v>
      </c>
      <c r="C43" s="9" t="s">
        <v>56</v>
      </c>
      <c r="D43" s="9"/>
      <c r="E43" s="10">
        <v>0.11</v>
      </c>
      <c r="F43" s="10"/>
      <c r="G43" s="10">
        <v>500</v>
      </c>
      <c r="H43" s="10">
        <v>1700</v>
      </c>
      <c r="I43" s="10">
        <v>20</v>
      </c>
      <c r="J43" s="10"/>
      <c r="K43" s="10"/>
      <c r="L43" s="8" t="s">
        <v>21</v>
      </c>
    </row>
    <row r="44" spans="2:12">
      <c r="B44" s="8" t="s">
        <v>24</v>
      </c>
      <c r="C44" s="16" t="s">
        <v>57</v>
      </c>
      <c r="D44" s="17"/>
      <c r="E44" s="18">
        <v>0.4</v>
      </c>
      <c r="F44" s="17"/>
      <c r="G44" s="17">
        <v>1600</v>
      </c>
      <c r="H44" s="17">
        <v>1000</v>
      </c>
      <c r="I44" s="19"/>
      <c r="J44" s="8"/>
      <c r="K44" s="8"/>
      <c r="L44" s="8" t="s">
        <v>42</v>
      </c>
    </row>
    <row r="45" spans="2:12">
      <c r="B45" s="8" t="s">
        <v>24</v>
      </c>
      <c r="C45" s="8" t="s">
        <v>58</v>
      </c>
      <c r="D45" s="17">
        <v>1.3</v>
      </c>
      <c r="E45" s="18">
        <v>0.25</v>
      </c>
      <c r="F45" s="17"/>
      <c r="G45" s="17">
        <v>900</v>
      </c>
      <c r="H45" s="17">
        <f>0.22*3600</f>
        <v>792</v>
      </c>
      <c r="I45" s="17">
        <v>10</v>
      </c>
      <c r="J45" s="8"/>
      <c r="K45" s="8"/>
      <c r="L45" s="8" t="s">
        <v>42</v>
      </c>
    </row>
    <row r="46" spans="2:12">
      <c r="B46" s="8" t="s">
        <v>24</v>
      </c>
      <c r="C46" s="8" t="s">
        <v>59</v>
      </c>
      <c r="D46" s="17"/>
      <c r="E46" s="18">
        <v>0.3</v>
      </c>
      <c r="F46" s="17"/>
      <c r="G46" s="17">
        <v>1200</v>
      </c>
      <c r="H46" s="17">
        <f>0.22*3600</f>
        <v>792</v>
      </c>
      <c r="I46" s="17"/>
      <c r="J46" s="8"/>
      <c r="K46" s="8"/>
      <c r="L46" s="8" t="s">
        <v>42</v>
      </c>
    </row>
    <row r="47" spans="2:12">
      <c r="B47" s="8" t="s">
        <v>24</v>
      </c>
      <c r="C47" s="9" t="s">
        <v>60</v>
      </c>
      <c r="D47" s="9"/>
      <c r="E47" s="10">
        <v>0.25</v>
      </c>
      <c r="F47" s="10"/>
      <c r="G47" s="10">
        <v>825</v>
      </c>
      <c r="H47" s="10">
        <v>1000</v>
      </c>
      <c r="I47" s="10">
        <v>10</v>
      </c>
      <c r="J47" s="10"/>
      <c r="K47" s="10"/>
      <c r="L47" s="8" t="s">
        <v>21</v>
      </c>
    </row>
    <row r="48" spans="2:12">
      <c r="B48" s="8" t="s">
        <v>24</v>
      </c>
      <c r="C48" s="9" t="s">
        <v>61</v>
      </c>
      <c r="D48" s="9"/>
      <c r="E48" s="10">
        <v>0.25</v>
      </c>
      <c r="F48" s="10"/>
      <c r="G48" s="10">
        <v>825</v>
      </c>
      <c r="H48" s="10">
        <v>1008</v>
      </c>
      <c r="I48" s="10">
        <v>7</v>
      </c>
      <c r="J48" s="10">
        <v>1100</v>
      </c>
      <c r="K48" s="10">
        <v>200</v>
      </c>
      <c r="L48" s="8" t="s">
        <v>13</v>
      </c>
    </row>
    <row r="49" spans="2:12">
      <c r="B49" s="8" t="s">
        <v>35</v>
      </c>
      <c r="C49" s="9" t="s">
        <v>62</v>
      </c>
      <c r="D49" s="9"/>
      <c r="E49" s="10">
        <v>50</v>
      </c>
      <c r="F49" s="10"/>
      <c r="G49" s="10">
        <v>7800</v>
      </c>
      <c r="H49" s="10">
        <v>450</v>
      </c>
      <c r="I49" s="10">
        <v>1000000</v>
      </c>
      <c r="J49" s="10"/>
      <c r="K49" s="10"/>
      <c r="L49" s="8" t="s">
        <v>21</v>
      </c>
    </row>
    <row r="50" spans="2:12">
      <c r="B50" s="8" t="s">
        <v>35</v>
      </c>
      <c r="C50" s="9" t="s">
        <v>63</v>
      </c>
      <c r="D50" s="9"/>
      <c r="E50" s="10">
        <v>17</v>
      </c>
      <c r="F50" s="10"/>
      <c r="G50" s="10">
        <v>7900</v>
      </c>
      <c r="H50" s="10">
        <v>460</v>
      </c>
      <c r="I50" s="10">
        <v>1000000</v>
      </c>
      <c r="J50" s="10"/>
      <c r="K50" s="10"/>
      <c r="L50" s="8" t="s">
        <v>21</v>
      </c>
    </row>
    <row r="51" spans="2:12">
      <c r="B51" s="8" t="s">
        <v>35</v>
      </c>
      <c r="C51" s="9" t="s">
        <v>64</v>
      </c>
      <c r="D51" s="9"/>
      <c r="E51" s="10">
        <v>2.5000000000000001E-2</v>
      </c>
      <c r="F51" s="10"/>
      <c r="G51" s="10">
        <v>1.23</v>
      </c>
      <c r="H51" s="10">
        <v>1008</v>
      </c>
      <c r="I51" s="10">
        <v>1</v>
      </c>
      <c r="J51" s="10"/>
      <c r="K51" s="10"/>
      <c r="L51" s="8" t="s">
        <v>21</v>
      </c>
    </row>
    <row r="52" spans="2:12">
      <c r="B52" s="8" t="s">
        <v>35</v>
      </c>
      <c r="C52" s="9" t="s">
        <v>65</v>
      </c>
      <c r="D52" s="9"/>
      <c r="E52" s="10">
        <v>160</v>
      </c>
      <c r="F52" s="10"/>
      <c r="G52" s="10">
        <v>2800</v>
      </c>
      <c r="H52" s="10">
        <v>880</v>
      </c>
      <c r="I52" s="10">
        <v>1000000</v>
      </c>
      <c r="J52" s="10"/>
      <c r="K52" s="10"/>
      <c r="L52" s="8" t="s">
        <v>21</v>
      </c>
    </row>
    <row r="53" spans="2:12">
      <c r="B53" s="8" t="s">
        <v>35</v>
      </c>
      <c r="C53" s="9" t="s">
        <v>66</v>
      </c>
      <c r="D53" s="9"/>
      <c r="E53" s="10">
        <v>230</v>
      </c>
      <c r="F53" s="10"/>
      <c r="G53" s="10">
        <v>2700</v>
      </c>
      <c r="H53" s="10">
        <v>880</v>
      </c>
      <c r="I53" s="10">
        <v>1000000</v>
      </c>
      <c r="J53" s="10"/>
      <c r="K53" s="10"/>
      <c r="L53" s="8" t="s">
        <v>21</v>
      </c>
    </row>
    <row r="54" spans="2:12">
      <c r="B54" s="8" t="s">
        <v>35</v>
      </c>
      <c r="C54" s="9" t="s">
        <v>67</v>
      </c>
      <c r="D54" s="9"/>
      <c r="E54" s="10">
        <v>1.7000000000000001E-2</v>
      </c>
      <c r="F54" s="10"/>
      <c r="G54" s="10">
        <v>1.7</v>
      </c>
      <c r="H54" s="10">
        <v>519</v>
      </c>
      <c r="I54" s="10">
        <v>1</v>
      </c>
      <c r="J54" s="10"/>
      <c r="K54" s="10"/>
      <c r="L54" s="8" t="s">
        <v>21</v>
      </c>
    </row>
    <row r="55" spans="2:12">
      <c r="B55" s="8" t="s">
        <v>35</v>
      </c>
      <c r="C55" s="9" t="s">
        <v>68</v>
      </c>
      <c r="D55" s="9"/>
      <c r="E55" s="10">
        <v>65</v>
      </c>
      <c r="F55" s="10"/>
      <c r="G55" s="10">
        <v>8700</v>
      </c>
      <c r="H55" s="10">
        <v>380</v>
      </c>
      <c r="I55" s="10">
        <v>1000000</v>
      </c>
      <c r="J55" s="10"/>
      <c r="K55" s="10"/>
      <c r="L55" s="8" t="s">
        <v>21</v>
      </c>
    </row>
    <row r="56" spans="2:12">
      <c r="B56" s="8" t="s">
        <v>35</v>
      </c>
      <c r="C56" s="9" t="s">
        <v>69</v>
      </c>
      <c r="D56" s="9"/>
      <c r="E56" s="10">
        <v>380</v>
      </c>
      <c r="F56" s="10"/>
      <c r="G56" s="10">
        <v>8900</v>
      </c>
      <c r="H56" s="10">
        <v>380</v>
      </c>
      <c r="I56" s="10">
        <v>1000000</v>
      </c>
      <c r="J56" s="10"/>
      <c r="K56" s="10"/>
      <c r="L56" s="8" t="s">
        <v>21</v>
      </c>
    </row>
    <row r="57" spans="2:12">
      <c r="B57" s="8" t="s">
        <v>35</v>
      </c>
      <c r="C57" s="9" t="s">
        <v>70</v>
      </c>
      <c r="D57" s="9"/>
      <c r="E57" s="10">
        <v>1.4E-2</v>
      </c>
      <c r="F57" s="10"/>
      <c r="G57" s="10">
        <v>1.95</v>
      </c>
      <c r="H57" s="10">
        <v>820</v>
      </c>
      <c r="I57" s="10">
        <v>1</v>
      </c>
      <c r="J57" s="10"/>
      <c r="K57" s="10"/>
      <c r="L57" s="8" t="s">
        <v>21</v>
      </c>
    </row>
    <row r="58" spans="2:12">
      <c r="B58" s="8" t="s">
        <v>35</v>
      </c>
      <c r="C58" s="9" t="s">
        <v>71</v>
      </c>
      <c r="D58" s="9"/>
      <c r="E58" s="10">
        <v>0.6</v>
      </c>
      <c r="F58" s="10"/>
      <c r="G58" s="10">
        <v>1000</v>
      </c>
      <c r="H58" s="10">
        <v>4190</v>
      </c>
      <c r="I58" s="10">
        <v>1</v>
      </c>
      <c r="J58" s="10"/>
      <c r="K58" s="10"/>
      <c r="L58" s="8" t="s">
        <v>21</v>
      </c>
    </row>
    <row r="59" spans="2:12">
      <c r="B59" s="8" t="s">
        <v>35</v>
      </c>
      <c r="C59" s="9" t="s">
        <v>72</v>
      </c>
      <c r="D59" s="9"/>
      <c r="E59" s="10">
        <v>0.63</v>
      </c>
      <c r="F59" s="10"/>
      <c r="G59" s="10">
        <v>990</v>
      </c>
      <c r="H59" s="10">
        <v>4190</v>
      </c>
      <c r="I59" s="10">
        <v>1</v>
      </c>
      <c r="J59" s="10"/>
      <c r="K59" s="10"/>
      <c r="L59" s="8" t="s">
        <v>21</v>
      </c>
    </row>
    <row r="60" spans="2:12">
      <c r="B60" s="8" t="s">
        <v>35</v>
      </c>
      <c r="C60" s="9" t="s">
        <v>73</v>
      </c>
      <c r="D60" s="9"/>
      <c r="E60" s="10">
        <v>0.67</v>
      </c>
      <c r="F60" s="10"/>
      <c r="G60" s="10">
        <v>970</v>
      </c>
      <c r="H60" s="10">
        <v>4190</v>
      </c>
      <c r="I60" s="10">
        <v>1</v>
      </c>
      <c r="J60" s="10"/>
      <c r="K60" s="10"/>
      <c r="L60" s="8" t="s">
        <v>21</v>
      </c>
    </row>
    <row r="61" spans="2:12">
      <c r="B61" s="8" t="s">
        <v>35</v>
      </c>
      <c r="C61" s="9" t="s">
        <v>74</v>
      </c>
      <c r="D61" s="9"/>
      <c r="E61" s="10">
        <v>72</v>
      </c>
      <c r="F61" s="10"/>
      <c r="G61" s="10">
        <v>7870</v>
      </c>
      <c r="H61" s="10">
        <v>450</v>
      </c>
      <c r="I61" s="10">
        <v>1000000</v>
      </c>
      <c r="J61" s="10"/>
      <c r="K61" s="10"/>
      <c r="L61" s="8" t="s">
        <v>21</v>
      </c>
    </row>
    <row r="62" spans="2:12">
      <c r="B62" s="8" t="s">
        <v>35</v>
      </c>
      <c r="C62" s="9" t="s">
        <v>75</v>
      </c>
      <c r="D62" s="9"/>
      <c r="E62" s="10">
        <v>50</v>
      </c>
      <c r="F62" s="10"/>
      <c r="G62" s="10">
        <v>7500</v>
      </c>
      <c r="H62" s="10">
        <v>450</v>
      </c>
      <c r="I62" s="10">
        <v>1000000</v>
      </c>
      <c r="J62" s="10"/>
      <c r="K62" s="10"/>
      <c r="L62" s="8" t="s">
        <v>21</v>
      </c>
    </row>
    <row r="63" spans="2:12">
      <c r="B63" s="8" t="s">
        <v>35</v>
      </c>
      <c r="C63" s="9" t="s">
        <v>76</v>
      </c>
      <c r="D63" s="9"/>
      <c r="E63" s="10">
        <v>2.2000000000000002</v>
      </c>
      <c r="F63" s="10"/>
      <c r="G63" s="10">
        <v>900</v>
      </c>
      <c r="H63" s="10">
        <v>2000</v>
      </c>
      <c r="I63" s="10">
        <v>1</v>
      </c>
      <c r="J63" s="10"/>
      <c r="K63" s="10"/>
      <c r="L63" s="8" t="s">
        <v>21</v>
      </c>
    </row>
    <row r="64" spans="2:12">
      <c r="B64" s="8" t="s">
        <v>35</v>
      </c>
      <c r="C64" s="9" t="s">
        <v>77</v>
      </c>
      <c r="D64" s="9"/>
      <c r="E64" s="10">
        <v>2.2999999999999998</v>
      </c>
      <c r="F64" s="10"/>
      <c r="G64" s="10">
        <v>920</v>
      </c>
      <c r="H64" s="10">
        <v>2000</v>
      </c>
      <c r="I64" s="10">
        <v>1</v>
      </c>
      <c r="J64" s="10"/>
      <c r="K64" s="10"/>
      <c r="L64" s="8" t="s">
        <v>21</v>
      </c>
    </row>
    <row r="65" spans="2:12">
      <c r="B65" s="8" t="s">
        <v>35</v>
      </c>
      <c r="C65" s="9" t="s">
        <v>78</v>
      </c>
      <c r="D65" s="9"/>
      <c r="E65" s="10">
        <v>1.2999999999999999E-2</v>
      </c>
      <c r="F65" s="10"/>
      <c r="G65" s="10">
        <v>6.36</v>
      </c>
      <c r="H65" s="10">
        <v>614</v>
      </c>
      <c r="I65" s="10">
        <v>1</v>
      </c>
      <c r="J65" s="10"/>
      <c r="K65" s="10"/>
      <c r="L65" s="8" t="s">
        <v>21</v>
      </c>
    </row>
    <row r="66" spans="2:12">
      <c r="B66" s="8" t="s">
        <v>35</v>
      </c>
      <c r="C66" s="9" t="s">
        <v>79</v>
      </c>
      <c r="D66" s="9"/>
      <c r="E66" s="10">
        <v>8.9999999999999993E-3</v>
      </c>
      <c r="F66" s="10"/>
      <c r="G66" s="10">
        <v>3.56</v>
      </c>
      <c r="H66" s="10">
        <v>245</v>
      </c>
      <c r="I66" s="10">
        <v>1</v>
      </c>
      <c r="J66" s="10"/>
      <c r="K66" s="10"/>
      <c r="L66" s="8" t="s">
        <v>21</v>
      </c>
    </row>
    <row r="67" spans="2:12">
      <c r="B67" s="8" t="s">
        <v>35</v>
      </c>
      <c r="C67" s="9" t="s">
        <v>80</v>
      </c>
      <c r="D67" s="9"/>
      <c r="E67" s="10">
        <v>120</v>
      </c>
      <c r="F67" s="10"/>
      <c r="G67" s="10">
        <v>8400</v>
      </c>
      <c r="H67" s="10">
        <v>380</v>
      </c>
      <c r="I67" s="10">
        <v>1000000</v>
      </c>
      <c r="J67" s="10"/>
      <c r="K67" s="10"/>
      <c r="L67" s="8" t="s">
        <v>21</v>
      </c>
    </row>
    <row r="68" spans="2:12">
      <c r="B68" s="8" t="s">
        <v>35</v>
      </c>
      <c r="C68" s="9" t="s">
        <v>81</v>
      </c>
      <c r="D68" s="9"/>
      <c r="E68" s="10">
        <v>0.6</v>
      </c>
      <c r="F68" s="10"/>
      <c r="G68" s="10">
        <v>500</v>
      </c>
      <c r="H68" s="10">
        <v>2000</v>
      </c>
      <c r="I68" s="10">
        <v>1</v>
      </c>
      <c r="J68" s="10"/>
      <c r="K68" s="10"/>
      <c r="L68" s="8" t="s">
        <v>21</v>
      </c>
    </row>
    <row r="69" spans="2:12">
      <c r="B69" s="8" t="s">
        <v>35</v>
      </c>
      <c r="C69" s="9" t="s">
        <v>82</v>
      </c>
      <c r="D69" s="9"/>
      <c r="E69" s="10">
        <v>0.05</v>
      </c>
      <c r="F69" s="10"/>
      <c r="G69" s="10">
        <v>100</v>
      </c>
      <c r="H69" s="10">
        <v>2000</v>
      </c>
      <c r="I69" s="10">
        <v>1</v>
      </c>
      <c r="J69" s="10"/>
      <c r="K69" s="10"/>
      <c r="L69" s="8" t="s">
        <v>21</v>
      </c>
    </row>
    <row r="70" spans="2:12">
      <c r="B70" s="8" t="s">
        <v>35</v>
      </c>
      <c r="C70" s="9" t="s">
        <v>83</v>
      </c>
      <c r="D70" s="9"/>
      <c r="E70" s="10">
        <v>0.23</v>
      </c>
      <c r="F70" s="10"/>
      <c r="G70" s="10">
        <v>300</v>
      </c>
      <c r="H70" s="10">
        <v>2000</v>
      </c>
      <c r="I70" s="10">
        <v>1</v>
      </c>
      <c r="J70" s="10"/>
      <c r="K70" s="10"/>
      <c r="L70" s="8" t="s">
        <v>21</v>
      </c>
    </row>
    <row r="71" spans="2:12">
      <c r="B71" s="8" t="s">
        <v>35</v>
      </c>
      <c r="C71" s="9" t="s">
        <v>84</v>
      </c>
      <c r="D71" s="9"/>
      <c r="E71" s="10">
        <v>0.12</v>
      </c>
      <c r="F71" s="10"/>
      <c r="G71" s="10">
        <v>200</v>
      </c>
      <c r="H71" s="10">
        <v>2000</v>
      </c>
      <c r="I71" s="10">
        <v>1</v>
      </c>
      <c r="J71" s="10"/>
      <c r="K71" s="10"/>
      <c r="L71" s="8" t="s">
        <v>21</v>
      </c>
    </row>
    <row r="72" spans="2:12">
      <c r="B72" s="8" t="s">
        <v>35</v>
      </c>
      <c r="C72" s="9" t="s">
        <v>85</v>
      </c>
      <c r="D72" s="9"/>
      <c r="E72" s="10">
        <v>35</v>
      </c>
      <c r="F72" s="10"/>
      <c r="G72" s="10">
        <v>11300</v>
      </c>
      <c r="H72" s="10">
        <v>130</v>
      </c>
      <c r="I72" s="10">
        <v>1000000</v>
      </c>
      <c r="J72" s="10"/>
      <c r="K72" s="10"/>
      <c r="L72" s="8" t="s">
        <v>21</v>
      </c>
    </row>
    <row r="73" spans="2:12">
      <c r="B73" s="8" t="s">
        <v>35</v>
      </c>
      <c r="C73" s="9" t="s">
        <v>86</v>
      </c>
      <c r="D73" s="9"/>
      <c r="E73" s="10">
        <v>5.4000000000000003E-3</v>
      </c>
      <c r="F73" s="10"/>
      <c r="G73" s="10">
        <v>5.68</v>
      </c>
      <c r="H73" s="10">
        <v>160</v>
      </c>
      <c r="I73" s="10">
        <v>1</v>
      </c>
      <c r="J73" s="10"/>
      <c r="K73" s="10"/>
      <c r="L73" s="8" t="s">
        <v>21</v>
      </c>
    </row>
    <row r="74" spans="2:12">
      <c r="B74" s="8" t="s">
        <v>35</v>
      </c>
      <c r="C74" s="9" t="s">
        <v>87</v>
      </c>
      <c r="D74" s="9"/>
      <c r="E74" s="10">
        <v>110</v>
      </c>
      <c r="F74" s="10"/>
      <c r="G74" s="10">
        <v>7200</v>
      </c>
      <c r="H74" s="10">
        <v>380</v>
      </c>
      <c r="I74" s="10">
        <v>1000000</v>
      </c>
      <c r="J74" s="10"/>
      <c r="K74" s="10"/>
      <c r="L74" s="8" t="s">
        <v>21</v>
      </c>
    </row>
    <row r="75" spans="2:12">
      <c r="B75" s="8" t="s">
        <v>35</v>
      </c>
      <c r="C75" s="16" t="s">
        <v>88</v>
      </c>
      <c r="D75" s="17"/>
      <c r="E75" s="18">
        <v>0.7</v>
      </c>
      <c r="F75" s="17"/>
      <c r="G75" s="17">
        <v>1500</v>
      </c>
      <c r="H75" s="17">
        <v>1000</v>
      </c>
      <c r="I75" s="17"/>
      <c r="J75" s="8"/>
      <c r="K75" s="8"/>
      <c r="L75" s="8" t="s">
        <v>42</v>
      </c>
    </row>
    <row r="76" spans="2:12">
      <c r="B76" s="8" t="s">
        <v>35</v>
      </c>
      <c r="C76" s="16" t="s">
        <v>89</v>
      </c>
      <c r="D76" s="17"/>
      <c r="E76" s="18">
        <v>1</v>
      </c>
      <c r="F76" s="17"/>
      <c r="G76" s="17">
        <v>2500</v>
      </c>
      <c r="H76" s="17">
        <v>750</v>
      </c>
      <c r="I76" s="17"/>
      <c r="J76" s="8"/>
      <c r="K76" s="8"/>
      <c r="L76" s="8" t="s">
        <v>42</v>
      </c>
    </row>
    <row r="77" spans="2:12">
      <c r="B77" s="8" t="s">
        <v>26</v>
      </c>
      <c r="C77" s="9" t="s">
        <v>90</v>
      </c>
      <c r="D77" s="9"/>
      <c r="E77" s="10">
        <v>0.7</v>
      </c>
      <c r="F77" s="10"/>
      <c r="G77" s="10">
        <v>1550</v>
      </c>
      <c r="H77" s="10">
        <v>864</v>
      </c>
      <c r="I77" s="10">
        <v>7</v>
      </c>
      <c r="J77" s="10">
        <v>1014</v>
      </c>
      <c r="K77" s="10">
        <v>437</v>
      </c>
      <c r="L77" s="8" t="s">
        <v>13</v>
      </c>
    </row>
    <row r="78" spans="2:12">
      <c r="B78" s="8" t="s">
        <v>26</v>
      </c>
      <c r="C78" s="9" t="s">
        <v>91</v>
      </c>
      <c r="D78" s="9"/>
      <c r="E78" s="10">
        <v>0.8</v>
      </c>
      <c r="F78" s="10"/>
      <c r="G78" s="10">
        <v>1900</v>
      </c>
      <c r="H78" s="10">
        <v>864</v>
      </c>
      <c r="I78" s="10">
        <v>25</v>
      </c>
      <c r="J78" s="10">
        <v>1243</v>
      </c>
      <c r="K78" s="10">
        <v>536</v>
      </c>
      <c r="L78" s="8" t="s">
        <v>13</v>
      </c>
    </row>
    <row r="79" spans="2:12">
      <c r="B79" s="8" t="s">
        <v>26</v>
      </c>
      <c r="C79" s="16" t="s">
        <v>92</v>
      </c>
      <c r="D79" s="17">
        <v>2</v>
      </c>
      <c r="E79" s="18">
        <v>1.2</v>
      </c>
      <c r="F79" s="17"/>
      <c r="G79" s="17">
        <v>1600</v>
      </c>
      <c r="H79" s="17">
        <v>1000</v>
      </c>
      <c r="I79" s="17">
        <v>10</v>
      </c>
      <c r="J79" s="8"/>
      <c r="K79" s="8"/>
      <c r="L79" s="8" t="s">
        <v>42</v>
      </c>
    </row>
    <row r="80" spans="2:12">
      <c r="B80" s="8" t="s">
        <v>26</v>
      </c>
      <c r="C80" s="16" t="s">
        <v>93</v>
      </c>
      <c r="D80" s="17">
        <v>2</v>
      </c>
      <c r="E80" s="18">
        <v>1.5</v>
      </c>
      <c r="F80" s="17"/>
      <c r="G80" s="17">
        <v>1900</v>
      </c>
      <c r="H80" s="17">
        <v>1000</v>
      </c>
      <c r="I80" s="17">
        <v>10</v>
      </c>
      <c r="J80" s="8"/>
      <c r="K80" s="8"/>
      <c r="L80" s="8" t="s">
        <v>42</v>
      </c>
    </row>
    <row r="81" spans="2:12">
      <c r="B81" s="8" t="s">
        <v>26</v>
      </c>
      <c r="C81" s="9" t="s">
        <v>94</v>
      </c>
      <c r="D81" s="9"/>
      <c r="E81" s="10">
        <v>0.56999999999999995</v>
      </c>
      <c r="F81" s="10"/>
      <c r="G81" s="10">
        <v>1150</v>
      </c>
      <c r="H81" s="10">
        <v>1008</v>
      </c>
      <c r="I81" s="10">
        <v>8</v>
      </c>
      <c r="J81" s="10">
        <v>393</v>
      </c>
      <c r="K81" s="10">
        <v>86</v>
      </c>
      <c r="L81" s="8" t="s">
        <v>13</v>
      </c>
    </row>
    <row r="82" spans="2:12">
      <c r="B82" s="8" t="s">
        <v>26</v>
      </c>
      <c r="C82" s="9" t="s">
        <v>95</v>
      </c>
      <c r="D82" s="9"/>
      <c r="E82" s="10">
        <v>1.2</v>
      </c>
      <c r="F82" s="10"/>
      <c r="G82" s="10">
        <v>2000</v>
      </c>
      <c r="H82" s="10">
        <v>1008</v>
      </c>
      <c r="I82" s="10">
        <v>10</v>
      </c>
      <c r="J82" s="10">
        <v>110</v>
      </c>
      <c r="K82" s="10">
        <v>33</v>
      </c>
      <c r="L82" s="8" t="s">
        <v>13</v>
      </c>
    </row>
    <row r="83" spans="2:12">
      <c r="B83" s="8" t="s">
        <v>26</v>
      </c>
      <c r="C83" s="9" t="s">
        <v>96</v>
      </c>
      <c r="D83" s="9"/>
      <c r="E83" s="10">
        <v>0.56999999999999995</v>
      </c>
      <c r="F83" s="10"/>
      <c r="G83" s="10">
        <v>1150</v>
      </c>
      <c r="H83" s="10">
        <v>1000</v>
      </c>
      <c r="I83" s="10">
        <v>10</v>
      </c>
      <c r="J83" s="10"/>
      <c r="K83" s="10"/>
      <c r="L83" s="8" t="s">
        <v>21</v>
      </c>
    </row>
    <row r="84" spans="2:12">
      <c r="B84" s="8" t="s">
        <v>26</v>
      </c>
      <c r="C84" s="8" t="s">
        <v>97</v>
      </c>
      <c r="D84" s="17">
        <v>1</v>
      </c>
      <c r="E84" s="18">
        <v>0.5</v>
      </c>
      <c r="F84" s="17"/>
      <c r="G84" s="17">
        <v>1300</v>
      </c>
      <c r="H84" s="17">
        <v>1000</v>
      </c>
      <c r="I84" s="17">
        <v>10</v>
      </c>
      <c r="J84" s="8"/>
      <c r="K84" s="8"/>
      <c r="L84" s="8" t="s">
        <v>42</v>
      </c>
    </row>
    <row r="85" spans="2:12">
      <c r="B85" s="8" t="s">
        <v>26</v>
      </c>
      <c r="C85" s="16" t="s">
        <v>98</v>
      </c>
      <c r="D85" s="17"/>
      <c r="E85" s="18">
        <v>0.85</v>
      </c>
      <c r="F85" s="17"/>
      <c r="G85" s="17">
        <v>2000</v>
      </c>
      <c r="H85" s="17">
        <f>0.28*3600</f>
        <v>1008.0000000000001</v>
      </c>
      <c r="I85" s="17"/>
      <c r="J85" s="8"/>
      <c r="K85" s="8"/>
      <c r="L85" s="8" t="s">
        <v>42</v>
      </c>
    </row>
    <row r="86" spans="2:12">
      <c r="B86" s="8" t="s">
        <v>33</v>
      </c>
      <c r="C86" s="9" t="s">
        <v>99</v>
      </c>
      <c r="D86" s="9"/>
      <c r="E86" s="10">
        <v>2.2999999999999998</v>
      </c>
      <c r="F86" s="10"/>
      <c r="G86" s="10">
        <v>130</v>
      </c>
      <c r="H86" s="10">
        <v>2300</v>
      </c>
      <c r="I86" s="10">
        <v>100000</v>
      </c>
      <c r="J86" s="10">
        <v>0</v>
      </c>
      <c r="K86" s="10">
        <v>0</v>
      </c>
      <c r="L86" s="8" t="s">
        <v>13</v>
      </c>
    </row>
    <row r="87" spans="2:12">
      <c r="B87" s="8" t="s">
        <v>33</v>
      </c>
      <c r="C87" s="9" t="s">
        <v>100</v>
      </c>
      <c r="D87" s="9"/>
      <c r="E87" s="10">
        <v>2.2999999999999998</v>
      </c>
      <c r="F87" s="10"/>
      <c r="G87" s="10">
        <v>130</v>
      </c>
      <c r="H87" s="10">
        <v>2300</v>
      </c>
      <c r="I87" s="10">
        <v>10000</v>
      </c>
      <c r="J87" s="10">
        <v>0</v>
      </c>
      <c r="K87" s="10">
        <v>0</v>
      </c>
      <c r="L87" s="8" t="s">
        <v>13</v>
      </c>
    </row>
    <row r="88" spans="2:12">
      <c r="B88" s="8" t="s">
        <v>33</v>
      </c>
      <c r="C88" s="9" t="s">
        <v>101</v>
      </c>
      <c r="D88" s="9"/>
      <c r="E88" s="10">
        <v>2.2999999999999998</v>
      </c>
      <c r="F88" s="10"/>
      <c r="G88" s="10">
        <v>130</v>
      </c>
      <c r="H88" s="10">
        <v>2300</v>
      </c>
      <c r="I88" s="10">
        <v>1000</v>
      </c>
      <c r="J88" s="10">
        <v>0</v>
      </c>
      <c r="K88" s="10">
        <v>0</v>
      </c>
      <c r="L88" s="8" t="s">
        <v>13</v>
      </c>
    </row>
    <row r="89" spans="2:12">
      <c r="B89" s="8" t="s">
        <v>33</v>
      </c>
      <c r="C89" s="9" t="s">
        <v>102</v>
      </c>
      <c r="D89" s="9"/>
      <c r="E89" s="10">
        <v>2.2999999999999998</v>
      </c>
      <c r="F89" s="10"/>
      <c r="G89" s="10">
        <v>130</v>
      </c>
      <c r="H89" s="10">
        <v>2300</v>
      </c>
      <c r="I89" s="10">
        <v>20000</v>
      </c>
      <c r="J89" s="10">
        <v>0</v>
      </c>
      <c r="K89" s="10">
        <v>0</v>
      </c>
      <c r="L89" s="8" t="s">
        <v>13</v>
      </c>
    </row>
    <row r="90" spans="2:12">
      <c r="B90" s="8" t="s">
        <v>33</v>
      </c>
      <c r="C90" s="9" t="s">
        <v>103</v>
      </c>
      <c r="D90" s="9"/>
      <c r="E90" s="10">
        <v>2.2999999999999998</v>
      </c>
      <c r="F90" s="10"/>
      <c r="G90" s="10">
        <v>130</v>
      </c>
      <c r="H90" s="10">
        <v>2300</v>
      </c>
      <c r="I90" s="10">
        <v>2000</v>
      </c>
      <c r="J90" s="10">
        <v>0</v>
      </c>
      <c r="K90" s="10">
        <v>0</v>
      </c>
      <c r="L90" s="8" t="s">
        <v>13</v>
      </c>
    </row>
    <row r="91" spans="2:12">
      <c r="B91" s="8" t="s">
        <v>33</v>
      </c>
      <c r="C91" s="9" t="s">
        <v>104</v>
      </c>
      <c r="D91" s="9"/>
      <c r="E91" s="10">
        <v>2.2999999999999998</v>
      </c>
      <c r="F91" s="10"/>
      <c r="G91" s="10">
        <v>130</v>
      </c>
      <c r="H91" s="10">
        <v>2300</v>
      </c>
      <c r="I91" s="10">
        <v>50000</v>
      </c>
      <c r="J91" s="10">
        <v>0</v>
      </c>
      <c r="K91" s="10">
        <v>0</v>
      </c>
      <c r="L91" s="8" t="s">
        <v>13</v>
      </c>
    </row>
    <row r="92" spans="2:12">
      <c r="B92" s="8" t="s">
        <v>33</v>
      </c>
      <c r="C92" s="9" t="s">
        <v>105</v>
      </c>
      <c r="D92" s="9"/>
      <c r="E92" s="10">
        <v>2.2999999999999998</v>
      </c>
      <c r="F92" s="10"/>
      <c r="G92" s="10">
        <v>130</v>
      </c>
      <c r="H92" s="10">
        <v>2300</v>
      </c>
      <c r="I92" s="10">
        <v>5000</v>
      </c>
      <c r="J92" s="10">
        <v>0</v>
      </c>
      <c r="K92" s="10">
        <v>0</v>
      </c>
      <c r="L92" s="8" t="s">
        <v>13</v>
      </c>
    </row>
    <row r="93" spans="2:12">
      <c r="B93" s="8" t="s">
        <v>33</v>
      </c>
      <c r="C93" s="9" t="s">
        <v>106</v>
      </c>
      <c r="D93" s="9"/>
      <c r="E93" s="10">
        <v>4</v>
      </c>
      <c r="F93" s="10"/>
      <c r="G93" s="10">
        <v>715</v>
      </c>
      <c r="H93" s="10">
        <v>1500</v>
      </c>
      <c r="I93" s="10">
        <v>993</v>
      </c>
      <c r="J93" s="10">
        <v>0</v>
      </c>
      <c r="K93" s="10">
        <v>0</v>
      </c>
      <c r="L93" s="8" t="s">
        <v>13</v>
      </c>
    </row>
    <row r="94" spans="2:12">
      <c r="B94" s="8" t="s">
        <v>33</v>
      </c>
      <c r="C94" s="9" t="s">
        <v>107</v>
      </c>
      <c r="D94" s="9"/>
      <c r="E94" s="10"/>
      <c r="F94" s="10"/>
      <c r="G94" s="10">
        <v>850</v>
      </c>
      <c r="H94" s="10">
        <v>1500</v>
      </c>
      <c r="I94" s="10">
        <v>4371</v>
      </c>
      <c r="J94" s="10">
        <v>0</v>
      </c>
      <c r="K94" s="10">
        <v>0</v>
      </c>
      <c r="L94" s="8" t="s">
        <v>13</v>
      </c>
    </row>
    <row r="95" spans="2:12">
      <c r="B95" s="8" t="s">
        <v>33</v>
      </c>
      <c r="C95" s="9" t="s">
        <v>108</v>
      </c>
      <c r="D95" s="9"/>
      <c r="E95" s="10"/>
      <c r="F95" s="10"/>
      <c r="G95" s="10">
        <v>909</v>
      </c>
      <c r="H95" s="10">
        <v>1500</v>
      </c>
      <c r="I95" s="10">
        <v>2144</v>
      </c>
      <c r="J95" s="10">
        <v>0</v>
      </c>
      <c r="K95" s="10">
        <v>0</v>
      </c>
      <c r="L95" s="8" t="s">
        <v>13</v>
      </c>
    </row>
    <row r="96" spans="2:12">
      <c r="B96" s="8" t="s">
        <v>33</v>
      </c>
      <c r="C96" s="9" t="s">
        <v>109</v>
      </c>
      <c r="D96" s="9"/>
      <c r="E96" s="10"/>
      <c r="F96" s="10"/>
      <c r="G96" s="10">
        <v>824</v>
      </c>
      <c r="H96" s="10">
        <v>1500</v>
      </c>
      <c r="I96" s="10">
        <v>405</v>
      </c>
      <c r="J96" s="10">
        <v>0</v>
      </c>
      <c r="K96" s="10">
        <v>0</v>
      </c>
      <c r="L96" s="8" t="s">
        <v>13</v>
      </c>
    </row>
    <row r="97" spans="2:12">
      <c r="B97" s="8" t="s">
        <v>33</v>
      </c>
      <c r="C97" s="9" t="s">
        <v>110</v>
      </c>
      <c r="D97" s="9"/>
      <c r="E97" s="10">
        <v>0.42</v>
      </c>
      <c r="F97" s="10"/>
      <c r="G97" s="10">
        <v>120</v>
      </c>
      <c r="H97" s="10">
        <v>1500</v>
      </c>
      <c r="I97" s="10">
        <v>3000</v>
      </c>
      <c r="J97" s="10">
        <v>0</v>
      </c>
      <c r="K97" s="10">
        <v>0</v>
      </c>
      <c r="L97" s="8" t="s">
        <v>13</v>
      </c>
    </row>
    <row r="98" spans="2:12">
      <c r="B98" s="8" t="s">
        <v>33</v>
      </c>
      <c r="C98" s="9" t="s">
        <v>111</v>
      </c>
      <c r="D98" s="9"/>
      <c r="E98" s="10">
        <v>2.2999999999999998</v>
      </c>
      <c r="F98" s="10"/>
      <c r="G98" s="10">
        <v>130</v>
      </c>
      <c r="H98" s="10">
        <v>2300</v>
      </c>
      <c r="I98" s="10">
        <v>100</v>
      </c>
      <c r="J98" s="10">
        <v>0</v>
      </c>
      <c r="K98" s="10">
        <v>0</v>
      </c>
      <c r="L98" s="8" t="s">
        <v>13</v>
      </c>
    </row>
    <row r="99" spans="2:12">
      <c r="B99" s="8" t="s">
        <v>33</v>
      </c>
      <c r="C99" s="9" t="s">
        <v>112</v>
      </c>
      <c r="D99" s="9"/>
      <c r="E99" s="10">
        <v>2.2999999999999998</v>
      </c>
      <c r="F99" s="10"/>
      <c r="G99" s="10">
        <v>130</v>
      </c>
      <c r="H99" s="10">
        <v>2300</v>
      </c>
      <c r="I99" s="10">
        <v>200</v>
      </c>
      <c r="J99" s="10">
        <v>0</v>
      </c>
      <c r="K99" s="10">
        <v>0</v>
      </c>
      <c r="L99" s="8" t="s">
        <v>13</v>
      </c>
    </row>
    <row r="100" spans="2:12">
      <c r="B100" s="8" t="s">
        <v>33</v>
      </c>
      <c r="C100" s="9" t="s">
        <v>113</v>
      </c>
      <c r="D100" s="9"/>
      <c r="E100" s="10">
        <v>2.2999999999999998</v>
      </c>
      <c r="F100" s="10"/>
      <c r="G100" s="10">
        <v>130</v>
      </c>
      <c r="H100" s="10">
        <v>2300</v>
      </c>
      <c r="I100" s="10">
        <v>500</v>
      </c>
      <c r="J100" s="10">
        <v>0</v>
      </c>
      <c r="K100" s="10">
        <v>0</v>
      </c>
      <c r="L100" s="8" t="s">
        <v>13</v>
      </c>
    </row>
    <row r="101" spans="2:12">
      <c r="B101" s="8" t="s">
        <v>33</v>
      </c>
      <c r="C101" s="9" t="s">
        <v>186</v>
      </c>
      <c r="D101" s="17"/>
      <c r="E101" s="10">
        <v>2.2999999999999998</v>
      </c>
      <c r="F101" s="10"/>
      <c r="G101" s="10">
        <v>130</v>
      </c>
      <c r="H101" s="10">
        <v>2300</v>
      </c>
      <c r="I101" s="10">
        <v>1500000</v>
      </c>
      <c r="J101" s="10">
        <v>0</v>
      </c>
      <c r="K101" s="10">
        <v>0</v>
      </c>
      <c r="L101" s="8" t="s">
        <v>13</v>
      </c>
    </row>
    <row r="102" spans="2:12">
      <c r="B102" s="8" t="s">
        <v>15</v>
      </c>
      <c r="C102" s="9" t="s">
        <v>114</v>
      </c>
      <c r="D102" s="9"/>
      <c r="E102" s="10">
        <v>1.1499999999999999</v>
      </c>
      <c r="F102" s="10"/>
      <c r="G102" s="10">
        <v>1700</v>
      </c>
      <c r="H102" s="10">
        <v>1000</v>
      </c>
      <c r="I102" s="10">
        <v>100</v>
      </c>
      <c r="J102" s="10"/>
      <c r="K102" s="10"/>
      <c r="L102" s="8" t="s">
        <v>21</v>
      </c>
    </row>
    <row r="103" spans="2:12">
      <c r="B103" s="8" t="s">
        <v>15</v>
      </c>
      <c r="C103" s="9" t="s">
        <v>115</v>
      </c>
      <c r="D103" s="9"/>
      <c r="E103" s="10">
        <v>1.35</v>
      </c>
      <c r="F103" s="10"/>
      <c r="G103" s="10">
        <v>1900</v>
      </c>
      <c r="H103" s="10">
        <v>1000</v>
      </c>
      <c r="I103" s="10">
        <v>100</v>
      </c>
      <c r="J103" s="10"/>
      <c r="K103" s="10"/>
      <c r="L103" s="8" t="s">
        <v>21</v>
      </c>
    </row>
    <row r="104" spans="2:12">
      <c r="B104" s="8" t="s">
        <v>15</v>
      </c>
      <c r="C104" s="9" t="s">
        <v>116</v>
      </c>
      <c r="D104" s="9"/>
      <c r="E104" s="10">
        <v>1.65</v>
      </c>
      <c r="F104" s="10"/>
      <c r="G104" s="10">
        <v>2150</v>
      </c>
      <c r="H104" s="10">
        <v>1000</v>
      </c>
      <c r="I104" s="10">
        <v>120</v>
      </c>
      <c r="J104" s="10"/>
      <c r="K104" s="10"/>
      <c r="L104" s="8" t="s">
        <v>21</v>
      </c>
    </row>
    <row r="105" spans="2:12">
      <c r="B105" s="8" t="s">
        <v>15</v>
      </c>
      <c r="C105" s="9" t="s">
        <v>117</v>
      </c>
      <c r="D105" s="9"/>
      <c r="E105" s="10">
        <v>2</v>
      </c>
      <c r="F105" s="10"/>
      <c r="G105" s="10">
        <v>2450</v>
      </c>
      <c r="H105" s="10">
        <v>1000</v>
      </c>
      <c r="I105" s="10">
        <v>130</v>
      </c>
      <c r="J105" s="10"/>
      <c r="K105" s="10"/>
      <c r="L105" s="8" t="s">
        <v>21</v>
      </c>
    </row>
    <row r="106" spans="2:12">
      <c r="B106" s="8" t="s">
        <v>15</v>
      </c>
      <c r="C106" s="9" t="s">
        <v>118</v>
      </c>
      <c r="D106" s="9"/>
      <c r="E106" s="10">
        <v>2.5</v>
      </c>
      <c r="F106" s="10"/>
      <c r="G106" s="10">
        <v>2450</v>
      </c>
      <c r="H106" s="10">
        <v>1000</v>
      </c>
      <c r="I106" s="10">
        <v>130</v>
      </c>
      <c r="J106" s="10"/>
      <c r="K106" s="10"/>
      <c r="L106" s="8" t="s">
        <v>21</v>
      </c>
    </row>
    <row r="107" spans="2:12">
      <c r="B107" s="8" t="s">
        <v>15</v>
      </c>
      <c r="C107" s="9" t="s">
        <v>119</v>
      </c>
      <c r="D107" s="9"/>
      <c r="E107" s="10">
        <v>2.2999999999999998</v>
      </c>
      <c r="F107" s="10"/>
      <c r="G107" s="10">
        <v>2350</v>
      </c>
      <c r="H107" s="10">
        <v>1000</v>
      </c>
      <c r="I107" s="10">
        <v>130</v>
      </c>
      <c r="J107" s="10"/>
      <c r="K107" s="10"/>
      <c r="L107" s="8" t="s">
        <v>21</v>
      </c>
    </row>
    <row r="108" spans="2:12">
      <c r="B108" s="8" t="s">
        <v>15</v>
      </c>
      <c r="C108" s="9" t="s">
        <v>120</v>
      </c>
      <c r="D108" s="9"/>
      <c r="E108" s="10">
        <v>0.65</v>
      </c>
      <c r="F108" s="10"/>
      <c r="G108" s="10">
        <v>1600</v>
      </c>
      <c r="H108" s="10">
        <v>1008</v>
      </c>
      <c r="I108" s="10">
        <v>10</v>
      </c>
      <c r="J108" s="10">
        <v>110</v>
      </c>
      <c r="K108" s="10">
        <v>33</v>
      </c>
      <c r="L108" s="8" t="s">
        <v>13</v>
      </c>
    </row>
    <row r="109" spans="2:12">
      <c r="B109" s="8" t="s">
        <v>15</v>
      </c>
      <c r="C109" s="16" t="s">
        <v>121</v>
      </c>
      <c r="D109" s="17">
        <v>20</v>
      </c>
      <c r="E109" s="18">
        <v>1.7</v>
      </c>
      <c r="F109" s="17"/>
      <c r="G109" s="17">
        <v>2400</v>
      </c>
      <c r="H109" s="17">
        <v>1000</v>
      </c>
      <c r="I109" s="17"/>
      <c r="J109" s="8"/>
      <c r="K109" s="8"/>
      <c r="L109" s="8" t="s">
        <v>42</v>
      </c>
    </row>
    <row r="110" spans="2:12">
      <c r="B110" s="8" t="s">
        <v>15</v>
      </c>
      <c r="C110" s="9" t="s">
        <v>122</v>
      </c>
      <c r="D110" s="9"/>
      <c r="E110" s="10">
        <v>1.1499999999999999</v>
      </c>
      <c r="F110" s="10"/>
      <c r="G110" s="10">
        <v>1700</v>
      </c>
      <c r="H110" s="10">
        <v>1000</v>
      </c>
      <c r="I110" s="10">
        <v>80</v>
      </c>
      <c r="J110" s="10">
        <v>638</v>
      </c>
      <c r="K110" s="10">
        <v>243</v>
      </c>
      <c r="L110" s="8" t="s">
        <v>13</v>
      </c>
    </row>
    <row r="111" spans="2:12">
      <c r="B111" s="8" t="s">
        <v>15</v>
      </c>
      <c r="C111" s="9" t="s">
        <v>123</v>
      </c>
      <c r="D111" s="9"/>
      <c r="E111" s="10">
        <v>0.09</v>
      </c>
      <c r="F111" s="10"/>
      <c r="G111" s="10">
        <v>350</v>
      </c>
      <c r="H111" s="10">
        <v>864</v>
      </c>
      <c r="I111" s="10">
        <v>3</v>
      </c>
      <c r="J111" s="10">
        <v>500</v>
      </c>
      <c r="K111" s="10">
        <v>175</v>
      </c>
      <c r="L111" s="8" t="s">
        <v>13</v>
      </c>
    </row>
    <row r="112" spans="2:12">
      <c r="B112" s="8" t="s">
        <v>15</v>
      </c>
      <c r="C112" s="9" t="s">
        <v>124</v>
      </c>
      <c r="D112" s="9"/>
      <c r="E112" s="10">
        <v>0.1</v>
      </c>
      <c r="F112" s="10"/>
      <c r="G112" s="10">
        <v>400</v>
      </c>
      <c r="H112" s="10">
        <v>864</v>
      </c>
      <c r="I112" s="10">
        <v>3</v>
      </c>
      <c r="J112" s="10">
        <v>500</v>
      </c>
      <c r="K112" s="10">
        <v>175</v>
      </c>
      <c r="L112" s="8" t="s">
        <v>13</v>
      </c>
    </row>
    <row r="113" spans="2:12">
      <c r="B113" s="8" t="s">
        <v>15</v>
      </c>
      <c r="C113" s="16" t="s">
        <v>125</v>
      </c>
      <c r="D113" s="17">
        <v>20</v>
      </c>
      <c r="E113" s="18">
        <v>1.8</v>
      </c>
      <c r="F113" s="17">
        <v>1.67</v>
      </c>
      <c r="G113" s="17">
        <v>500</v>
      </c>
      <c r="H113" s="17">
        <v>1000</v>
      </c>
      <c r="I113" s="17">
        <v>10</v>
      </c>
      <c r="J113" s="8"/>
      <c r="K113" s="8"/>
      <c r="L113" s="8" t="s">
        <v>42</v>
      </c>
    </row>
    <row r="114" spans="2:12">
      <c r="B114" s="8" t="s">
        <v>15</v>
      </c>
      <c r="C114" s="16" t="s">
        <v>126</v>
      </c>
      <c r="D114" s="17">
        <v>50</v>
      </c>
      <c r="E114" s="18">
        <f>D114/F114*0.01</f>
        <v>0.10775862068965518</v>
      </c>
      <c r="F114" s="17">
        <v>4.6399999999999997</v>
      </c>
      <c r="G114" s="17">
        <v>2000</v>
      </c>
      <c r="H114" s="17">
        <v>1000</v>
      </c>
      <c r="I114" s="17"/>
      <c r="J114" s="8"/>
      <c r="K114" s="8"/>
      <c r="L114" s="8" t="s">
        <v>42</v>
      </c>
    </row>
    <row r="115" spans="2:12">
      <c r="B115" s="8" t="s">
        <v>15</v>
      </c>
      <c r="C115" s="9" t="s">
        <v>127</v>
      </c>
      <c r="D115" s="9"/>
      <c r="E115" s="10">
        <v>0.95199999999999996</v>
      </c>
      <c r="F115" s="10"/>
      <c r="G115" s="10">
        <v>1185</v>
      </c>
      <c r="H115" s="10">
        <v>1080</v>
      </c>
      <c r="I115" s="10">
        <v>10</v>
      </c>
      <c r="J115" s="10">
        <v>219</v>
      </c>
      <c r="K115" s="10">
        <v>80</v>
      </c>
      <c r="L115" s="8" t="s">
        <v>13</v>
      </c>
    </row>
    <row r="116" spans="2:12">
      <c r="B116" s="8" t="s">
        <v>15</v>
      </c>
      <c r="C116" s="9" t="s">
        <v>128</v>
      </c>
      <c r="D116" s="9"/>
      <c r="E116" s="10">
        <v>0.156</v>
      </c>
      <c r="F116" s="10"/>
      <c r="G116" s="10">
        <v>600</v>
      </c>
      <c r="H116" s="10">
        <v>1000</v>
      </c>
      <c r="I116" s="10">
        <v>15</v>
      </c>
      <c r="J116" s="10">
        <v>223</v>
      </c>
      <c r="K116" s="10">
        <v>99</v>
      </c>
      <c r="L116" s="8" t="s">
        <v>13</v>
      </c>
    </row>
    <row r="117" spans="2:12">
      <c r="B117" s="8" t="s">
        <v>15</v>
      </c>
      <c r="C117" s="9" t="s">
        <v>129</v>
      </c>
      <c r="D117" s="9"/>
      <c r="E117" s="10">
        <v>0.65</v>
      </c>
      <c r="F117" s="10"/>
      <c r="G117" s="10">
        <v>1185</v>
      </c>
      <c r="H117" s="10">
        <v>1080</v>
      </c>
      <c r="I117" s="10">
        <v>10</v>
      </c>
      <c r="J117" s="10">
        <v>219</v>
      </c>
      <c r="K117" s="10">
        <v>80</v>
      </c>
      <c r="L117" s="8" t="s">
        <v>13</v>
      </c>
    </row>
    <row r="118" spans="2:12">
      <c r="B118" s="8" t="s">
        <v>15</v>
      </c>
      <c r="C118" s="9" t="s">
        <v>130</v>
      </c>
      <c r="D118" s="9"/>
      <c r="E118" s="10">
        <v>0.14599999999999999</v>
      </c>
      <c r="F118" s="10"/>
      <c r="G118" s="10">
        <v>700</v>
      </c>
      <c r="H118" s="10">
        <v>1000</v>
      </c>
      <c r="I118" s="10">
        <v>15</v>
      </c>
      <c r="J118" s="10">
        <v>223</v>
      </c>
      <c r="K118" s="10">
        <v>99</v>
      </c>
      <c r="L118" s="8" t="s">
        <v>13</v>
      </c>
    </row>
    <row r="119" spans="2:12">
      <c r="B119" s="8" t="s">
        <v>15</v>
      </c>
      <c r="C119" s="9" t="s">
        <v>131</v>
      </c>
      <c r="D119" s="9"/>
      <c r="E119" s="10">
        <v>0.14599999999999999</v>
      </c>
      <c r="F119" s="10"/>
      <c r="G119" s="10">
        <v>700</v>
      </c>
      <c r="H119" s="10">
        <v>1000</v>
      </c>
      <c r="I119" s="10">
        <v>15</v>
      </c>
      <c r="J119" s="10">
        <v>223</v>
      </c>
      <c r="K119" s="10">
        <v>99</v>
      </c>
      <c r="L119" s="8" t="s">
        <v>13</v>
      </c>
    </row>
    <row r="120" spans="2:12">
      <c r="B120" s="8" t="s">
        <v>15</v>
      </c>
      <c r="C120" s="9" t="s">
        <v>132</v>
      </c>
      <c r="D120" s="9"/>
      <c r="E120" s="10">
        <v>0.2</v>
      </c>
      <c r="F120" s="10"/>
      <c r="G120" s="10">
        <v>650</v>
      </c>
      <c r="H120" s="10">
        <v>1008</v>
      </c>
      <c r="I120" s="10">
        <v>13</v>
      </c>
      <c r="J120" s="10">
        <v>469</v>
      </c>
      <c r="K120" s="10">
        <v>132</v>
      </c>
      <c r="L120" s="8" t="s">
        <v>13</v>
      </c>
    </row>
    <row r="121" spans="2:12">
      <c r="B121" s="8" t="s">
        <v>15</v>
      </c>
      <c r="C121" s="9" t="s">
        <v>133</v>
      </c>
      <c r="D121" s="9"/>
      <c r="E121" s="10">
        <v>0.27</v>
      </c>
      <c r="F121" s="10"/>
      <c r="G121" s="10">
        <v>650</v>
      </c>
      <c r="H121" s="10">
        <v>1008</v>
      </c>
      <c r="I121" s="10">
        <v>13</v>
      </c>
      <c r="J121" s="10">
        <v>469</v>
      </c>
      <c r="K121" s="10">
        <v>132</v>
      </c>
      <c r="L121" s="8" t="s">
        <v>13</v>
      </c>
    </row>
    <row r="122" spans="2:12">
      <c r="B122" s="8" t="s">
        <v>15</v>
      </c>
      <c r="C122" s="9" t="s">
        <v>134</v>
      </c>
      <c r="D122" s="9"/>
      <c r="E122" s="10">
        <v>0.152</v>
      </c>
      <c r="F122" s="10"/>
      <c r="G122" s="10">
        <v>687</v>
      </c>
      <c r="H122" s="10">
        <v>1008</v>
      </c>
      <c r="I122" s="10">
        <v>13</v>
      </c>
      <c r="J122" s="10">
        <v>469</v>
      </c>
      <c r="K122" s="10">
        <v>132</v>
      </c>
      <c r="L122" s="8" t="s">
        <v>13</v>
      </c>
    </row>
    <row r="123" spans="2:12">
      <c r="B123" s="8" t="s">
        <v>15</v>
      </c>
      <c r="C123" s="9" t="s">
        <v>135</v>
      </c>
      <c r="D123" s="9"/>
      <c r="E123" s="10">
        <v>0.39</v>
      </c>
      <c r="F123" s="10"/>
      <c r="G123" s="10">
        <v>650</v>
      </c>
      <c r="H123" s="10">
        <v>1008</v>
      </c>
      <c r="I123" s="10">
        <v>13</v>
      </c>
      <c r="J123" s="10">
        <v>670</v>
      </c>
      <c r="K123" s="10">
        <v>144</v>
      </c>
      <c r="L123" s="8" t="s">
        <v>13</v>
      </c>
    </row>
    <row r="124" spans="2:12">
      <c r="B124" s="8" t="s">
        <v>15</v>
      </c>
      <c r="C124" s="9" t="s">
        <v>136</v>
      </c>
      <c r="D124" s="9"/>
      <c r="E124" s="10">
        <v>1</v>
      </c>
      <c r="F124" s="10"/>
      <c r="G124" s="10">
        <v>1850</v>
      </c>
      <c r="H124" s="10">
        <v>1000</v>
      </c>
      <c r="I124" s="10">
        <v>10</v>
      </c>
      <c r="J124" s="10">
        <v>1306</v>
      </c>
      <c r="K124" s="10">
        <v>280</v>
      </c>
      <c r="L124" s="8" t="s">
        <v>13</v>
      </c>
    </row>
    <row r="125" spans="2:12">
      <c r="B125" s="8" t="s">
        <v>15</v>
      </c>
      <c r="C125" s="16" t="s">
        <v>137</v>
      </c>
      <c r="D125" s="17"/>
      <c r="E125" s="18">
        <v>0.23</v>
      </c>
      <c r="F125" s="17"/>
      <c r="G125" s="17">
        <v>1100</v>
      </c>
      <c r="H125" s="17">
        <v>1000</v>
      </c>
      <c r="I125" s="17"/>
      <c r="J125" s="8"/>
      <c r="K125" s="8"/>
      <c r="L125" s="8" t="s">
        <v>42</v>
      </c>
    </row>
    <row r="126" spans="2:12">
      <c r="B126" s="8" t="s">
        <v>15</v>
      </c>
      <c r="C126" s="9" t="s">
        <v>138</v>
      </c>
      <c r="D126" s="9"/>
      <c r="E126" s="10">
        <v>0.12</v>
      </c>
      <c r="F126" s="10"/>
      <c r="G126" s="10">
        <v>740</v>
      </c>
      <c r="H126" s="10">
        <v>1008</v>
      </c>
      <c r="I126" s="10">
        <v>13</v>
      </c>
      <c r="J126" s="10">
        <v>521</v>
      </c>
      <c r="K126" s="10">
        <v>115</v>
      </c>
      <c r="L126" s="8" t="s">
        <v>13</v>
      </c>
    </row>
    <row r="127" spans="2:12">
      <c r="B127" s="8" t="s">
        <v>15</v>
      </c>
      <c r="C127" s="9" t="s">
        <v>139</v>
      </c>
      <c r="D127" s="9"/>
      <c r="E127" s="10">
        <v>1.65</v>
      </c>
      <c r="F127" s="10"/>
      <c r="G127" s="10">
        <v>2150</v>
      </c>
      <c r="H127" s="10">
        <v>1008</v>
      </c>
      <c r="I127" s="10">
        <v>105</v>
      </c>
      <c r="J127" s="10">
        <v>807</v>
      </c>
      <c r="K127" s="10">
        <v>307</v>
      </c>
      <c r="L127" s="8" t="s">
        <v>13</v>
      </c>
    </row>
    <row r="128" spans="2:12">
      <c r="B128" s="8" t="s">
        <v>15</v>
      </c>
      <c r="C128" s="8" t="s">
        <v>140</v>
      </c>
      <c r="D128" s="17">
        <v>20</v>
      </c>
      <c r="E128" s="18">
        <f>D128*0.01/F128</f>
        <v>0.25641025641025644</v>
      </c>
      <c r="F128" s="17">
        <v>0.78</v>
      </c>
      <c r="G128" s="17">
        <v>600</v>
      </c>
      <c r="H128" s="17">
        <v>1000</v>
      </c>
      <c r="I128" s="17">
        <v>6</v>
      </c>
      <c r="J128" s="8"/>
      <c r="K128" s="8"/>
      <c r="L128" s="8" t="s">
        <v>42</v>
      </c>
    </row>
    <row r="129" spans="2:12">
      <c r="B129" s="8" t="s">
        <v>15</v>
      </c>
      <c r="C129" s="9" t="s">
        <v>141</v>
      </c>
      <c r="D129" s="9"/>
      <c r="E129" s="10">
        <v>1.05</v>
      </c>
      <c r="F129" s="10"/>
      <c r="G129" s="10">
        <v>1900</v>
      </c>
      <c r="H129" s="10">
        <v>1008</v>
      </c>
      <c r="I129" s="10">
        <v>10</v>
      </c>
      <c r="J129" s="10">
        <v>110</v>
      </c>
      <c r="K129" s="10">
        <v>33</v>
      </c>
      <c r="L129" s="8" t="s">
        <v>13</v>
      </c>
    </row>
    <row r="130" spans="2:12">
      <c r="B130" s="8" t="s">
        <v>22</v>
      </c>
      <c r="C130" s="8" t="s">
        <v>142</v>
      </c>
      <c r="D130" s="17">
        <v>6</v>
      </c>
      <c r="E130" s="18">
        <v>3.7999999999999999E-2</v>
      </c>
      <c r="F130" s="17"/>
      <c r="G130" s="17">
        <v>55</v>
      </c>
      <c r="H130" s="17">
        <v>2100</v>
      </c>
      <c r="I130" s="17">
        <v>5</v>
      </c>
      <c r="J130" s="8"/>
      <c r="K130" s="8"/>
      <c r="L130" s="8" t="s">
        <v>42</v>
      </c>
    </row>
    <row r="131" spans="2:12">
      <c r="B131" s="8" t="s">
        <v>22</v>
      </c>
      <c r="C131" s="9" t="s">
        <v>143</v>
      </c>
      <c r="D131" s="9"/>
      <c r="E131" s="10">
        <v>0.06</v>
      </c>
      <c r="F131" s="10"/>
      <c r="G131" s="10">
        <v>40</v>
      </c>
      <c r="H131" s="10">
        <v>1600</v>
      </c>
      <c r="I131" s="10">
        <v>1</v>
      </c>
      <c r="J131" s="10">
        <v>336</v>
      </c>
      <c r="K131" s="10">
        <v>72</v>
      </c>
      <c r="L131" s="8" t="s">
        <v>13</v>
      </c>
    </row>
    <row r="132" spans="2:12">
      <c r="B132" s="8" t="s">
        <v>22</v>
      </c>
      <c r="C132" s="9" t="s">
        <v>144</v>
      </c>
      <c r="D132" s="9"/>
      <c r="E132" s="10">
        <v>0.06</v>
      </c>
      <c r="F132" s="10"/>
      <c r="G132" s="10">
        <v>35</v>
      </c>
      <c r="H132" s="10">
        <v>1600</v>
      </c>
      <c r="I132" s="10">
        <v>1</v>
      </c>
      <c r="J132" s="10">
        <v>252</v>
      </c>
      <c r="K132" s="10">
        <v>54</v>
      </c>
      <c r="L132" s="8" t="s">
        <v>13</v>
      </c>
    </row>
    <row r="133" spans="2:12">
      <c r="B133" s="8" t="s">
        <v>22</v>
      </c>
      <c r="C133" s="16" t="s">
        <v>145</v>
      </c>
      <c r="D133" s="17">
        <v>20</v>
      </c>
      <c r="E133" s="18">
        <v>4.2000000000000003E-2</v>
      </c>
      <c r="F133" s="17"/>
      <c r="G133" s="17">
        <v>170</v>
      </c>
      <c r="H133" s="17">
        <v>2100</v>
      </c>
      <c r="I133" s="17">
        <v>5</v>
      </c>
      <c r="J133" s="8"/>
      <c r="K133" s="8"/>
      <c r="L133" s="8" t="s">
        <v>42</v>
      </c>
    </row>
    <row r="134" spans="2:12">
      <c r="B134" s="8" t="s">
        <v>22</v>
      </c>
      <c r="C134" s="9" t="s">
        <v>146</v>
      </c>
      <c r="D134" s="9"/>
      <c r="E134" s="10">
        <v>4.9000000000000002E-2</v>
      </c>
      <c r="F134" s="10"/>
      <c r="G134" s="10">
        <v>125</v>
      </c>
      <c r="H134" s="10">
        <v>1560</v>
      </c>
      <c r="I134" s="10">
        <v>1</v>
      </c>
      <c r="J134" s="10">
        <v>85</v>
      </c>
      <c r="K134" s="10">
        <v>-229</v>
      </c>
      <c r="L134" s="8" t="s">
        <v>13</v>
      </c>
    </row>
    <row r="135" spans="2:12">
      <c r="B135" s="8" t="s">
        <v>22</v>
      </c>
      <c r="C135" s="8" t="s">
        <v>147</v>
      </c>
      <c r="D135" s="17">
        <v>14</v>
      </c>
      <c r="E135" s="18">
        <v>0.04</v>
      </c>
      <c r="F135" s="17"/>
      <c r="G135" s="17">
        <v>55</v>
      </c>
      <c r="H135" s="17">
        <v>1600</v>
      </c>
      <c r="I135" s="17">
        <v>1.5</v>
      </c>
      <c r="J135" s="8"/>
      <c r="K135" s="8"/>
      <c r="L135" s="8" t="s">
        <v>42</v>
      </c>
    </row>
    <row r="136" spans="2:12">
      <c r="B136" s="8" t="s">
        <v>22</v>
      </c>
      <c r="C136" s="9" t="s">
        <v>148</v>
      </c>
      <c r="D136" s="9"/>
      <c r="E136" s="10">
        <v>4.2000000000000003E-2</v>
      </c>
      <c r="F136" s="10"/>
      <c r="G136" s="10">
        <v>70</v>
      </c>
      <c r="H136" s="10">
        <v>1900</v>
      </c>
      <c r="I136" s="10">
        <v>3</v>
      </c>
      <c r="J136" s="10">
        <v>152</v>
      </c>
      <c r="K136" s="10">
        <v>27</v>
      </c>
      <c r="L136" s="8" t="s">
        <v>13</v>
      </c>
    </row>
    <row r="137" spans="2:12">
      <c r="B137" s="8" t="s">
        <v>22</v>
      </c>
      <c r="C137" s="9" t="s">
        <v>149</v>
      </c>
      <c r="D137" s="9"/>
      <c r="E137" s="10">
        <v>4.2000000000000003E-2</v>
      </c>
      <c r="F137" s="10"/>
      <c r="G137" s="10">
        <v>45</v>
      </c>
      <c r="H137" s="10">
        <v>1900</v>
      </c>
      <c r="I137" s="10">
        <v>1</v>
      </c>
      <c r="J137" s="10">
        <v>98</v>
      </c>
      <c r="K137" s="10">
        <v>17</v>
      </c>
      <c r="L137" s="8" t="s">
        <v>13</v>
      </c>
    </row>
    <row r="138" spans="2:12">
      <c r="B138" s="8" t="s">
        <v>22</v>
      </c>
      <c r="C138" s="9" t="s">
        <v>150</v>
      </c>
      <c r="D138" s="9"/>
      <c r="E138" s="10">
        <v>4.2000000000000003E-2</v>
      </c>
      <c r="F138" s="10"/>
      <c r="G138" s="10">
        <v>23</v>
      </c>
      <c r="H138" s="10">
        <v>1900</v>
      </c>
      <c r="I138" s="10">
        <v>1</v>
      </c>
      <c r="J138" s="10">
        <v>50</v>
      </c>
      <c r="K138" s="10">
        <v>9</v>
      </c>
      <c r="L138" s="8" t="s">
        <v>13</v>
      </c>
    </row>
    <row r="139" spans="2:12">
      <c r="B139" s="8" t="s">
        <v>22</v>
      </c>
      <c r="C139" s="9" t="s">
        <v>151</v>
      </c>
      <c r="D139" s="9"/>
      <c r="E139" s="10">
        <v>0.08</v>
      </c>
      <c r="F139" s="10"/>
      <c r="G139" s="10">
        <v>83</v>
      </c>
      <c r="H139" s="10">
        <v>1332</v>
      </c>
      <c r="I139" s="10">
        <v>1</v>
      </c>
      <c r="J139" s="10">
        <v>1</v>
      </c>
      <c r="K139" s="10">
        <v>-165</v>
      </c>
      <c r="L139" s="8" t="s">
        <v>13</v>
      </c>
    </row>
    <row r="140" spans="2:12">
      <c r="B140" s="8" t="s">
        <v>22</v>
      </c>
      <c r="C140" s="9" t="s">
        <v>152</v>
      </c>
      <c r="D140" s="9"/>
      <c r="E140" s="10">
        <v>5.1999999999999998E-2</v>
      </c>
      <c r="F140" s="10"/>
      <c r="G140" s="10">
        <v>83</v>
      </c>
      <c r="H140" s="10">
        <v>1332</v>
      </c>
      <c r="I140" s="10">
        <v>1</v>
      </c>
      <c r="J140" s="10">
        <v>1</v>
      </c>
      <c r="K140" s="10">
        <v>-165</v>
      </c>
      <c r="L140" s="8" t="s">
        <v>13</v>
      </c>
    </row>
    <row r="141" spans="2:12">
      <c r="B141" s="8" t="s">
        <v>22</v>
      </c>
      <c r="C141" s="16" t="s">
        <v>153</v>
      </c>
      <c r="D141" s="17"/>
      <c r="E141" s="18">
        <v>4.4999999999999998E-2</v>
      </c>
      <c r="F141" s="17"/>
      <c r="G141" s="17">
        <v>110</v>
      </c>
      <c r="H141" s="17">
        <f>0.37*3600</f>
        <v>1332</v>
      </c>
      <c r="I141" s="17"/>
      <c r="J141" s="8"/>
      <c r="K141" s="8"/>
      <c r="L141" s="8" t="s">
        <v>42</v>
      </c>
    </row>
    <row r="142" spans="2:12">
      <c r="B142" s="8" t="s">
        <v>22</v>
      </c>
      <c r="C142" s="9" t="s">
        <v>154</v>
      </c>
      <c r="D142" s="9"/>
      <c r="E142" s="10">
        <v>0.05</v>
      </c>
      <c r="F142" s="10"/>
      <c r="G142" s="10">
        <v>154</v>
      </c>
      <c r="H142" s="10">
        <v>900</v>
      </c>
      <c r="I142" s="10">
        <v>20</v>
      </c>
      <c r="J142" s="10">
        <v>1214</v>
      </c>
      <c r="K142" s="10">
        <v>217</v>
      </c>
      <c r="L142" s="8" t="s">
        <v>13</v>
      </c>
    </row>
    <row r="143" spans="2:12">
      <c r="B143" s="8" t="s">
        <v>22</v>
      </c>
      <c r="C143" s="8" t="s">
        <v>155</v>
      </c>
      <c r="D143" s="17"/>
      <c r="E143" s="18">
        <v>3.9E-2</v>
      </c>
      <c r="F143" s="17"/>
      <c r="G143" s="17">
        <v>120</v>
      </c>
      <c r="H143" s="17">
        <v>1670</v>
      </c>
      <c r="I143" s="17">
        <f>35/2</f>
        <v>17.5</v>
      </c>
      <c r="J143" s="8"/>
      <c r="K143" s="8"/>
      <c r="L143" s="8" t="s">
        <v>42</v>
      </c>
    </row>
    <row r="144" spans="2:12">
      <c r="B144" s="8" t="s">
        <v>22</v>
      </c>
      <c r="C144" s="9" t="s">
        <v>156</v>
      </c>
      <c r="D144" s="9"/>
      <c r="E144" s="10">
        <v>4.2000000000000003E-2</v>
      </c>
      <c r="F144" s="10"/>
      <c r="G144" s="10">
        <v>140</v>
      </c>
      <c r="H144" s="10">
        <v>1700</v>
      </c>
      <c r="I144" s="10">
        <v>5</v>
      </c>
      <c r="J144" s="10">
        <v>10</v>
      </c>
      <c r="K144" s="10">
        <v>-256</v>
      </c>
      <c r="L144" s="8" t="s">
        <v>13</v>
      </c>
    </row>
    <row r="145" spans="2:12">
      <c r="B145" s="8" t="s">
        <v>22</v>
      </c>
      <c r="C145" s="9" t="s">
        <v>157</v>
      </c>
      <c r="D145" s="9"/>
      <c r="E145" s="10">
        <v>7.0000000000000007E-2</v>
      </c>
      <c r="F145" s="10"/>
      <c r="G145" s="10">
        <v>175</v>
      </c>
      <c r="H145" s="10">
        <v>1700</v>
      </c>
      <c r="I145" s="10">
        <v>5</v>
      </c>
      <c r="J145" s="10">
        <v>12</v>
      </c>
      <c r="K145" s="10">
        <v>-320</v>
      </c>
      <c r="L145" s="8" t="s">
        <v>13</v>
      </c>
    </row>
    <row r="146" spans="2:12">
      <c r="B146" s="8" t="s">
        <v>22</v>
      </c>
      <c r="C146" s="9" t="s">
        <v>158</v>
      </c>
      <c r="D146" s="9"/>
      <c r="E146" s="10">
        <v>0.1</v>
      </c>
      <c r="F146" s="10"/>
      <c r="G146" s="10">
        <v>275</v>
      </c>
      <c r="H146" s="10">
        <v>1700</v>
      </c>
      <c r="I146" s="10">
        <v>5</v>
      </c>
      <c r="J146" s="10">
        <v>19</v>
      </c>
      <c r="K146" s="10">
        <v>-503</v>
      </c>
      <c r="L146" s="8" t="s">
        <v>13</v>
      </c>
    </row>
    <row r="147" spans="2:12">
      <c r="B147" s="8" t="s">
        <v>22</v>
      </c>
      <c r="C147" s="9" t="s">
        <v>159</v>
      </c>
      <c r="D147" s="9"/>
      <c r="E147" s="10">
        <v>0.06</v>
      </c>
      <c r="F147" s="10"/>
      <c r="G147" s="10">
        <v>100</v>
      </c>
      <c r="H147" s="10">
        <v>900</v>
      </c>
      <c r="I147" s="10">
        <v>2</v>
      </c>
      <c r="J147" s="10">
        <v>472</v>
      </c>
      <c r="K147" s="10">
        <v>100</v>
      </c>
      <c r="L147" s="8" t="s">
        <v>13</v>
      </c>
    </row>
    <row r="148" spans="2:12">
      <c r="B148" s="8" t="s">
        <v>22</v>
      </c>
      <c r="C148" s="9" t="s">
        <v>160</v>
      </c>
      <c r="D148" s="9"/>
      <c r="E148" s="10">
        <v>0.04</v>
      </c>
      <c r="F148" s="10"/>
      <c r="G148" s="10">
        <v>30</v>
      </c>
      <c r="H148" s="10">
        <v>1560</v>
      </c>
      <c r="I148" s="10">
        <v>3</v>
      </c>
      <c r="J148" s="10">
        <v>268</v>
      </c>
      <c r="K148" s="10">
        <v>50</v>
      </c>
      <c r="L148" s="8" t="s">
        <v>13</v>
      </c>
    </row>
    <row r="149" spans="2:12">
      <c r="B149" s="8" t="s">
        <v>19</v>
      </c>
      <c r="C149" s="9" t="s">
        <v>161</v>
      </c>
      <c r="D149" s="9"/>
      <c r="E149" s="10">
        <v>0.04</v>
      </c>
      <c r="F149" s="10"/>
      <c r="G149" s="10">
        <v>115</v>
      </c>
      <c r="H149" s="10">
        <v>864</v>
      </c>
      <c r="I149" s="10">
        <v>3</v>
      </c>
      <c r="J149" s="10">
        <v>447</v>
      </c>
      <c r="K149" s="10">
        <v>150</v>
      </c>
      <c r="L149" s="8" t="s">
        <v>13</v>
      </c>
    </row>
    <row r="150" spans="2:12">
      <c r="B150" s="8" t="s">
        <v>19</v>
      </c>
      <c r="C150" s="9" t="s">
        <v>162</v>
      </c>
      <c r="D150" s="9"/>
      <c r="E150" s="10">
        <v>4.3999999999999997E-2</v>
      </c>
      <c r="F150" s="10"/>
      <c r="G150" s="10">
        <v>113</v>
      </c>
      <c r="H150" s="10">
        <v>1030</v>
      </c>
      <c r="I150" s="10">
        <v>1</v>
      </c>
      <c r="J150" s="10">
        <v>1013</v>
      </c>
      <c r="K150" s="10">
        <v>248</v>
      </c>
      <c r="L150" s="8" t="s">
        <v>13</v>
      </c>
    </row>
    <row r="151" spans="2:12">
      <c r="B151" s="8" t="s">
        <v>19</v>
      </c>
      <c r="C151" s="9" t="s">
        <v>163</v>
      </c>
      <c r="D151" s="9"/>
      <c r="E151" s="10">
        <v>4.5999999999999999E-2</v>
      </c>
      <c r="F151" s="10"/>
      <c r="G151" s="10">
        <v>138</v>
      </c>
      <c r="H151" s="10">
        <v>1030</v>
      </c>
      <c r="I151" s="10">
        <v>1</v>
      </c>
      <c r="J151" s="10">
        <v>1238</v>
      </c>
      <c r="K151" s="10">
        <v>303</v>
      </c>
      <c r="L151" s="8" t="s">
        <v>13</v>
      </c>
    </row>
    <row r="152" spans="2:12">
      <c r="B152" s="8" t="s">
        <v>19</v>
      </c>
      <c r="C152" s="9" t="s">
        <v>164</v>
      </c>
      <c r="D152" s="9"/>
      <c r="E152" s="10">
        <v>4.7E-2</v>
      </c>
      <c r="F152" s="10"/>
      <c r="G152" s="10">
        <v>163</v>
      </c>
      <c r="H152" s="10">
        <v>1030</v>
      </c>
      <c r="I152" s="10">
        <v>1</v>
      </c>
      <c r="J152" s="10">
        <v>1463</v>
      </c>
      <c r="K152" s="10">
        <v>358</v>
      </c>
      <c r="L152" s="8" t="s">
        <v>13</v>
      </c>
    </row>
    <row r="153" spans="2:12">
      <c r="B153" s="8" t="s">
        <v>19</v>
      </c>
      <c r="C153" s="9" t="s">
        <v>165</v>
      </c>
      <c r="D153" s="9"/>
      <c r="E153" s="10">
        <v>0.05</v>
      </c>
      <c r="F153" s="10"/>
      <c r="G153" s="10">
        <v>20</v>
      </c>
      <c r="H153" s="10">
        <v>1030</v>
      </c>
      <c r="I153" s="10">
        <v>1</v>
      </c>
      <c r="J153" s="10">
        <v>180</v>
      </c>
      <c r="K153" s="10">
        <v>44</v>
      </c>
      <c r="L153" s="8" t="s">
        <v>13</v>
      </c>
    </row>
    <row r="154" spans="2:12">
      <c r="B154" s="8" t="s">
        <v>19</v>
      </c>
      <c r="C154" s="9" t="s">
        <v>166</v>
      </c>
      <c r="D154" s="9"/>
      <c r="E154" s="10">
        <v>4.2000000000000003E-2</v>
      </c>
      <c r="F154" s="10"/>
      <c r="G154" s="10">
        <v>70</v>
      </c>
      <c r="H154" s="10">
        <v>1030</v>
      </c>
      <c r="I154" s="10">
        <v>1</v>
      </c>
      <c r="J154" s="10">
        <v>630</v>
      </c>
      <c r="K154" s="10">
        <v>154</v>
      </c>
      <c r="L154" s="8" t="s">
        <v>13</v>
      </c>
    </row>
    <row r="155" spans="2:12">
      <c r="B155" s="8" t="s">
        <v>19</v>
      </c>
      <c r="C155" s="9" t="s">
        <v>167</v>
      </c>
      <c r="D155" s="9"/>
      <c r="E155" s="10">
        <v>6.5000000000000002E-2</v>
      </c>
      <c r="F155" s="10"/>
      <c r="G155" s="10">
        <v>35</v>
      </c>
      <c r="H155" s="10">
        <v>1030</v>
      </c>
      <c r="I155" s="10">
        <v>1</v>
      </c>
      <c r="J155" s="10">
        <v>315</v>
      </c>
      <c r="K155" s="10">
        <v>77</v>
      </c>
      <c r="L155" s="8" t="s">
        <v>13</v>
      </c>
    </row>
    <row r="156" spans="2:12">
      <c r="B156" s="8" t="s">
        <v>19</v>
      </c>
      <c r="C156" s="8" t="s">
        <v>168</v>
      </c>
      <c r="D156" s="17"/>
      <c r="E156" s="18">
        <v>4.7E-2</v>
      </c>
      <c r="F156" s="17"/>
      <c r="G156" s="17">
        <v>15</v>
      </c>
      <c r="H156" s="17">
        <v>1030</v>
      </c>
      <c r="I156" s="17"/>
      <c r="J156" s="8"/>
      <c r="K156" s="8"/>
      <c r="L156" s="8" t="s">
        <v>42</v>
      </c>
    </row>
    <row r="157" spans="2:12">
      <c r="B157" s="8" t="s">
        <v>19</v>
      </c>
      <c r="C157" s="9" t="s">
        <v>169</v>
      </c>
      <c r="D157" s="9"/>
      <c r="E157" s="10">
        <v>3.9E-2</v>
      </c>
      <c r="F157" s="10"/>
      <c r="G157" s="10">
        <v>100</v>
      </c>
      <c r="H157" s="10">
        <v>1030</v>
      </c>
      <c r="I157" s="10">
        <v>1</v>
      </c>
      <c r="J157" s="10">
        <v>1200</v>
      </c>
      <c r="K157" s="10">
        <v>150</v>
      </c>
      <c r="L157" s="8" t="s">
        <v>13</v>
      </c>
    </row>
    <row r="158" spans="2:12">
      <c r="B158" s="8" t="s">
        <v>19</v>
      </c>
      <c r="C158" s="9" t="s">
        <v>170</v>
      </c>
      <c r="D158" s="9"/>
      <c r="E158" s="10">
        <v>4.3999999999999997E-2</v>
      </c>
      <c r="F158" s="10"/>
      <c r="G158" s="10">
        <v>18</v>
      </c>
      <c r="H158" s="10">
        <v>1030</v>
      </c>
      <c r="I158" s="10">
        <v>1</v>
      </c>
      <c r="J158" s="10">
        <v>210</v>
      </c>
      <c r="K158" s="10">
        <v>26</v>
      </c>
      <c r="L158" s="8" t="s">
        <v>13</v>
      </c>
    </row>
    <row r="159" spans="2:12">
      <c r="B159" s="8" t="s">
        <v>19</v>
      </c>
      <c r="C159" s="9" t="s">
        <v>171</v>
      </c>
      <c r="D159" s="9"/>
      <c r="E159" s="10">
        <v>3.9E-2</v>
      </c>
      <c r="F159" s="10"/>
      <c r="G159" s="10">
        <v>35</v>
      </c>
      <c r="H159" s="10">
        <v>1030</v>
      </c>
      <c r="I159" s="10">
        <v>1</v>
      </c>
      <c r="J159" s="10">
        <v>420</v>
      </c>
      <c r="K159" s="10">
        <v>53</v>
      </c>
      <c r="L159" s="8" t="s">
        <v>13</v>
      </c>
    </row>
    <row r="160" spans="2:12">
      <c r="B160" s="8" t="s">
        <v>19</v>
      </c>
      <c r="C160" s="9" t="s">
        <v>172</v>
      </c>
      <c r="D160" s="9"/>
      <c r="E160" s="10">
        <v>3.7999999999999999E-2</v>
      </c>
      <c r="F160" s="10"/>
      <c r="G160" s="10">
        <v>60</v>
      </c>
      <c r="H160" s="10">
        <v>1030</v>
      </c>
      <c r="I160" s="10">
        <v>1</v>
      </c>
      <c r="J160" s="10">
        <v>720</v>
      </c>
      <c r="K160" s="10">
        <v>90</v>
      </c>
      <c r="L160" s="8" t="s">
        <v>13</v>
      </c>
    </row>
    <row r="161" spans="2:12">
      <c r="B161" s="8" t="s">
        <v>19</v>
      </c>
      <c r="C161" s="9" t="s">
        <v>173</v>
      </c>
      <c r="D161" s="9"/>
      <c r="E161" s="10">
        <v>2.9000000000000001E-2</v>
      </c>
      <c r="F161" s="10"/>
      <c r="G161" s="10">
        <v>34</v>
      </c>
      <c r="H161" s="10">
        <v>1450</v>
      </c>
      <c r="I161" s="10">
        <v>150</v>
      </c>
      <c r="J161" s="10">
        <v>905</v>
      </c>
      <c r="K161" s="10">
        <v>131</v>
      </c>
      <c r="L161" s="8" t="s">
        <v>13</v>
      </c>
    </row>
    <row r="162" spans="2:12">
      <c r="B162" s="8" t="s">
        <v>19</v>
      </c>
      <c r="C162" s="9" t="s">
        <v>174</v>
      </c>
      <c r="D162" s="9"/>
      <c r="E162" s="10">
        <v>3.9E-2</v>
      </c>
      <c r="F162" s="10"/>
      <c r="G162" s="10">
        <v>18</v>
      </c>
      <c r="H162" s="10">
        <v>1450</v>
      </c>
      <c r="I162" s="10">
        <v>60</v>
      </c>
      <c r="J162" s="10">
        <v>486</v>
      </c>
      <c r="K162" s="10">
        <v>67</v>
      </c>
      <c r="L162" s="8" t="s">
        <v>13</v>
      </c>
    </row>
    <row r="163" spans="2:12">
      <c r="B163" s="8" t="s">
        <v>19</v>
      </c>
      <c r="C163" s="9" t="s">
        <v>175</v>
      </c>
      <c r="D163" s="9"/>
      <c r="E163" s="10">
        <v>3.5000000000000003E-2</v>
      </c>
      <c r="F163" s="10"/>
      <c r="G163" s="10">
        <v>34</v>
      </c>
      <c r="H163" s="10">
        <v>1450</v>
      </c>
      <c r="I163" s="10">
        <v>150</v>
      </c>
      <c r="J163" s="10">
        <v>918</v>
      </c>
      <c r="K163" s="10">
        <v>126</v>
      </c>
      <c r="L163" s="8" t="s">
        <v>13</v>
      </c>
    </row>
    <row r="164" spans="2:12">
      <c r="B164" s="8" t="s">
        <v>19</v>
      </c>
      <c r="C164" s="8" t="s">
        <v>176</v>
      </c>
      <c r="D164" s="17">
        <v>9</v>
      </c>
      <c r="E164" s="18">
        <v>3.2000000000000001E-2</v>
      </c>
      <c r="F164" s="17"/>
      <c r="G164" s="17">
        <v>15</v>
      </c>
      <c r="H164" s="17">
        <v>1188</v>
      </c>
      <c r="I164" s="17">
        <v>60</v>
      </c>
      <c r="J164" s="8"/>
      <c r="K164" s="8"/>
      <c r="L164" s="8" t="s">
        <v>42</v>
      </c>
    </row>
    <row r="165" spans="2:12">
      <c r="B165" s="8" t="s">
        <v>19</v>
      </c>
      <c r="C165" s="8" t="s">
        <v>177</v>
      </c>
      <c r="D165" s="17">
        <v>20</v>
      </c>
      <c r="E165" s="18">
        <v>3.7999999999999999E-2</v>
      </c>
      <c r="F165" s="17"/>
      <c r="G165" s="17">
        <v>15</v>
      </c>
      <c r="H165" s="17">
        <v>1188</v>
      </c>
      <c r="I165" s="17">
        <v>70</v>
      </c>
      <c r="J165" s="8"/>
      <c r="K165" s="8"/>
      <c r="L165" s="8" t="s">
        <v>42</v>
      </c>
    </row>
    <row r="166" spans="2:12">
      <c r="B166" s="8" t="s">
        <v>19</v>
      </c>
      <c r="C166" s="9" t="s">
        <v>178</v>
      </c>
      <c r="D166" s="9"/>
      <c r="E166" s="10">
        <v>4.2000000000000003E-2</v>
      </c>
      <c r="F166" s="10"/>
      <c r="G166" s="10">
        <v>120</v>
      </c>
      <c r="H166" s="10">
        <v>3000</v>
      </c>
      <c r="I166" s="10">
        <v>1500000</v>
      </c>
      <c r="J166" s="10">
        <v>1174</v>
      </c>
      <c r="K166" s="10">
        <v>156</v>
      </c>
      <c r="L166" s="8" t="s">
        <v>13</v>
      </c>
    </row>
    <row r="167" spans="2:12">
      <c r="B167" s="8" t="s">
        <v>31</v>
      </c>
      <c r="C167" s="16" t="s">
        <v>31</v>
      </c>
      <c r="D167" s="17">
        <v>5</v>
      </c>
      <c r="E167" s="18"/>
      <c r="F167" s="17">
        <v>0.185</v>
      </c>
      <c r="G167" s="17">
        <v>1</v>
      </c>
      <c r="H167" s="10">
        <v>1000</v>
      </c>
      <c r="I167" s="10">
        <v>1</v>
      </c>
      <c r="J167" s="8"/>
      <c r="K167" s="8"/>
      <c r="L167" s="8" t="s">
        <v>42</v>
      </c>
    </row>
    <row r="168" spans="2:12">
      <c r="B168" s="8" t="s">
        <v>31</v>
      </c>
      <c r="C168" s="9" t="s">
        <v>179</v>
      </c>
      <c r="D168" s="17">
        <v>1</v>
      </c>
      <c r="E168" s="18"/>
      <c r="F168" s="10">
        <v>0.15</v>
      </c>
      <c r="G168" s="10">
        <v>1</v>
      </c>
      <c r="H168" s="10">
        <v>1000</v>
      </c>
      <c r="I168" s="10">
        <v>1</v>
      </c>
      <c r="J168" s="10">
        <v>0</v>
      </c>
      <c r="K168" s="10">
        <v>0</v>
      </c>
      <c r="L168" s="8" t="s">
        <v>13</v>
      </c>
    </row>
    <row r="169" spans="2:12">
      <c r="B169" s="8" t="s">
        <v>31</v>
      </c>
      <c r="C169" s="9" t="s">
        <v>180</v>
      </c>
      <c r="D169" s="17">
        <v>2</v>
      </c>
      <c r="E169" s="18"/>
      <c r="F169" s="10">
        <v>0.184</v>
      </c>
      <c r="G169" s="10">
        <v>1</v>
      </c>
      <c r="H169" s="10">
        <v>1000</v>
      </c>
      <c r="I169" s="10">
        <v>1</v>
      </c>
      <c r="J169" s="10">
        <v>0</v>
      </c>
      <c r="K169" s="10">
        <v>0</v>
      </c>
      <c r="L169" s="8" t="s">
        <v>13</v>
      </c>
    </row>
    <row r="170" spans="2:12">
      <c r="B170" s="8" t="s">
        <v>31</v>
      </c>
      <c r="C170" s="9" t="s">
        <v>181</v>
      </c>
      <c r="D170" s="17">
        <v>2.5</v>
      </c>
      <c r="E170" s="18"/>
      <c r="F170" s="10">
        <v>0.184</v>
      </c>
      <c r="G170" s="10">
        <v>1</v>
      </c>
      <c r="H170" s="10">
        <v>1000</v>
      </c>
      <c r="I170" s="10">
        <v>1</v>
      </c>
      <c r="J170" s="10">
        <v>0</v>
      </c>
      <c r="K170" s="10">
        <v>0</v>
      </c>
      <c r="L170" s="8" t="s">
        <v>13</v>
      </c>
    </row>
    <row r="171" spans="2:12">
      <c r="B171" s="8" t="s">
        <v>31</v>
      </c>
      <c r="C171" s="9" t="s">
        <v>182</v>
      </c>
      <c r="D171" s="17">
        <v>3</v>
      </c>
      <c r="E171" s="18"/>
      <c r="F171" s="10">
        <v>0.184</v>
      </c>
      <c r="G171" s="10">
        <v>1</v>
      </c>
      <c r="H171" s="10">
        <v>1000</v>
      </c>
      <c r="I171" s="10">
        <v>1</v>
      </c>
      <c r="J171" s="10">
        <v>0</v>
      </c>
      <c r="K171" s="10">
        <v>0</v>
      </c>
      <c r="L171" s="8" t="s">
        <v>13</v>
      </c>
    </row>
    <row r="172" spans="2:12">
      <c r="B172" s="8" t="s">
        <v>31</v>
      </c>
      <c r="C172" s="9" t="s">
        <v>183</v>
      </c>
      <c r="D172" s="17">
        <v>4</v>
      </c>
      <c r="E172" s="18"/>
      <c r="F172" s="10">
        <v>0.184</v>
      </c>
      <c r="G172" s="10">
        <v>1</v>
      </c>
      <c r="H172" s="10">
        <v>1000</v>
      </c>
      <c r="I172" s="10">
        <v>1</v>
      </c>
      <c r="J172" s="10">
        <v>0</v>
      </c>
      <c r="K172" s="10">
        <v>0</v>
      </c>
      <c r="L172" s="8" t="s">
        <v>13</v>
      </c>
    </row>
    <row r="173" spans="2:12">
      <c r="B173" s="8" t="s">
        <v>31</v>
      </c>
      <c r="C173" s="9" t="s">
        <v>184</v>
      </c>
      <c r="D173" s="17">
        <v>0.5</v>
      </c>
      <c r="E173" s="18"/>
      <c r="F173" s="10">
        <v>0.109</v>
      </c>
      <c r="G173" s="10">
        <v>1</v>
      </c>
      <c r="H173" s="10">
        <v>1000</v>
      </c>
      <c r="I173" s="10">
        <v>1</v>
      </c>
      <c r="J173" s="10">
        <v>0</v>
      </c>
      <c r="K173" s="10">
        <v>0</v>
      </c>
      <c r="L173" s="8" t="s">
        <v>13</v>
      </c>
    </row>
    <row r="174" spans="2:12">
      <c r="B174" s="8" t="s">
        <v>31</v>
      </c>
      <c r="C174" s="9" t="s">
        <v>185</v>
      </c>
      <c r="D174" s="17">
        <v>5</v>
      </c>
      <c r="E174" s="18"/>
      <c r="F174" s="10">
        <v>0.184</v>
      </c>
      <c r="G174" s="10">
        <v>1</v>
      </c>
      <c r="H174" s="10">
        <v>1000</v>
      </c>
      <c r="I174" s="10">
        <v>1</v>
      </c>
      <c r="J174" s="10">
        <v>0</v>
      </c>
      <c r="K174" s="10">
        <v>0</v>
      </c>
      <c r="L174" s="8" t="s">
        <v>13</v>
      </c>
    </row>
    <row r="175" spans="2:12">
      <c r="B175" s="8" t="s">
        <v>29</v>
      </c>
      <c r="C175" s="9" t="s">
        <v>187</v>
      </c>
      <c r="D175" s="17"/>
      <c r="E175" s="10">
        <v>1.6</v>
      </c>
      <c r="F175" s="10"/>
      <c r="G175" s="10">
        <v>285</v>
      </c>
      <c r="H175" s="10">
        <v>1000</v>
      </c>
      <c r="I175" s="10">
        <v>10000</v>
      </c>
      <c r="J175" s="10"/>
      <c r="K175" s="10"/>
      <c r="L175" s="8" t="s">
        <v>21</v>
      </c>
    </row>
    <row r="176" spans="2:12">
      <c r="B176" s="8" t="s">
        <v>29</v>
      </c>
      <c r="C176" s="9" t="s">
        <v>188</v>
      </c>
      <c r="D176" s="17"/>
      <c r="E176" s="10">
        <v>3.5</v>
      </c>
      <c r="F176" s="10"/>
      <c r="G176" s="10">
        <v>2600</v>
      </c>
      <c r="H176" s="10">
        <v>1000</v>
      </c>
      <c r="I176" s="10">
        <v>10000</v>
      </c>
      <c r="J176" s="10"/>
      <c r="K176" s="10"/>
      <c r="L176" s="8" t="s">
        <v>21</v>
      </c>
    </row>
    <row r="177" spans="2:12">
      <c r="B177" s="8" t="s">
        <v>29</v>
      </c>
      <c r="C177" s="9" t="s">
        <v>189</v>
      </c>
      <c r="D177" s="17"/>
      <c r="E177" s="10">
        <v>2.8</v>
      </c>
      <c r="F177" s="10"/>
      <c r="G177" s="10">
        <v>2600</v>
      </c>
      <c r="H177" s="10">
        <v>1000</v>
      </c>
      <c r="I177" s="10">
        <v>10000</v>
      </c>
      <c r="J177" s="10"/>
      <c r="K177" s="10"/>
      <c r="L177" s="8" t="s">
        <v>21</v>
      </c>
    </row>
    <row r="178" spans="2:12">
      <c r="B178" s="8" t="s">
        <v>29</v>
      </c>
      <c r="C178" s="9" t="s">
        <v>190</v>
      </c>
      <c r="D178" s="17"/>
      <c r="E178" s="10">
        <v>2.2999999999999998</v>
      </c>
      <c r="F178" s="10"/>
      <c r="G178" s="10">
        <v>2400</v>
      </c>
      <c r="H178" s="10">
        <v>1000</v>
      </c>
      <c r="I178" s="10">
        <v>40</v>
      </c>
      <c r="J178" s="10"/>
      <c r="K178" s="10"/>
      <c r="L178" s="8" t="s">
        <v>21</v>
      </c>
    </row>
    <row r="179" spans="2:12">
      <c r="B179" s="8" t="s">
        <v>29</v>
      </c>
      <c r="C179" s="9" t="s">
        <v>191</v>
      </c>
      <c r="D179" s="17"/>
      <c r="E179" s="10">
        <v>1.9</v>
      </c>
      <c r="F179" s="10"/>
      <c r="G179" s="10">
        <v>2350</v>
      </c>
      <c r="H179" s="10">
        <v>1000</v>
      </c>
      <c r="I179" s="10">
        <v>30</v>
      </c>
      <c r="J179" s="10"/>
      <c r="K179" s="10"/>
      <c r="L179" s="8" t="s">
        <v>21</v>
      </c>
    </row>
    <row r="180" spans="2:12">
      <c r="B180" s="8" t="s">
        <v>29</v>
      </c>
      <c r="C180" s="9" t="s">
        <v>192</v>
      </c>
      <c r="D180" s="17"/>
      <c r="E180" s="10">
        <v>2.6</v>
      </c>
      <c r="F180" s="10"/>
      <c r="G180" s="10">
        <v>2700</v>
      </c>
      <c r="H180" s="10">
        <v>1000</v>
      </c>
      <c r="I180" s="10">
        <v>40</v>
      </c>
      <c r="J180" s="10"/>
      <c r="K180" s="10"/>
      <c r="L180" s="8" t="s">
        <v>21</v>
      </c>
    </row>
    <row r="181" spans="2:12">
      <c r="B181" s="8" t="s">
        <v>29</v>
      </c>
      <c r="C181" s="9" t="s">
        <v>193</v>
      </c>
      <c r="D181" s="17"/>
      <c r="E181" s="10">
        <v>3.5</v>
      </c>
      <c r="F181" s="10"/>
      <c r="G181" s="10">
        <v>2700</v>
      </c>
      <c r="H181" s="10">
        <v>1000</v>
      </c>
      <c r="I181" s="10">
        <v>10000</v>
      </c>
      <c r="J181" s="10"/>
      <c r="K181" s="10"/>
      <c r="L181" s="8" t="s">
        <v>21</v>
      </c>
    </row>
    <row r="182" spans="2:12">
      <c r="B182" s="8" t="s">
        <v>29</v>
      </c>
      <c r="C182" s="9" t="s">
        <v>194</v>
      </c>
      <c r="D182" s="17"/>
      <c r="E182" s="10">
        <v>1.7</v>
      </c>
      <c r="F182" s="10"/>
      <c r="G182" s="10">
        <v>2100</v>
      </c>
      <c r="H182" s="10">
        <v>1000</v>
      </c>
      <c r="I182" s="10">
        <v>200</v>
      </c>
      <c r="J182" s="10"/>
      <c r="K182" s="10"/>
      <c r="L182" s="8" t="s">
        <v>21</v>
      </c>
    </row>
    <row r="183" spans="2:12">
      <c r="B183" s="8" t="s">
        <v>29</v>
      </c>
      <c r="C183" s="9" t="s">
        <v>195</v>
      </c>
      <c r="D183" s="17"/>
      <c r="E183" s="10">
        <v>1.4</v>
      </c>
      <c r="F183" s="10"/>
      <c r="G183" s="10">
        <v>1900</v>
      </c>
      <c r="H183" s="10">
        <v>1000</v>
      </c>
      <c r="I183" s="10">
        <v>50</v>
      </c>
      <c r="J183" s="10"/>
      <c r="K183" s="10"/>
      <c r="L183" s="8" t="s">
        <v>21</v>
      </c>
    </row>
    <row r="184" spans="2:12">
      <c r="B184" s="8" t="s">
        <v>29</v>
      </c>
      <c r="C184" s="9" t="s">
        <v>196</v>
      </c>
      <c r="D184" s="17"/>
      <c r="E184" s="10">
        <v>2.2999999999999998</v>
      </c>
      <c r="F184" s="10"/>
      <c r="G184" s="10">
        <v>2400</v>
      </c>
      <c r="H184" s="10">
        <v>1000</v>
      </c>
      <c r="I184" s="10">
        <v>250</v>
      </c>
      <c r="J184" s="10"/>
      <c r="K184" s="10"/>
      <c r="L184" s="8" t="s">
        <v>21</v>
      </c>
    </row>
    <row r="185" spans="2:12">
      <c r="B185" s="8" t="s">
        <v>29</v>
      </c>
      <c r="C185" s="9" t="s">
        <v>197</v>
      </c>
      <c r="D185" s="17"/>
      <c r="E185" s="10">
        <v>0.55000000000000004</v>
      </c>
      <c r="F185" s="10"/>
      <c r="G185" s="10">
        <v>1600</v>
      </c>
      <c r="H185" s="10">
        <v>1000</v>
      </c>
      <c r="I185" s="10">
        <v>20</v>
      </c>
      <c r="J185" s="10"/>
      <c r="K185" s="10"/>
      <c r="L185" s="8" t="s">
        <v>21</v>
      </c>
    </row>
    <row r="186" spans="2:12">
      <c r="B186" s="8" t="s">
        <v>29</v>
      </c>
      <c r="C186" s="9" t="s">
        <v>198</v>
      </c>
      <c r="D186" s="17"/>
      <c r="E186" s="10">
        <v>1.1000000000000001</v>
      </c>
      <c r="F186" s="10"/>
      <c r="G186" s="10">
        <v>1700</v>
      </c>
      <c r="H186" s="10">
        <v>1000</v>
      </c>
      <c r="I186" s="10">
        <v>40</v>
      </c>
      <c r="J186" s="10"/>
      <c r="K186" s="10"/>
      <c r="L186" s="8" t="s">
        <v>21</v>
      </c>
    </row>
    <row r="187" spans="2:12">
      <c r="B187" s="8" t="s">
        <v>29</v>
      </c>
      <c r="C187" s="9" t="s">
        <v>199</v>
      </c>
      <c r="D187" s="17"/>
      <c r="E187" s="10">
        <v>0.85</v>
      </c>
      <c r="F187" s="10"/>
      <c r="G187" s="10">
        <v>1500</v>
      </c>
      <c r="H187" s="10">
        <v>1000</v>
      </c>
      <c r="I187" s="10">
        <v>30</v>
      </c>
      <c r="J187" s="10"/>
      <c r="K187" s="10"/>
      <c r="L187" s="8" t="s">
        <v>21</v>
      </c>
    </row>
    <row r="188" spans="2:12">
      <c r="B188" s="8" t="s">
        <v>29</v>
      </c>
      <c r="C188" s="9" t="s">
        <v>200</v>
      </c>
      <c r="D188" s="17"/>
      <c r="E188" s="10">
        <v>2.2000000000000002</v>
      </c>
      <c r="F188" s="10"/>
      <c r="G188" s="10">
        <v>2400</v>
      </c>
      <c r="H188" s="10">
        <v>1000</v>
      </c>
      <c r="I188" s="10">
        <v>1000</v>
      </c>
      <c r="J188" s="10"/>
      <c r="K188" s="10"/>
      <c r="L188" s="8" t="s">
        <v>21</v>
      </c>
    </row>
    <row r="189" spans="2:12">
      <c r="B189" s="8" t="s">
        <v>29</v>
      </c>
      <c r="C189" s="9" t="s">
        <v>201</v>
      </c>
      <c r="D189" s="17"/>
      <c r="E189" s="10">
        <v>1.1000000000000001</v>
      </c>
      <c r="F189" s="10"/>
      <c r="G189" s="10">
        <v>2350</v>
      </c>
      <c r="H189" s="10">
        <v>1000</v>
      </c>
      <c r="I189" s="10">
        <v>20</v>
      </c>
      <c r="J189" s="10"/>
      <c r="K189" s="10"/>
      <c r="L189" s="8" t="s">
        <v>21</v>
      </c>
    </row>
    <row r="190" spans="2:12">
      <c r="B190" s="8" t="s">
        <v>29</v>
      </c>
      <c r="C190" s="9" t="s">
        <v>202</v>
      </c>
      <c r="D190" s="17"/>
      <c r="E190" s="10">
        <v>0.83299999999999996</v>
      </c>
      <c r="F190" s="10"/>
      <c r="G190" s="10">
        <v>1850</v>
      </c>
      <c r="H190" s="10">
        <v>1000</v>
      </c>
      <c r="I190" s="10">
        <v>10</v>
      </c>
      <c r="J190" s="10">
        <v>1306</v>
      </c>
      <c r="K190" s="10">
        <v>280</v>
      </c>
      <c r="L190" s="8" t="s">
        <v>13</v>
      </c>
    </row>
    <row r="191" spans="2:12">
      <c r="B191" s="8" t="s">
        <v>29</v>
      </c>
      <c r="C191" s="9" t="s">
        <v>203</v>
      </c>
      <c r="D191" s="17"/>
      <c r="E191" s="10">
        <v>2.8</v>
      </c>
      <c r="F191" s="10"/>
      <c r="G191" s="10">
        <v>2600</v>
      </c>
      <c r="H191" s="10">
        <v>1000</v>
      </c>
      <c r="I191" s="10">
        <v>10000</v>
      </c>
      <c r="J191" s="10">
        <v>0</v>
      </c>
      <c r="K191" s="10">
        <v>4</v>
      </c>
      <c r="L191" s="8" t="s">
        <v>13</v>
      </c>
    </row>
    <row r="192" spans="2:12">
      <c r="B192" s="8" t="s">
        <v>29</v>
      </c>
      <c r="C192" s="9" t="s">
        <v>204</v>
      </c>
      <c r="D192" s="17"/>
      <c r="E192" s="10">
        <v>1.8</v>
      </c>
      <c r="F192" s="10"/>
      <c r="G192" s="10">
        <v>2200</v>
      </c>
      <c r="H192" s="10">
        <v>1000</v>
      </c>
      <c r="I192" s="10">
        <v>45</v>
      </c>
      <c r="J192" s="10">
        <v>0</v>
      </c>
      <c r="K192" s="10">
        <v>4</v>
      </c>
      <c r="L192" s="8" t="s">
        <v>13</v>
      </c>
    </row>
    <row r="193" spans="2:12">
      <c r="B193" s="8" t="s">
        <v>29</v>
      </c>
      <c r="C193" s="9" t="s">
        <v>205</v>
      </c>
      <c r="D193" s="17"/>
      <c r="E193" s="10">
        <v>1.4</v>
      </c>
      <c r="F193" s="10"/>
      <c r="G193" s="10">
        <v>1895</v>
      </c>
      <c r="H193" s="10">
        <v>1000</v>
      </c>
      <c r="I193" s="10">
        <v>45</v>
      </c>
      <c r="J193" s="10">
        <v>0</v>
      </c>
      <c r="K193" s="10">
        <v>4</v>
      </c>
      <c r="L193" s="8" t="s">
        <v>13</v>
      </c>
    </row>
    <row r="194" spans="2:12">
      <c r="B194" s="8" t="s">
        <v>29</v>
      </c>
      <c r="C194" s="9" t="s">
        <v>206</v>
      </c>
      <c r="D194" s="9"/>
      <c r="E194" s="10">
        <v>0.85</v>
      </c>
      <c r="F194" s="10"/>
      <c r="G194" s="10">
        <v>1590</v>
      </c>
      <c r="H194" s="10">
        <v>1000</v>
      </c>
      <c r="I194" s="10">
        <v>25</v>
      </c>
      <c r="J194" s="10">
        <v>0</v>
      </c>
      <c r="K194" s="10">
        <v>4</v>
      </c>
      <c r="L194" s="8" t="s">
        <v>13</v>
      </c>
    </row>
    <row r="195" spans="2:12">
      <c r="B195" s="8" t="s">
        <v>29</v>
      </c>
      <c r="C195" s="9" t="s">
        <v>207</v>
      </c>
      <c r="D195" s="9"/>
      <c r="E195" s="10">
        <v>0.12</v>
      </c>
      <c r="F195" s="10"/>
      <c r="G195" s="10">
        <v>400</v>
      </c>
      <c r="H195" s="10">
        <v>1000</v>
      </c>
      <c r="I195" s="10">
        <v>7</v>
      </c>
      <c r="J195" s="10">
        <v>0</v>
      </c>
      <c r="K195" s="10">
        <v>4</v>
      </c>
      <c r="L195" s="8" t="s">
        <v>13</v>
      </c>
    </row>
    <row r="196" spans="2:12">
      <c r="B196" s="8" t="s">
        <v>29</v>
      </c>
      <c r="C196" s="9" t="s">
        <v>208</v>
      </c>
      <c r="D196" s="9"/>
      <c r="E196" s="10">
        <v>2.2000000000000002</v>
      </c>
      <c r="F196" s="10"/>
      <c r="G196" s="10">
        <v>2400</v>
      </c>
      <c r="H196" s="10">
        <v>1000</v>
      </c>
      <c r="I196" s="10">
        <v>900</v>
      </c>
      <c r="J196" s="10">
        <v>0</v>
      </c>
      <c r="K196" s="10">
        <v>4</v>
      </c>
      <c r="L196" s="8" t="s">
        <v>13</v>
      </c>
    </row>
    <row r="197" spans="2:12">
      <c r="B197" s="8"/>
      <c r="C197" s="9"/>
      <c r="D197" s="9"/>
      <c r="E197" s="10"/>
      <c r="F197" s="10"/>
      <c r="G197" s="10"/>
      <c r="H197" s="10"/>
      <c r="I197" s="10"/>
      <c r="J197" s="10"/>
      <c r="K197" s="10"/>
      <c r="L197" s="8" t="s">
        <v>21</v>
      </c>
    </row>
  </sheetData>
  <dataConsolidate/>
  <pageMargins left="0.78740157499999996" right="0.78740157499999996" top="0.984251969" bottom="0.984251969" header="0.4921259845" footer="0.4921259845"/>
  <pageSetup paperSize="9" scale="64" orientation="portrait" horizontalDpi="1200" verticalDpi="1200" r:id="rId1"/>
  <headerFooter alignWithMargins="0"/>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12</vt:i4>
      </vt:variant>
    </vt:vector>
  </HeadingPairs>
  <TitlesOfParts>
    <vt:vector size="14" baseType="lpstr">
      <vt:lpstr>Paroi</vt:lpstr>
      <vt:lpstr>Materiaux</vt:lpstr>
      <vt:lpstr>Bétons_isolants</vt:lpstr>
      <vt:lpstr>Bois</vt:lpstr>
      <vt:lpstr>Cloisons_panneaux</vt:lpstr>
      <vt:lpstr>Divers</vt:lpstr>
      <vt:lpstr>Enduit_torchis</vt:lpstr>
      <vt:lpstr>Frein_vapeur</vt:lpstr>
      <vt:lpstr>Gros_oeuvre</vt:lpstr>
      <vt:lpstr>Isolant_bio</vt:lpstr>
      <vt:lpstr>Isolant_conventionnel</vt:lpstr>
      <vt:lpstr>Lame_d_air</vt:lpstr>
      <vt:lpstr>Pierres_parements</vt:lpstr>
      <vt:lpstr>Paroi!Zone_d_impression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dc:creator>
  <cp:lastModifiedBy>Kevin</cp:lastModifiedBy>
  <dcterms:created xsi:type="dcterms:W3CDTF">2011-02-09T08:59:24Z</dcterms:created>
  <dcterms:modified xsi:type="dcterms:W3CDTF">2011-02-09T12:54:49Z</dcterms:modified>
</cp:coreProperties>
</file>