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e\Documents\DOSSIER Bouteille-LAPTOP-084U11CB\LIBASSI\"/>
    </mc:Choice>
  </mc:AlternateContent>
  <xr:revisionPtr revIDLastSave="0" documentId="13_ncr:1_{E323327C-0492-40C2-9990-961A226EC688}" xr6:coauthVersionLast="47" xr6:coauthVersionMax="47" xr10:uidLastSave="{00000000-0000-0000-0000-000000000000}"/>
  <bookViews>
    <workbookView xWindow="-108" yWindow="-108" windowWidth="23256" windowHeight="12456" firstSheet="5" activeTab="13" xr2:uid="{00000000-000D-0000-FFFF-FFFF00000000}"/>
  </bookViews>
  <sheets>
    <sheet name="CLIENTS" sheetId="12" r:id="rId1"/>
    <sheet name="JANVIER" sheetId="14" r:id="rId2"/>
    <sheet name="FEVRIER" sheetId="19" r:id="rId3"/>
    <sheet name="MARS" sheetId="21" r:id="rId4"/>
    <sheet name="AVRIL" sheetId="20" r:id="rId5"/>
    <sheet name="MAI" sheetId="22" r:id="rId6"/>
    <sheet name="JUIN" sheetId="23" r:id="rId7"/>
    <sheet name="JUILLET" sheetId="24" r:id="rId8"/>
    <sheet name="AOUT" sheetId="25" r:id="rId9"/>
    <sheet name="SEPTEMBRE" sheetId="26" r:id="rId10"/>
    <sheet name="OCTOBRE" sheetId="27" r:id="rId11"/>
    <sheet name="NOVEMBRE" sheetId="28" r:id="rId12"/>
    <sheet name="DECEMBRE" sheetId="29" r:id="rId13"/>
    <sheet name="SYNTHESE" sheetId="18" r:id="rId14"/>
    <sheet name="GESTION DES PRIX" sheetId="4" r:id="rId1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02" i="29" l="1"/>
  <c r="G202" i="29"/>
  <c r="N202" i="28"/>
  <c r="G202" i="28"/>
  <c r="N202" i="27"/>
  <c r="G202" i="27"/>
  <c r="N202" i="26"/>
  <c r="G202" i="26"/>
  <c r="N202" i="25"/>
  <c r="G202" i="25"/>
  <c r="N202" i="24"/>
  <c r="G202" i="24"/>
  <c r="N202" i="23"/>
  <c r="G202" i="23"/>
  <c r="N202" i="22"/>
  <c r="G202" i="22"/>
  <c r="N202" i="20"/>
  <c r="G202" i="20"/>
  <c r="N202" i="21"/>
  <c r="G202" i="21"/>
  <c r="N202" i="19"/>
  <c r="G202" i="19"/>
  <c r="N202" i="14"/>
  <c r="C6" i="18" s="1"/>
  <c r="G202" i="14"/>
  <c r="J6" i="4"/>
  <c r="J7" i="4"/>
  <c r="H7" i="4"/>
  <c r="I7" i="4"/>
  <c r="H6" i="4"/>
  <c r="I6" i="4"/>
  <c r="K7" i="4"/>
  <c r="K6" i="4"/>
  <c r="C8" i="18" l="1"/>
</calcChain>
</file>

<file path=xl/sharedStrings.xml><?xml version="1.0" encoding="utf-8"?>
<sst xmlns="http://schemas.openxmlformats.org/spreadsheetml/2006/main" count="515" uniqueCount="71">
  <si>
    <t>Fournisseurs</t>
  </si>
  <si>
    <t>Désignation</t>
  </si>
  <si>
    <t xml:space="preserve">Marge Brute </t>
  </si>
  <si>
    <t>Charges sociales / 
Impôts
base 4,2%</t>
  </si>
  <si>
    <t>Marge Nette
après impôts</t>
  </si>
  <si>
    <t>Frais de port
(Trajet)</t>
  </si>
  <si>
    <t>Loyer</t>
  </si>
  <si>
    <t># ARTICLES</t>
  </si>
  <si>
    <t>Foulard</t>
  </si>
  <si>
    <t>Robe</t>
  </si>
  <si>
    <t>Salaire</t>
  </si>
  <si>
    <t>Prix Achat HT</t>
  </si>
  <si>
    <t>Prix vente CLIENT 
HT</t>
  </si>
  <si>
    <t>Date</t>
  </si>
  <si>
    <t>Mode de paiement</t>
  </si>
  <si>
    <t>Montant</t>
  </si>
  <si>
    <t>Libellé</t>
  </si>
  <si>
    <t>Recettes 💰</t>
  </si>
  <si>
    <t>Dépenses 🧾</t>
  </si>
  <si>
    <t>Chiffre d'affaires</t>
  </si>
  <si>
    <t>Dépenses</t>
  </si>
  <si>
    <t>Résultat</t>
  </si>
  <si>
    <t>Synthèse</t>
  </si>
  <si>
    <t xml:space="preserve">Libellé </t>
  </si>
  <si>
    <t>CB</t>
  </si>
  <si>
    <t>ESPECES</t>
  </si>
  <si>
    <t>VIREMENT</t>
  </si>
  <si>
    <t>CHEQUE</t>
  </si>
  <si>
    <t>Chiffre d'Affaires</t>
  </si>
  <si>
    <t>Totaux Dépenses</t>
  </si>
  <si>
    <t>LIBASSI  - Gestion des prix</t>
  </si>
  <si>
    <t>Référence
article</t>
  </si>
  <si>
    <t>Références
articles</t>
  </si>
  <si>
    <t>FOULARD</t>
  </si>
  <si>
    <t>Quantité</t>
  </si>
  <si>
    <t>LOYER</t>
  </si>
  <si>
    <t>ACHAT FOURNISSEUR</t>
  </si>
  <si>
    <t>ELEC</t>
  </si>
  <si>
    <t>ROBE</t>
  </si>
  <si>
    <t>MANTEAU</t>
  </si>
  <si>
    <t>CHAUSSURE</t>
  </si>
  <si>
    <t>Nom</t>
  </si>
  <si>
    <t>Prénom</t>
  </si>
  <si>
    <t>Adresse</t>
  </si>
  <si>
    <t>Ville</t>
  </si>
  <si>
    <t>E-mail</t>
  </si>
  <si>
    <t>FICHE CLIENT</t>
  </si>
  <si>
    <t>OUMAYMA</t>
  </si>
  <si>
    <t>45150</t>
  </si>
  <si>
    <t>JARGEAU</t>
  </si>
  <si>
    <t>Civilité</t>
  </si>
  <si>
    <t>Code Postal</t>
  </si>
  <si>
    <t>Téléphone</t>
  </si>
  <si>
    <t>Mme</t>
  </si>
  <si>
    <t>LAGUEDANI</t>
  </si>
  <si>
    <t>43 RUE DU CLOIS BESSON</t>
  </si>
  <si>
    <t>0624171227</t>
  </si>
  <si>
    <t>OUMAYMALAGUEDANI@GMAIL.COM</t>
  </si>
  <si>
    <t>Janvier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</si>
  <si>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</si>
  <si>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</si>
  <si>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</si>
  <si>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</si>
  <si>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</si>
  <si>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</si>
  <si>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</si>
  <si>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</si>
  <si>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</si>
  <si>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</si>
  <si>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Fevrier</t>
  </si>
  <si>
    <t>Année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</si>
</sst>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#,##0.00\ [$€-1]"/>
    <numFmt numFmtId="165" formatCode="#,##0.00\ [$€-40C];\-#,##0.00\ [$€-40C]"/>
    <numFmt numFmtId="166" formatCode="#,##0.00\ &quot;€&quot;"/>
    <numFmt numFmtId="167" formatCode="#,##0\ &quot;€&quot;"/>
  </numFmts>
  <fonts count="34">
    <font>
      <sz val="10"/>
      <color rgb="FF000000"/>
      <name val="Arial"/>
    </font>
    <font>
      <u/>
      <sz val="10"/>
      <color theme="10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u/>
      <sz val="10"/>
      <color theme="1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0"/>
      <color rgb="FF00B050"/>
      <name val="Arial"/>
      <family val="2"/>
    </font>
    <font>
      <b/>
      <sz val="10"/>
      <color theme="4"/>
      <name val="Arial"/>
      <family val="2"/>
    </font>
    <font>
      <b/>
      <sz val="11"/>
      <color rgb="FF00B050"/>
      <name val="Arial"/>
      <family val="2"/>
    </font>
    <font>
      <sz val="9"/>
      <color rgb="FFFF0000"/>
      <name val="Arial"/>
      <family val="2"/>
    </font>
    <font>
      <b/>
      <sz val="9"/>
      <color rgb="FF00B05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name val="Varela Round"/>
      <charset val="177"/>
    </font>
    <font>
      <b/>
      <sz val="10"/>
      <name val="Arial"/>
      <family val="2"/>
    </font>
    <font>
      <b/>
      <sz val="30"/>
      <color rgb="FFFF0000"/>
      <name val="Arial"/>
      <family val="2"/>
    </font>
    <font>
      <sz val="10"/>
      <color rgb="FF000000"/>
      <name val="Arial"/>
      <family val="2"/>
    </font>
    <font>
      <b/>
      <sz val="14"/>
      <color theme="1"/>
      <name val="Comfortaa Regular"/>
    </font>
    <font>
      <sz val="14"/>
      <color theme="1"/>
      <name val="Comfortaa Regular"/>
    </font>
    <font>
      <sz val="12"/>
      <color theme="1"/>
      <name val="Comfortaa Regular"/>
    </font>
    <font>
      <sz val="8"/>
      <name val="Arial"/>
      <family val="2"/>
    </font>
    <font>
      <b/>
      <sz val="16"/>
      <color theme="1"/>
      <name val="Comfortaa Regular"/>
    </font>
    <font>
      <sz val="16"/>
      <color theme="1"/>
      <name val="Comfortaa Regular"/>
    </font>
    <font>
      <sz val="36"/>
      <color rgb="FF000000"/>
      <name val="Arial"/>
      <family val="2"/>
    </font>
    <font>
      <b/>
      <sz val="18"/>
      <color rgb="FF000000"/>
      <name val="Arial"/>
      <family val="2"/>
    </font>
    <font>
      <sz val="40"/>
      <color theme="1"/>
      <name val="Comfortaa Regular"/>
    </font>
    <font>
      <b/>
      <sz val="14"/>
      <color rgb="FF000000"/>
      <name val="Arial"/>
      <family val="2"/>
    </font>
    <font>
      <b/>
      <i/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b/>
      <i/>
      <sz val="12"/>
      <name val="Calibri"/>
      <family val="2"/>
      <scheme val="minor"/>
    </font>
    <font>
      <b/>
      <sz val="24"/>
      <color rgb="FF000000"/>
      <name val="Calibri"/>
      <family val="2"/>
      <scheme val="minor"/>
    </font>
    <font>
      <sz val="48"/>
      <color theme="1"/>
      <name val="Comfortaa Regular"/>
    </font>
  </fonts>
  <fills count="9">
    <fill>
      <patternFill patternType="none"/>
    </fill>
    <fill>
      <patternFill patternType="gray125"/>
    </fill>
    <fill>
      <patternFill patternType="solid">
        <fgColor theme="0"/>
        <bgColor rgb="FF242B35"/>
      </patternFill>
    </fill>
    <fill>
      <patternFill patternType="solid">
        <fgColor rgb="FFFFFF00"/>
        <bgColor rgb="FF242B35"/>
      </patternFill>
    </fill>
    <fill>
      <patternFill patternType="solid">
        <fgColor theme="5" tint="0.79998168889431442"/>
        <bgColor rgb="FF242B3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18" fillId="0" borderId="0" applyFont="0" applyFill="0" applyBorder="0" applyAlignment="0" applyProtection="0"/>
  </cellStyleXfs>
  <cellXfs count="67">
    <xf numFmtId="0" fontId="0" fillId="0" borderId="0" xfId="0"/>
    <xf numFmtId="0" fontId="2" fillId="2" borderId="0" xfId="0" applyFont="1" applyFill="1"/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164" fontId="6" fillId="2" borderId="5" xfId="0" applyNumberFormat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64" fontId="11" fillId="2" borderId="5" xfId="0" applyNumberFormat="1" applyFont="1" applyFill="1" applyBorder="1" applyAlignment="1">
      <alignment horizontal="center" vertical="center"/>
    </xf>
    <xf numFmtId="164" fontId="12" fillId="2" borderId="1" xfId="0" applyNumberFormat="1" applyFont="1" applyFill="1" applyBorder="1" applyAlignment="1">
      <alignment horizontal="center" vertical="center"/>
    </xf>
    <xf numFmtId="0" fontId="13" fillId="0" borderId="0" xfId="0" applyFont="1"/>
    <xf numFmtId="0" fontId="15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4" fillId="4" borderId="4" xfId="0" applyFont="1" applyFill="1" applyBorder="1" applyAlignment="1">
      <alignment vertical="center"/>
    </xf>
    <xf numFmtId="164" fontId="6" fillId="4" borderId="4" xfId="0" applyNumberFormat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0" fontId="1" fillId="0" borderId="1" xfId="1" applyFill="1" applyBorder="1" applyAlignment="1">
      <alignment horizontal="center" vertical="center"/>
    </xf>
    <xf numFmtId="0" fontId="19" fillId="0" borderId="0" xfId="0" applyFont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19" fillId="0" borderId="0" xfId="0" applyFont="1" applyAlignment="1">
      <alignment horizontal="center" vertical="center" wrapText="1"/>
    </xf>
    <xf numFmtId="0" fontId="23" fillId="5" borderId="6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4" fontId="20" fillId="0" borderId="0" xfId="2" applyFont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167" fontId="20" fillId="0" borderId="0" xfId="2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 applyProtection="1">
      <alignment horizontal="center" vertical="center"/>
      <protection locked="0"/>
    </xf>
    <xf numFmtId="14" fontId="20" fillId="0" borderId="0" xfId="0" applyNumberFormat="1" applyFont="1" applyAlignment="1" applyProtection="1">
      <alignment horizontal="center" vertical="center"/>
      <protection locked="0"/>
    </xf>
    <xf numFmtId="16" fontId="20" fillId="0" borderId="0" xfId="0" applyNumberFormat="1" applyFont="1" applyAlignment="1" applyProtection="1">
      <alignment horizontal="center" vertical="center"/>
      <protection locked="0"/>
    </xf>
    <xf numFmtId="165" fontId="20" fillId="0" borderId="0" xfId="0" applyNumberFormat="1" applyFont="1" applyAlignment="1" applyProtection="1">
      <alignment horizontal="center" vertical="center"/>
      <protection locked="0"/>
    </xf>
    <xf numFmtId="166" fontId="20" fillId="0" borderId="0" xfId="2" applyNumberFormat="1" applyFont="1" applyAlignment="1" applyProtection="1">
      <alignment horizontal="center" vertical="center"/>
      <protection locked="0"/>
    </xf>
    <xf numFmtId="166" fontId="20" fillId="0" borderId="0" xfId="2" applyNumberFormat="1" applyFont="1" applyBorder="1" applyAlignment="1" applyProtection="1">
      <alignment horizontal="center" vertical="center"/>
      <protection locked="0"/>
    </xf>
    <xf numFmtId="0" fontId="26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166" fontId="28" fillId="0" borderId="6" xfId="0" applyNumberFormat="1" applyFont="1" applyBorder="1" applyAlignment="1">
      <alignment horizontal="center" vertical="center"/>
    </xf>
    <xf numFmtId="166" fontId="20" fillId="0" borderId="6" xfId="2" applyNumberFormat="1" applyFont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0" fontId="31" fillId="8" borderId="1" xfId="0" applyFont="1" applyFill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32" fillId="7" borderId="5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20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4F7B365-170F-4C28-8E0B-11EB4B35B997}" name="Tableau1" displayName="Tableau1" ref="B4:G200" totalsRowShown="0" headerRowDxfId="205" dataDxfId="204">
  <autoFilter ref="B4:G200" xr:uid="{14F7B365-170F-4C28-8E0B-11EB4B35B997}"/>
  <sortState xmlns:xlrd2="http://schemas.microsoft.com/office/spreadsheetml/2017/richdata2" ref="B5:G200">
    <sortCondition ref="B4:B200"/>
  </sortState>
  <tableColumns count="6">
    <tableColumn id="1" xr3:uid="{9AAAD150-C482-45F8-904B-111BD6919AE8}" name="Date" dataDxfId="203"/>
    <tableColumn id="3" xr3:uid="{AB499027-365A-4F50-B639-DAA9A2BEC1F6}" name="Mode de paiement" dataDxfId="202"/>
    <tableColumn id="5" xr3:uid="{8EA3A571-3552-4EB3-AE94-87CF7EAFB6AA}" name="Référence_x000a_article" dataDxfId="201"/>
    <tableColumn id="6" xr3:uid="{8949DFA8-4FE7-4EFA-A9A3-0FE5D5B20692}" name="Quantité" dataDxfId="200"/>
    <tableColumn id="2" xr3:uid="{988433B4-DCFC-445B-B4C7-7409B2D7B451}" name="Libellé" dataDxfId="199"/>
    <tableColumn id="4" xr3:uid="{704378F4-0F28-49C9-B134-86FE4B274439}" name="Montant" dataDxfId="198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9717D55-089C-4270-B248-761F607A48A7}" name="Tableau2" displayName="Tableau2" ref="I4:N200" totalsRowShown="0" headerRowDxfId="197" dataDxfId="195" headerRowBorderDxfId="196">
  <autoFilter ref="I4:N200" xr:uid="{79717D55-089C-4270-B248-761F607A48A7}"/>
  <tableColumns count="6">
    <tableColumn id="1" xr3:uid="{E66DA6B8-07EF-488C-BC24-D53CDCE82EBC}" name="Date" dataDxfId="194"/>
    <tableColumn id="3" xr3:uid="{35B5C2EF-F0AE-450B-9603-FD6CA5FB983F}" name="Mode de paiement" dataDxfId="193"/>
    <tableColumn id="5" xr3:uid="{966C2E10-F30E-4611-80E5-CBA03E1EFE0C}" name="Référence_x000a_article" dataDxfId="192"/>
    <tableColumn id="6" xr3:uid="{F988588F-4B76-400F-8E77-5362E94EA5C0}" name="Quantité" dataDxfId="191"/>
    <tableColumn id="2" xr3:uid="{89B5C1C3-1BE9-4BDE-8E9A-887E180B7941}" name="Libellé " dataDxfId="190"/>
    <tableColumn id="4" xr3:uid="{B0BD2A49-F4A2-4B00-ACD1-DF4827B74B30}" name="Montant" dataDxfId="189" dataCellStyle="Monétaire"/>
  </tableColumns>
  <tableStyleInfo name="TableStyleLight1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6B26C2C-E0B4-45BD-8436-8BA7412EFA94}" name="Tableau18" displayName="Tableau18" ref="B4:G200" totalsRowShown="0" headerRowDxfId="188" dataDxfId="187">
  <autoFilter ref="B4:G200" xr:uid="{36B26C2C-E0B4-45BD-8436-8BA7412EFA94}"/>
  <sortState xmlns:xlrd2="http://schemas.microsoft.com/office/spreadsheetml/2017/richdata2" ref="B5:G200">
    <sortCondition ref="B4:B200"/>
  </sortState>
  <tableColumns count="6">
    <tableColumn id="1" xr3:uid="{E3740976-2BF3-4842-89A8-7A2CE190D981}" name="Date" dataDxfId="186"/>
    <tableColumn id="3" xr3:uid="{51E40EBE-29FB-430B-AE8A-6D4E3FF0F61C}" name="Mode de paiement" dataDxfId="185"/>
    <tableColumn id="5" xr3:uid="{951A3273-7807-46D0-B84D-09D12CF4FDD2}" name="Référence_x000a_article" dataDxfId="184"/>
    <tableColumn id="6" xr3:uid="{74CE2A5E-4E18-4F3D-B260-6B6A88D410AD}" name="Quantité" dataDxfId="183"/>
    <tableColumn id="2" xr3:uid="{FD9B2969-44A1-474E-893A-5842227E5889}" name="Libellé" dataDxfId="182"/>
    <tableColumn id="4" xr3:uid="{F262A816-1070-405D-B363-8CF3D01F8079}" name="Montant" dataDxfId="181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0F1B146-02B1-4D74-9EF2-8B31E5310DEA}" name="Tableau29" displayName="Tableau29" ref="I4:N200" totalsRowShown="0" headerRowDxfId="180" dataDxfId="178" headerRowBorderDxfId="179">
  <autoFilter ref="I4:N200" xr:uid="{80F1B146-02B1-4D74-9EF2-8B31E5310DEA}"/>
  <tableColumns count="6">
    <tableColumn id="1" xr3:uid="{FDAB8551-3A33-4A21-92A5-75324A2D1F30}" name="Date" dataDxfId="177"/>
    <tableColumn id="3" xr3:uid="{31EAE5F7-633A-433F-A286-0F42D2F7F211}" name="Mode de paiement" dataDxfId="176"/>
    <tableColumn id="5" xr3:uid="{FDB7A1F0-AABB-4857-ADC8-0E4797C044E8}" name="Référence_x000a_article" dataDxfId="175"/>
    <tableColumn id="6" xr3:uid="{E50E01F0-4A93-4840-A0F2-AF193D6B21A7}" name="Quantité" dataDxfId="174"/>
    <tableColumn id="2" xr3:uid="{1669FA13-B53B-4FE7-BFFC-486BCA41D3E1}" name="Libellé " dataDxfId="173"/>
    <tableColumn id="4" xr3:uid="{133CCAA3-2616-457D-B442-DFADB5B4EF2B}" name="Montant" dataDxfId="172" dataCellStyle="Monétaire"/>
  </tableColumns>
  <tableStyleInfo name="TableStyleLight1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0371AFE-10EA-449A-A117-626053C9AB22}" name="Tableau112" displayName="Tableau112" ref="B4:G200" totalsRowShown="0" headerRowDxfId="171" dataDxfId="170">
  <autoFilter ref="B4:G200" xr:uid="{10371AFE-10EA-449A-A117-626053C9AB22}"/>
  <sortState xmlns:xlrd2="http://schemas.microsoft.com/office/spreadsheetml/2017/richdata2" ref="B5:G200">
    <sortCondition ref="B4:B200"/>
  </sortState>
  <tableColumns count="6">
    <tableColumn id="1" xr3:uid="{A938F8D0-A5B6-4AAC-AF49-90B2BC899795}" name="Date" dataDxfId="169"/>
    <tableColumn id="3" xr3:uid="{543C95C0-15CF-4C96-9F3A-21DD8150D43B}" name="Mode de paiement" dataDxfId="168"/>
    <tableColumn id="5" xr3:uid="{99CE4BA9-0935-474F-9D5C-1B20BC4E534A}" name="Référence_x000a_article" dataDxfId="167"/>
    <tableColumn id="6" xr3:uid="{B4537AF8-F9E4-444D-9A70-3E1BEDC86807}" name="Quantité" dataDxfId="166"/>
    <tableColumn id="2" xr3:uid="{86BAEC20-4945-4985-A1AD-F9E3AD60028D}" name="Libellé" dataDxfId="165"/>
    <tableColumn id="4" xr3:uid="{59F205DD-C943-4802-BDCD-E5E034F01C90}" name="Montant" dataDxfId="164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D9F5C1A-6F3E-4762-B40A-BA1E98B075C2}" name="Tableau213" displayName="Tableau213" ref="I4:N200" totalsRowShown="0" headerRowDxfId="163" dataDxfId="161" headerRowBorderDxfId="162">
  <autoFilter ref="I4:N200" xr:uid="{3D9F5C1A-6F3E-4762-B40A-BA1E98B075C2}"/>
  <tableColumns count="6">
    <tableColumn id="1" xr3:uid="{EB1DAD57-DD16-4D3F-B285-BA702DBEC5DC}" name="Date" dataDxfId="160"/>
    <tableColumn id="3" xr3:uid="{DBA7F8E0-C843-43A6-B8E3-0C9F02709647}" name="Mode de paiement" dataDxfId="159"/>
    <tableColumn id="5" xr3:uid="{8CC0BA83-7527-4A7A-AB7D-4A7784DCB6AF}" name="Référence_x000a_article" dataDxfId="158"/>
    <tableColumn id="6" xr3:uid="{D2153305-B97A-4EE9-92BB-D0CD291C6D75}" name="Quantité" dataDxfId="157"/>
    <tableColumn id="2" xr3:uid="{913884B5-160C-4F14-9035-8579FCE358CD}" name="Libellé " dataDxfId="156"/>
    <tableColumn id="4" xr3:uid="{24682B7C-347A-48CE-B248-F7BCE57B79B2}" name="Montant" dataDxfId="155" dataCellStyle="Monétaire"/>
  </tableColumns>
  <tableStyleInfo name="TableStyleLight1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E74D959-3232-44BA-B438-F79D2A15DDBF}" name="Tableau114" displayName="Tableau114" ref="B4:G200" totalsRowShown="0" headerRowDxfId="154" dataDxfId="153">
  <autoFilter ref="B4:G200" xr:uid="{2E74D959-3232-44BA-B438-F79D2A15DDBF}"/>
  <sortState xmlns:xlrd2="http://schemas.microsoft.com/office/spreadsheetml/2017/richdata2" ref="B5:G200">
    <sortCondition ref="B4:B200"/>
  </sortState>
  <tableColumns count="6">
    <tableColumn id="1" xr3:uid="{70900C47-9DB4-41AA-A39B-E651C2C01125}" name="Date" dataDxfId="152"/>
    <tableColumn id="3" xr3:uid="{EA0D03F8-8466-48AF-86C4-769A79BB6F10}" name="Mode de paiement" dataDxfId="151"/>
    <tableColumn id="5" xr3:uid="{68A59A40-7277-46AD-809C-EC0782749BA2}" name="Référence_x000a_article" dataDxfId="150"/>
    <tableColumn id="6" xr3:uid="{89F8E344-5E0C-4A4E-969C-BCF13FF762E2}" name="Quantité" dataDxfId="149"/>
    <tableColumn id="2" xr3:uid="{F5FE73D0-D9B2-4AA5-9D23-F4930548E3FD}" name="Libellé" dataDxfId="148"/>
    <tableColumn id="4" xr3:uid="{B33BA202-D0FD-4332-B65D-8DC7DD2DBDA9}" name="Montant" dataDxfId="147"/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2E302F72-3C5F-4CCE-8B9B-CCA2D613629C}" name="Tableau215" displayName="Tableau215" ref="I4:N200" totalsRowShown="0" headerRowDxfId="146" dataDxfId="144" headerRowBorderDxfId="145">
  <autoFilter ref="I4:N200" xr:uid="{2E302F72-3C5F-4CCE-8B9B-CCA2D613629C}"/>
  <tableColumns count="6">
    <tableColumn id="1" xr3:uid="{EA9BAB42-1892-416D-9B39-62B719DF8B94}" name="Date" dataDxfId="143"/>
    <tableColumn id="3" xr3:uid="{99DE3A1B-453B-4154-9BB7-BE8D9F53116C}" name="Mode de paiement" dataDxfId="142"/>
    <tableColumn id="5" xr3:uid="{F98036B3-E4D9-47CF-992A-1B1A4DFAEBB7}" name="Référence_x000a_article" dataDxfId="141"/>
    <tableColumn id="6" xr3:uid="{A19DC264-15F4-4E2E-83EE-F15DAB54FE64}" name="Quantité" dataDxfId="140"/>
    <tableColumn id="2" xr3:uid="{6201B15F-717D-43D5-BE81-539CF22E328D}" name="Libellé " dataDxfId="139"/>
    <tableColumn id="4" xr3:uid="{D19F4CA5-EFEC-48E7-A777-27F476E631E2}" name="Montant" dataDxfId="138" dataCellStyle="Monétaire"/>
  </tableColumns>
  <tableStyleInfo name="TableStyleLight1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AEE41205-5EE2-452F-A94F-2D98FE25C46E}" name="Tableau116" displayName="Tableau116" ref="B4:G200" totalsRowShown="0" headerRowDxfId="137" dataDxfId="136">
  <autoFilter ref="B4:G200" xr:uid="{AEE41205-5EE2-452F-A94F-2D98FE25C46E}"/>
  <sortState xmlns:xlrd2="http://schemas.microsoft.com/office/spreadsheetml/2017/richdata2" ref="B5:G200">
    <sortCondition ref="B4:B200"/>
  </sortState>
  <tableColumns count="6">
    <tableColumn id="1" xr3:uid="{2727C7F7-AFBF-4F2E-85D4-68BFD9C589D7}" name="Date" dataDxfId="135"/>
    <tableColumn id="3" xr3:uid="{CBEB3328-CE1E-4F34-A83C-3F8320088E29}" name="Mode de paiement" dataDxfId="134"/>
    <tableColumn id="5" xr3:uid="{5D9E8D30-44A9-4C57-B035-FB3184070A3C}" name="Référence_x000a_article" dataDxfId="133"/>
    <tableColumn id="6" xr3:uid="{3A47AEE7-EEFA-4767-B58E-43F1FE5987FC}" name="Quantité" dataDxfId="132"/>
    <tableColumn id="2" xr3:uid="{DAB0E2A0-6469-47FA-AC1D-7791C34AE1CB}" name="Libellé" dataDxfId="131"/>
    <tableColumn id="4" xr3:uid="{95C4E143-F00B-4EA6-9491-D57D27D3CEF6}" name="Montant" dataDxfId="130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3C059ABD-18B9-49A7-92A1-2B756439C3ED}" name="Tableau217" displayName="Tableau217" ref="I4:N200" totalsRowShown="0" headerRowDxfId="129" dataDxfId="127" headerRowBorderDxfId="128">
  <autoFilter ref="I4:N200" xr:uid="{3C059ABD-18B9-49A7-92A1-2B756439C3ED}"/>
  <tableColumns count="6">
    <tableColumn id="1" xr3:uid="{72E6A813-6898-4A81-B751-325CDD3FEFE2}" name="Date" dataDxfId="126"/>
    <tableColumn id="3" xr3:uid="{F179F9EC-DC69-4D9B-9A09-19B2CB7102D7}" name="Mode de paiement" dataDxfId="125"/>
    <tableColumn id="5" xr3:uid="{158C22E1-DA57-466E-9279-F8A431ABC96E}" name="Référence_x000a_article" dataDxfId="124"/>
    <tableColumn id="6" xr3:uid="{CF76DF2E-B7EC-416F-AB97-118474D1CD50}" name="Quantité" dataDxfId="123"/>
    <tableColumn id="2" xr3:uid="{31E72243-9ADA-4F6C-9215-125F12BD1A10}" name="Libellé " dataDxfId="122"/>
    <tableColumn id="4" xr3:uid="{548DCE36-1572-4E11-8031-546858DC2B48}" name="Montant" dataDxfId="121" dataCellStyle="Monétaire"/>
  </tableColumns>
  <tableStyleInfo name="TableStyleLight1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1ACF6DE1-981F-47B2-BBE9-7731D1FB7190}" name="Tableau118" displayName="Tableau118" ref="B4:G200" totalsRowShown="0" headerRowDxfId="120" dataDxfId="119">
  <autoFilter ref="B4:G200" xr:uid="{1ACF6DE1-981F-47B2-BBE9-7731D1FB7190}"/>
  <sortState xmlns:xlrd2="http://schemas.microsoft.com/office/spreadsheetml/2017/richdata2" ref="B5:G200">
    <sortCondition ref="B4:B200"/>
  </sortState>
  <tableColumns count="6">
    <tableColumn id="1" xr3:uid="{398169DD-CFE4-41D4-8F46-496983A902D2}" name="Date" dataDxfId="118"/>
    <tableColumn id="3" xr3:uid="{32EC5443-8C85-412D-9DDF-7983023447A4}" name="Mode de paiement" dataDxfId="117"/>
    <tableColumn id="5" xr3:uid="{EA608682-B13B-4B5B-87ED-E36BADBE6E5F}" name="Référence_x000a_article" dataDxfId="116"/>
    <tableColumn id="6" xr3:uid="{DFF0385F-D0FF-40B8-A826-F3C01D465C78}" name="Quantité" dataDxfId="115"/>
    <tableColumn id="2" xr3:uid="{71A41BC8-4506-4C02-B1FD-AC10C2CDAE5D}" name="Libellé" dataDxfId="114"/>
    <tableColumn id="4" xr3:uid="{3D831728-3709-4DF6-AB02-2E23636213FE}" name="Montant" dataDxfId="113"/>
  </tableColumns>
  <tableStyleInfo name="TableStyleLight16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BC9D965B-49CD-4E66-94D4-747D5B2A1E8A}" name="Tableau219" displayName="Tableau219" ref="I4:N200" totalsRowShown="0" headerRowDxfId="112" dataDxfId="110" headerRowBorderDxfId="111">
  <autoFilter ref="I4:N200" xr:uid="{BC9D965B-49CD-4E66-94D4-747D5B2A1E8A}"/>
  <tableColumns count="6">
    <tableColumn id="1" xr3:uid="{864B4DD3-4938-43D1-9593-7D6DB6242193}" name="Date" dataDxfId="109"/>
    <tableColumn id="3" xr3:uid="{7CDA5BF0-7F4C-4452-A936-E5A0B40D98A4}" name="Mode de paiement" dataDxfId="108"/>
    <tableColumn id="5" xr3:uid="{BFB06840-7EA8-4976-AAE9-16B937239531}" name="Référence_x000a_article" dataDxfId="107"/>
    <tableColumn id="6" xr3:uid="{56CB0B17-4F27-4353-B75C-A50D43A80811}" name="Quantité" dataDxfId="106"/>
    <tableColumn id="2" xr3:uid="{F09CE54D-8702-432E-95EE-C42DBAB48C7A}" name="Libellé " dataDxfId="105"/>
    <tableColumn id="4" xr3:uid="{EF888B14-0C6C-4201-8848-023605BBDA4C}" name="Montant" dataDxfId="104" dataCellStyle="Monétaire"/>
  </tableColumns>
  <tableStyleInfo name="TableStyleLight17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C0844DC8-94CD-42E9-AE7A-3B2D2ADAB8DA}" name="Tableau120" displayName="Tableau120" ref="B4:G200" totalsRowShown="0" headerRowDxfId="103" dataDxfId="102">
  <autoFilter ref="B4:G200" xr:uid="{C0844DC8-94CD-42E9-AE7A-3B2D2ADAB8DA}"/>
  <sortState xmlns:xlrd2="http://schemas.microsoft.com/office/spreadsheetml/2017/richdata2" ref="B5:G200">
    <sortCondition ref="B4:B200"/>
  </sortState>
  <tableColumns count="6">
    <tableColumn id="1" xr3:uid="{846A01EC-A3B3-4BF7-B11B-732809B1B6F5}" name="Date" dataDxfId="101"/>
    <tableColumn id="3" xr3:uid="{D65145DA-163C-4155-A230-F1E373368664}" name="Mode de paiement" dataDxfId="100"/>
    <tableColumn id="5" xr3:uid="{61EDB6C6-8EE7-4AE4-B1F8-FF1DD3507E4E}" name="Référence_x000a_article" dataDxfId="99"/>
    <tableColumn id="6" xr3:uid="{BA71A3E2-66D4-4221-8AE7-F885D70496DE}" name="Quantité" dataDxfId="98"/>
    <tableColumn id="2" xr3:uid="{D6893EE4-62F7-493C-8F4C-CB1A841ADD55}" name="Libellé" dataDxfId="97"/>
    <tableColumn id="4" xr3:uid="{B4ACFA2F-E2B2-4551-9694-7FCAF6618A37}" name="Montant" dataDxfId="96"/>
  </tableColumns>
  <tableStyleInfo name="TableStyleLight16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275F934A-D05C-4F25-8578-41A39CEDC8D4}" name="Tableau221" displayName="Tableau221" ref="I4:N200" totalsRowShown="0" headerRowDxfId="95" dataDxfId="93" headerRowBorderDxfId="94">
  <autoFilter ref="I4:N200" xr:uid="{275F934A-D05C-4F25-8578-41A39CEDC8D4}"/>
  <tableColumns count="6">
    <tableColumn id="1" xr3:uid="{7EB8DCFE-917E-419E-8F64-98ECFA0625FE}" name="Date" dataDxfId="92"/>
    <tableColumn id="3" xr3:uid="{67F7FEDC-7403-47E7-8EE1-D409920219F7}" name="Mode de paiement" dataDxfId="91"/>
    <tableColumn id="5" xr3:uid="{9A0FEE22-0CEA-4BBD-8A7C-90C9F8800881}" name="Référence_x000a_article" dataDxfId="90"/>
    <tableColumn id="6" xr3:uid="{E663A84B-863C-420D-8A34-E7E153DBD70B}" name="Quantité" dataDxfId="89"/>
    <tableColumn id="2" xr3:uid="{EBDCB6EC-6C8D-4354-B2F1-672A28B9A49C}" name="Libellé " dataDxfId="88"/>
    <tableColumn id="4" xr3:uid="{22A6ED7B-60B2-43FB-BC04-1A49A48C373D}" name="Montant" dataDxfId="87" dataCellStyle="Monétaire"/>
  </tableColumns>
  <tableStyleInfo name="TableStyleLight17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630E44BB-54A3-413D-AC4C-209ADFFA6A1A}" name="Tableau122" displayName="Tableau122" ref="B4:G200" totalsRowShown="0" headerRowDxfId="86" dataDxfId="85">
  <autoFilter ref="B4:G200" xr:uid="{630E44BB-54A3-413D-AC4C-209ADFFA6A1A}"/>
  <sortState xmlns:xlrd2="http://schemas.microsoft.com/office/spreadsheetml/2017/richdata2" ref="B5:G200">
    <sortCondition ref="B4:B200"/>
  </sortState>
  <tableColumns count="6">
    <tableColumn id="1" xr3:uid="{07A49D78-BEA2-462A-A746-45951C4D910F}" name="Date" dataDxfId="84"/>
    <tableColumn id="3" xr3:uid="{1E62B445-85DE-43A2-80D1-F1DDC3A30AAC}" name="Mode de paiement" dataDxfId="83"/>
    <tableColumn id="5" xr3:uid="{0193B321-6FB2-4881-9453-12D5EDF51CDC}" name="Référence_x000a_article" dataDxfId="82"/>
    <tableColumn id="6" xr3:uid="{BB9AEA10-2C64-4EF4-A69A-BC2CFD184F13}" name="Quantité" dataDxfId="81"/>
    <tableColumn id="2" xr3:uid="{AC6E56EF-C615-4D22-A737-E16F2DD8DF95}" name="Libellé" dataDxfId="80"/>
    <tableColumn id="4" xr3:uid="{22BB9D24-DE0B-4511-95B4-FEEEF538C860}" name="Montant" dataDxfId="79"/>
  </tableColumns>
  <tableStyleInfo name="TableStyleLight16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6CC38958-49B6-47BE-A498-74D19A3C9D95}" name="Tableau223" displayName="Tableau223" ref="I4:N200" totalsRowShown="0" headerRowDxfId="78" dataDxfId="76" headerRowBorderDxfId="77">
  <autoFilter ref="I4:N200" xr:uid="{6CC38958-49B6-47BE-A498-74D19A3C9D95}"/>
  <tableColumns count="6">
    <tableColumn id="1" xr3:uid="{309546E6-585C-4BB3-982B-2FFEC014FA5C}" name="Date" dataDxfId="75"/>
    <tableColumn id="3" xr3:uid="{9A77CDAE-E3AC-42B8-B01A-BAB3BFCC3DA4}" name="Mode de paiement" dataDxfId="74"/>
    <tableColumn id="5" xr3:uid="{B9740491-F2B1-4D4F-8110-2F4BBDBEC292}" name="Référence_x000a_article" dataDxfId="73"/>
    <tableColumn id="6" xr3:uid="{EC377A3C-9926-4002-BED1-CF7C3EE55AEF}" name="Quantité" dataDxfId="72"/>
    <tableColumn id="2" xr3:uid="{D3721067-050E-46BD-BECD-AAD5E2951731}" name="Libellé " dataDxfId="71"/>
    <tableColumn id="4" xr3:uid="{FA446BB6-6E15-405E-B6A1-8734CD84AF12}" name="Montant" dataDxfId="70" dataCellStyle="Monétaire"/>
  </tableColumns>
  <tableStyleInfo name="TableStyleLight17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F9626124-A0D8-42B5-922E-F479E30387ED}" name="Tableau12224" displayName="Tableau12224" ref="B4:G200" totalsRowShown="0" headerRowDxfId="69" dataDxfId="68">
  <autoFilter ref="B4:G200" xr:uid="{F9626124-A0D8-42B5-922E-F479E30387ED}"/>
  <sortState xmlns:xlrd2="http://schemas.microsoft.com/office/spreadsheetml/2017/richdata2" ref="B5:G200">
    <sortCondition ref="B4:B200"/>
  </sortState>
  <tableColumns count="6">
    <tableColumn id="1" xr3:uid="{AF35DC32-888A-4D3B-8047-57DF46E19C79}" name="Date" dataDxfId="67"/>
    <tableColumn id="3" xr3:uid="{40E98BC2-0D58-46E3-93DF-3FBBF1A30889}" name="Mode de paiement" dataDxfId="66"/>
    <tableColumn id="5" xr3:uid="{4DFDE6E9-11D4-4FEE-93EE-17CC55A065EF}" name="Référence_x000a_article" dataDxfId="65"/>
    <tableColumn id="6" xr3:uid="{272FC012-0797-4DCC-9015-7802308D28E0}" name="Quantité" dataDxfId="64"/>
    <tableColumn id="2" xr3:uid="{B3FF95DE-9700-4DFF-98DE-C49FFC42C1F0}" name="Libellé" dataDxfId="63"/>
    <tableColumn id="4" xr3:uid="{D02F64B5-180B-4244-A263-94AE8B0EE429}" name="Montant" dataDxfId="62"/>
  </tableColumns>
  <tableStyleInfo name="TableStyleLight16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74704152-F7A4-4EF5-85DB-7963BB0559A3}" name="Tableau22325" displayName="Tableau22325" ref="I4:N200" totalsRowShown="0" headerRowDxfId="61" dataDxfId="59" headerRowBorderDxfId="60">
  <autoFilter ref="I4:N200" xr:uid="{74704152-F7A4-4EF5-85DB-7963BB0559A3}"/>
  <tableColumns count="6">
    <tableColumn id="1" xr3:uid="{7D2B793E-EEA0-4B7F-B672-58F53E0A7A90}" name="Date" dataDxfId="58"/>
    <tableColumn id="3" xr3:uid="{508FAAD6-E5B3-4066-A5F5-8DD25A055C37}" name="Mode de paiement" dataDxfId="57"/>
    <tableColumn id="5" xr3:uid="{EBBD0B05-93B1-4EF0-9CAB-6D00401A3531}" name="Référence_x000a_article" dataDxfId="56"/>
    <tableColumn id="6" xr3:uid="{5C02F576-B3D2-4645-A247-B5C95AF1F765}" name="Quantité" dataDxfId="55"/>
    <tableColumn id="2" xr3:uid="{0BFAE4F5-2B69-4E21-8C12-181CF643FB79}" name="Libellé " dataDxfId="54"/>
    <tableColumn id="4" xr3:uid="{10047940-9A16-47FF-B001-23F2EF224CF1}" name="Montant" dataDxfId="53" dataCellStyle="Monétaire"/>
  </tableColumns>
  <tableStyleInfo name="TableStyleLight17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C8453505-1289-44B4-9760-7740148BD4D4}" name="Tableau12226" displayName="Tableau12226" ref="B4:G200" totalsRowShown="0" headerRowDxfId="52" dataDxfId="51">
  <autoFilter ref="B4:G200" xr:uid="{C8453505-1289-44B4-9760-7740148BD4D4}"/>
  <sortState xmlns:xlrd2="http://schemas.microsoft.com/office/spreadsheetml/2017/richdata2" ref="B5:G200">
    <sortCondition ref="B4:B200"/>
  </sortState>
  <tableColumns count="6">
    <tableColumn id="1" xr3:uid="{AF6A576B-88DA-450B-B9B5-AAA5B873215D}" name="Date" dataDxfId="50"/>
    <tableColumn id="3" xr3:uid="{D4CF5A0F-82E1-4FD5-9791-A3C52EA11B0B}" name="Mode de paiement" dataDxfId="49"/>
    <tableColumn id="5" xr3:uid="{BA408F82-3202-421A-A49D-384708FCEDAF}" name="Référence_x000a_article" dataDxfId="48"/>
    <tableColumn id="6" xr3:uid="{F8DC5B13-22FB-420E-BE33-8DF344801E12}" name="Quantité" dataDxfId="47"/>
    <tableColumn id="2" xr3:uid="{A3DD9E07-98C5-429E-90D7-DDB34BCC7020}" name="Libellé" dataDxfId="46"/>
    <tableColumn id="4" xr3:uid="{613E1B4D-F6ED-4527-972E-6D148501C5EF}" name="Montant" dataDxfId="45"/>
  </tableColumns>
  <tableStyleInfo name="TableStyleLight16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75B34179-4EE4-42A0-861E-BD055529F576}" name="Tableau22327" displayName="Tableau22327" ref="I4:N200" totalsRowShown="0" headerRowDxfId="44" dataDxfId="42" headerRowBorderDxfId="43">
  <autoFilter ref="I4:N200" xr:uid="{75B34179-4EE4-42A0-861E-BD055529F576}"/>
  <tableColumns count="6">
    <tableColumn id="1" xr3:uid="{F70E7B40-856F-4D01-8312-1134F254D94D}" name="Date" dataDxfId="41"/>
    <tableColumn id="3" xr3:uid="{123D8B84-B136-4336-B340-0157EC6457A1}" name="Mode de paiement" dataDxfId="40"/>
    <tableColumn id="5" xr3:uid="{155B3867-0469-4CDB-81AC-0C6EA49D2510}" name="Référence_x000a_article" dataDxfId="39"/>
    <tableColumn id="6" xr3:uid="{5712F298-B4FE-4AD9-9FC3-3F4EBFBAE713}" name="Quantité" dataDxfId="38"/>
    <tableColumn id="2" xr3:uid="{6283E7E3-8680-4445-89DF-0B30C65BF284}" name="Libellé " dataDxfId="37"/>
    <tableColumn id="4" xr3:uid="{FBB2FF74-D814-4698-9CDD-F67AEADD39BE}" name="Montant" dataDxfId="36" dataCellStyle="Monétaire"/>
  </tableColumns>
  <tableStyleInfo name="TableStyleLight17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E0EB7CF5-5F4B-4713-B45B-0656DCB1D3F1}" name="Tableau12228" displayName="Tableau12228" ref="B4:G200" totalsRowShown="0" headerRowDxfId="35" dataDxfId="34">
  <autoFilter ref="B4:G200" xr:uid="{E0EB7CF5-5F4B-4713-B45B-0656DCB1D3F1}"/>
  <sortState xmlns:xlrd2="http://schemas.microsoft.com/office/spreadsheetml/2017/richdata2" ref="B5:G200">
    <sortCondition ref="B4:B200"/>
  </sortState>
  <tableColumns count="6">
    <tableColumn id="1" xr3:uid="{73589703-9145-4126-9EC3-0E575EEAAEB3}" name="Date" dataDxfId="33"/>
    <tableColumn id="3" xr3:uid="{96AC0FFF-4942-4066-A840-0E502B74777D}" name="Mode de paiement" dataDxfId="32"/>
    <tableColumn id="5" xr3:uid="{EFFC780A-EE79-40E3-AF3D-94AF4BADA804}" name="Référence_x000a_article" dataDxfId="31"/>
    <tableColumn id="6" xr3:uid="{D2A380EC-0512-47B4-8EA1-065C500D3B22}" name="Quantité" dataDxfId="30"/>
    <tableColumn id="2" xr3:uid="{11FB1C46-BFA0-481A-AE27-045609E14120}" name="Libellé" dataDxfId="29"/>
    <tableColumn id="4" xr3:uid="{BE0E3F80-FE3F-453C-9F2E-18745D73B374}" name="Montant" dataDxfId="28"/>
  </tableColumns>
  <tableStyleInfo name="TableStyleLight16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840B12A5-87BC-4C57-B1B6-2EB6DA9F982B}" name="Tableau22329" displayName="Tableau22329" ref="I4:N200" totalsRowShown="0" headerRowDxfId="27" dataDxfId="25" headerRowBorderDxfId="26">
  <autoFilter ref="I4:N200" xr:uid="{840B12A5-87BC-4C57-B1B6-2EB6DA9F982B}"/>
  <tableColumns count="6">
    <tableColumn id="1" xr3:uid="{C86D92FD-1E09-4CF3-957D-6AD1DE97C44F}" name="Date" dataDxfId="24"/>
    <tableColumn id="3" xr3:uid="{644DFFF3-B3B0-49C5-9CB2-3FFAEF2C82F5}" name="Mode de paiement" dataDxfId="23"/>
    <tableColumn id="5" xr3:uid="{BC667F57-9C3E-4E79-8878-01258BCE525A}" name="Référence_x000a_article" dataDxfId="22"/>
    <tableColumn id="6" xr3:uid="{40970A25-663D-4AB8-8ED2-D830215951D7}" name="Quantité" dataDxfId="21"/>
    <tableColumn id="2" xr3:uid="{749B6D18-348E-4882-9EBC-01A49C74103C}" name="Libellé " dataDxfId="20"/>
    <tableColumn id="4" xr3:uid="{5C88DF79-F1DE-423A-AC06-24685BDA04BD}" name="Montant" dataDxfId="19" dataCellStyle="Monétaire"/>
  </tableColumns>
  <tableStyleInfo name="TableStyleLight17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40D82634-6F02-45C7-A863-475F61BB7560}" name="Tableau12230" displayName="Tableau12230" ref="B4:G200" totalsRowShown="0" headerRowDxfId="18" dataDxfId="17">
  <autoFilter ref="B4:G200" xr:uid="{40D82634-6F02-45C7-A863-475F61BB7560}"/>
  <sortState xmlns:xlrd2="http://schemas.microsoft.com/office/spreadsheetml/2017/richdata2" ref="B5:G200">
    <sortCondition ref="B4:B200"/>
  </sortState>
  <tableColumns count="6">
    <tableColumn id="1" xr3:uid="{AC08935F-5077-4DA4-9903-B9D4890B589D}" name="Date" dataDxfId="16"/>
    <tableColumn id="3" xr3:uid="{B9592C32-306E-4A6A-A1BC-AB739C2517FD}" name="Mode de paiement" dataDxfId="15"/>
    <tableColumn id="5" xr3:uid="{F3624162-A552-41C9-9698-944346A580A0}" name="Référence_x000a_article" dataDxfId="14"/>
    <tableColumn id="6" xr3:uid="{8F7FA87A-8B92-47BD-B087-600CBF9EF66A}" name="Quantité" dataDxfId="13"/>
    <tableColumn id="2" xr3:uid="{B3377AC9-E05D-41A5-9951-A254A6CADB6C}" name="Libellé" dataDxfId="12"/>
    <tableColumn id="4" xr3:uid="{96CF78B4-B72D-41C8-B2EE-CBD0A66DCBC0}" name="Montant" dataDxfId="11"/>
  </tableColumns>
  <tableStyleInfo name="TableStyleLight16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ADD6852-C0DE-48EE-B9EA-DFB41720E14F}" name="Tableau22331" displayName="Tableau22331" ref="I4:N200" totalsRowShown="0" headerRowDxfId="10" dataDxfId="8" headerRowBorderDxfId="9">
  <autoFilter ref="I4:N200" xr:uid="{0ADD6852-C0DE-48EE-B9EA-DFB41720E14F}"/>
  <tableColumns count="6">
    <tableColumn id="1" xr3:uid="{BB0ED473-9F4D-4A48-A37A-0A969AA57BAA}" name="Date" dataDxfId="7"/>
    <tableColumn id="3" xr3:uid="{F970E40C-80FC-4366-BF5F-BAAD3C912944}" name="Mode de paiement" dataDxfId="6"/>
    <tableColumn id="5" xr3:uid="{A71DF412-2B77-4D7B-A2A7-DC96F536E78B}" name="Référence_x000a_article" dataDxfId="5"/>
    <tableColumn id="6" xr3:uid="{49AC4F02-C425-4C8B-9314-E29159E033D0}" name="Quantité" dataDxfId="4"/>
    <tableColumn id="2" xr3:uid="{9A5B85CF-4F3B-4AFB-8D58-8D10FD38AB91}" name="Libellé " dataDxfId="3"/>
    <tableColumn id="4" xr3:uid="{13EDD43C-B393-4354-9524-D41073D6B935}" name="Montant" dataDxfId="2" dataCellStyle="Monétaire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83491B8-1337-4B03-B552-B98F07FD2967}">
  <we:reference id="wa200005502" version="1.0.0.11" store="fr-FR" storeType="OMEX"/>
  <we:alternateReferences>
    <we:reference id="WA200005502" version="1.0.0.11" store="WA200005502" storeType="OMEX"/>
  </we:alternateReferences>
  <we:properties>
    <we:property name="docId" value="&quot;WwVOs9RTKn6wdWy7hrsbk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table" Target="../tables/table9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table" Target="../tables/table1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table" Target="../tables/table1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table" Target="../tables/table15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table" Target="../tables/table17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table" Target="../tables/table19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table" Target="../tables/table21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4.xml"/><Relationship Id="rId1" Type="http://schemas.openxmlformats.org/officeDocument/2006/relationships/table" Target="../tables/table2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B843C-B4A1-4834-8E4E-E5E2B3C8E3DB}">
  <sheetPr codeName="Feuil4">
    <tabColor rgb="FF7030A0"/>
  </sheetPr>
  <dimension ref="B2:I55"/>
  <sheetViews>
    <sheetView zoomScale="70" zoomScaleNormal="70" workbookViewId="0">
      <selection activeCell="E4" sqref="E4"/>
    </sheetView>
  </sheetViews>
  <sheetFormatPr baseColWidth="10" defaultRowHeight="13.2"/>
  <cols>
    <col min="2" max="2" width="11.21875" style="57" customWidth="1"/>
    <col min="3" max="3" width="29.21875" style="57" customWidth="1"/>
    <col min="4" max="4" width="44.33203125" customWidth="1"/>
    <col min="5" max="5" width="66.33203125" customWidth="1"/>
    <col min="6" max="6" width="18.21875" customWidth="1"/>
    <col min="7" max="7" width="35.88671875" customWidth="1"/>
    <col min="8" max="8" width="25.44140625" customWidth="1"/>
    <col min="9" max="9" width="59.33203125" customWidth="1"/>
    <col min="10" max="10" width="45.88671875" customWidth="1"/>
  </cols>
  <sheetData>
    <row r="2" spans="2:9" ht="31.2">
      <c r="B2" s="62" t="s">
        <v>46</v>
      </c>
      <c r="C2" s="62"/>
      <c r="D2" s="62"/>
      <c r="E2" s="62"/>
      <c r="F2" s="62"/>
      <c r="G2" s="62"/>
      <c r="H2" s="62"/>
      <c r="I2" s="62"/>
    </row>
    <row r="3" spans="2:9" ht="41.4" customHeight="1">
      <c r="B3" s="60" t="s">
        <v>50</v>
      </c>
      <c r="C3" s="60" t="s">
        <v>42</v>
      </c>
      <c r="D3" s="60" t="s">
        <v>41</v>
      </c>
      <c r="E3" s="60" t="s">
        <v>43</v>
      </c>
      <c r="F3" s="60" t="s">
        <v>51</v>
      </c>
      <c r="G3" s="60" t="s">
        <v>44</v>
      </c>
      <c r="H3" s="60" t="s">
        <v>52</v>
      </c>
      <c r="I3" s="60" t="s">
        <v>45</v>
      </c>
    </row>
    <row r="4" spans="2:9" ht="38.4" customHeight="1">
      <c r="B4" s="59"/>
      <c r="C4" s="59"/>
      <c r="D4" s="59"/>
      <c r="E4" s="59"/>
      <c r="F4" s="59"/>
      <c r="G4" s="59"/>
      <c r="H4" s="59"/>
      <c r="I4" s="59"/>
    </row>
    <row r="5" spans="2:9" ht="30" customHeight="1">
      <c r="B5" s="58"/>
      <c r="C5" s="58"/>
      <c r="D5" s="58"/>
      <c r="E5" s="58"/>
      <c r="F5" s="58"/>
      <c r="G5" s="58"/>
      <c r="H5" s="58"/>
      <c r="I5" s="58"/>
    </row>
    <row r="6" spans="2:9" ht="30" customHeight="1">
      <c r="B6" s="58"/>
      <c r="C6" s="58"/>
      <c r="D6" s="58"/>
      <c r="E6" s="58"/>
      <c r="F6" s="58"/>
      <c r="G6" s="58"/>
      <c r="H6" s="58"/>
      <c r="I6" s="58"/>
    </row>
    <row r="7" spans="2:9" ht="30" customHeight="1">
      <c r="B7" s="58"/>
      <c r="C7" s="58"/>
      <c r="D7" s="58"/>
      <c r="E7" s="58"/>
      <c r="F7" s="58"/>
      <c r="G7" s="58"/>
      <c r="H7" s="58"/>
      <c r="I7" s="58"/>
    </row>
    <row r="8" spans="2:9" ht="30" customHeight="1">
      <c r="B8" s="58"/>
      <c r="C8" s="58"/>
      <c r="D8" s="58"/>
      <c r="E8" s="58"/>
      <c r="F8" s="58"/>
      <c r="G8" s="58"/>
      <c r="H8" s="58"/>
      <c r="I8" s="58"/>
    </row>
    <row r="9" spans="2:9" ht="30" customHeight="1">
      <c r="B9" s="58"/>
      <c r="C9" s="58"/>
      <c r="D9" s="58"/>
      <c r="E9" s="58"/>
      <c r="F9" s="58"/>
      <c r="G9" s="58"/>
      <c r="H9" s="58"/>
      <c r="I9" s="58"/>
    </row>
    <row r="10" spans="2:9" ht="30" customHeight="1">
      <c r="B10" s="58"/>
      <c r="C10" s="58"/>
      <c r="D10" s="58"/>
      <c r="E10" s="58"/>
      <c r="F10" s="58"/>
      <c r="G10" s="58"/>
      <c r="H10" s="58"/>
      <c r="I10" s="58"/>
    </row>
    <row r="11" spans="2:9" ht="30" customHeight="1">
      <c r="B11" s="58"/>
      <c r="C11" s="58"/>
      <c r="D11" s="58"/>
      <c r="E11" s="58"/>
      <c r="F11" s="58"/>
      <c r="G11" s="58"/>
      <c r="H11" s="58"/>
      <c r="I11" s="58"/>
    </row>
    <row r="12" spans="2:9" ht="30" customHeight="1">
      <c r="B12" s="58"/>
      <c r="C12" s="58"/>
      <c r="D12" s="58"/>
      <c r="E12" s="58"/>
      <c r="F12" s="58"/>
      <c r="G12" s="58"/>
      <c r="H12" s="58"/>
      <c r="I12" s="58"/>
    </row>
    <row r="13" spans="2:9" ht="30" customHeight="1">
      <c r="B13" s="58"/>
      <c r="C13" s="58"/>
      <c r="D13" s="58"/>
      <c r="E13" s="58"/>
      <c r="F13" s="58"/>
      <c r="G13" s="58"/>
      <c r="H13" s="58"/>
      <c r="I13" s="58"/>
    </row>
    <row r="14" spans="2:9" ht="30" customHeight="1">
      <c r="B14" s="58"/>
      <c r="C14" s="58"/>
      <c r="D14" s="58"/>
      <c r="E14" s="58"/>
      <c r="F14" s="58"/>
      <c r="G14" s="58"/>
      <c r="H14" s="58"/>
      <c r="I14" s="58"/>
    </row>
    <row r="15" spans="2:9" ht="30" customHeight="1">
      <c r="B15" s="58"/>
      <c r="C15" s="58"/>
      <c r="D15" s="58"/>
      <c r="E15" s="58"/>
      <c r="F15" s="58"/>
      <c r="G15" s="58"/>
      <c r="H15" s="58"/>
      <c r="I15" s="58"/>
    </row>
    <row r="16" spans="2:9" ht="30" customHeight="1">
      <c r="B16" s="58"/>
      <c r="C16" s="58"/>
      <c r="D16" s="58"/>
      <c r="E16" s="58"/>
      <c r="F16" s="58"/>
      <c r="G16" s="58"/>
      <c r="H16" s="58"/>
      <c r="I16" s="58"/>
    </row>
    <row r="17" spans="2:9" ht="30" customHeight="1">
      <c r="B17" s="58"/>
      <c r="C17" s="58"/>
      <c r="D17" s="58"/>
      <c r="E17" s="58"/>
      <c r="F17" s="58"/>
      <c r="G17" s="58"/>
      <c r="H17" s="58"/>
      <c r="I17" s="58"/>
    </row>
    <row r="18" spans="2:9" ht="30" customHeight="1">
      <c r="B18" s="58"/>
      <c r="C18" s="58"/>
      <c r="D18" s="58"/>
      <c r="E18" s="58"/>
      <c r="F18" s="58"/>
      <c r="G18" s="58"/>
      <c r="H18" s="58"/>
      <c r="I18" s="58"/>
    </row>
    <row r="19" spans="2:9" ht="30" customHeight="1">
      <c r="B19" s="58"/>
      <c r="C19" s="58"/>
      <c r="D19" s="58"/>
      <c r="E19" s="58"/>
      <c r="F19" s="58"/>
      <c r="G19" s="58"/>
      <c r="H19" s="58"/>
      <c r="I19" s="58"/>
    </row>
    <row r="20" spans="2:9" ht="30" customHeight="1">
      <c r="B20" s="58"/>
      <c r="C20" s="58"/>
      <c r="D20" s="58"/>
      <c r="E20" s="58"/>
      <c r="F20" s="58"/>
      <c r="G20" s="58"/>
      <c r="H20" s="58"/>
      <c r="I20" s="58"/>
    </row>
    <row r="21" spans="2:9" ht="30" customHeight="1">
      <c r="B21" s="58"/>
      <c r="C21" s="58"/>
      <c r="D21" s="58"/>
      <c r="E21" s="58"/>
      <c r="F21" s="58"/>
      <c r="G21" s="58"/>
      <c r="H21" s="58"/>
      <c r="I21" s="58"/>
    </row>
    <row r="22" spans="2:9" ht="30" customHeight="1">
      <c r="B22" s="58"/>
      <c r="C22" s="58"/>
      <c r="D22" s="58"/>
      <c r="E22" s="58"/>
      <c r="F22" s="58"/>
      <c r="G22" s="58"/>
      <c r="H22" s="58"/>
      <c r="I22" s="58"/>
    </row>
    <row r="23" spans="2:9" ht="30" customHeight="1">
      <c r="B23" s="58"/>
      <c r="C23" s="58"/>
      <c r="D23" s="58"/>
      <c r="E23" s="58"/>
      <c r="F23" s="58"/>
      <c r="G23" s="58"/>
      <c r="H23" s="58"/>
      <c r="I23" s="58"/>
    </row>
    <row r="24" spans="2:9" ht="30" customHeight="1">
      <c r="B24" s="58"/>
      <c r="C24" s="58"/>
      <c r="D24" s="58"/>
      <c r="E24" s="58"/>
      <c r="F24" s="58"/>
      <c r="G24" s="58"/>
      <c r="H24" s="58"/>
      <c r="I24" s="58"/>
    </row>
    <row r="25" spans="2:9" ht="30" customHeight="1">
      <c r="B25" s="58"/>
      <c r="C25" s="58"/>
      <c r="D25" s="58"/>
      <c r="E25" s="58"/>
      <c r="F25" s="58"/>
      <c r="G25" s="58"/>
      <c r="H25" s="58"/>
      <c r="I25" s="58"/>
    </row>
    <row r="26" spans="2:9" ht="30" customHeight="1">
      <c r="B26" s="58"/>
      <c r="C26" s="58"/>
      <c r="D26" s="58"/>
      <c r="E26" s="58"/>
      <c r="F26" s="58"/>
      <c r="G26" s="58"/>
      <c r="H26" s="58"/>
      <c r="I26" s="58"/>
    </row>
    <row r="27" spans="2:9" ht="30" customHeight="1">
      <c r="B27" s="58"/>
      <c r="C27" s="58"/>
      <c r="D27" s="58"/>
      <c r="E27" s="58"/>
      <c r="F27" s="58"/>
      <c r="G27" s="58"/>
      <c r="H27" s="58"/>
      <c r="I27" s="58"/>
    </row>
    <row r="28" spans="2:9" ht="30" customHeight="1">
      <c r="B28" s="58"/>
      <c r="C28" s="58"/>
      <c r="D28" s="58"/>
      <c r="E28" s="58"/>
      <c r="F28" s="58"/>
      <c r="G28" s="58"/>
      <c r="H28" s="58"/>
      <c r="I28" s="58"/>
    </row>
    <row r="29" spans="2:9" ht="30" customHeight="1">
      <c r="B29" s="58"/>
      <c r="C29" s="58"/>
      <c r="D29" s="58"/>
      <c r="E29" s="58"/>
      <c r="F29" s="58"/>
      <c r="G29" s="58"/>
      <c r="H29" s="58"/>
      <c r="I29" s="58"/>
    </row>
    <row r="30" spans="2:9" ht="30" customHeight="1">
      <c r="B30" s="58"/>
      <c r="C30" s="58"/>
      <c r="D30" s="58"/>
      <c r="E30" s="58"/>
      <c r="F30" s="58"/>
      <c r="G30" s="58"/>
      <c r="H30" s="58"/>
      <c r="I30" s="58"/>
    </row>
    <row r="31" spans="2:9" ht="30" customHeight="1">
      <c r="B31" s="58"/>
      <c r="C31" s="58"/>
      <c r="D31" s="58"/>
      <c r="E31" s="58"/>
      <c r="F31" s="58"/>
      <c r="G31" s="58"/>
      <c r="H31" s="58"/>
      <c r="I31" s="58"/>
    </row>
    <row r="32" spans="2:9" ht="30" customHeight="1">
      <c r="B32" s="58"/>
      <c r="C32" s="58"/>
      <c r="D32" s="58"/>
      <c r="E32" s="58"/>
      <c r="F32" s="58"/>
      <c r="G32" s="58"/>
      <c r="H32" s="58"/>
      <c r="I32" s="58"/>
    </row>
    <row r="33" spans="2:9" ht="30" customHeight="1">
      <c r="B33" s="58"/>
      <c r="C33" s="58"/>
      <c r="D33" s="58"/>
      <c r="E33" s="58"/>
      <c r="F33" s="58"/>
      <c r="G33" s="58"/>
      <c r="H33" s="58"/>
      <c r="I33" s="58"/>
    </row>
    <row r="34" spans="2:9" ht="30" customHeight="1">
      <c r="B34" s="58"/>
      <c r="C34" s="58"/>
      <c r="D34" s="58"/>
      <c r="E34" s="58"/>
      <c r="F34" s="58"/>
      <c r="G34" s="58"/>
      <c r="H34" s="58"/>
      <c r="I34" s="58"/>
    </row>
    <row r="35" spans="2:9" ht="30" customHeight="1">
      <c r="B35" s="58"/>
      <c r="C35" s="58"/>
      <c r="D35" s="58"/>
      <c r="E35" s="58"/>
      <c r="F35" s="58"/>
      <c r="G35" s="58"/>
      <c r="H35" s="58"/>
      <c r="I35" s="58"/>
    </row>
    <row r="36" spans="2:9" ht="30" customHeight="1">
      <c r="B36" s="58"/>
      <c r="C36" s="58"/>
      <c r="D36" s="58"/>
      <c r="E36" s="58"/>
      <c r="F36" s="58"/>
      <c r="G36" s="58"/>
      <c r="H36" s="58"/>
      <c r="I36" s="58"/>
    </row>
    <row r="37" spans="2:9" ht="30" customHeight="1">
      <c r="B37" s="58"/>
      <c r="C37" s="58"/>
      <c r="D37" s="58"/>
      <c r="E37" s="58"/>
      <c r="F37" s="58"/>
      <c r="G37" s="58"/>
      <c r="H37" s="58"/>
      <c r="I37" s="58"/>
    </row>
    <row r="38" spans="2:9" ht="30" customHeight="1">
      <c r="B38" s="58"/>
      <c r="C38" s="58"/>
      <c r="D38" s="58"/>
      <c r="E38" s="58"/>
      <c r="F38" s="58"/>
      <c r="G38" s="58"/>
      <c r="H38" s="58"/>
      <c r="I38" s="58"/>
    </row>
    <row r="39" spans="2:9" ht="30" customHeight="1">
      <c r="B39" s="58"/>
      <c r="C39" s="58"/>
      <c r="D39" s="58"/>
      <c r="E39" s="58"/>
      <c r="F39" s="58"/>
      <c r="G39" s="58"/>
      <c r="H39" s="58"/>
      <c r="I39" s="58"/>
    </row>
    <row r="40" spans="2:9" ht="30" customHeight="1">
      <c r="B40" s="58"/>
      <c r="C40" s="58"/>
      <c r="D40" s="58"/>
      <c r="E40" s="58"/>
      <c r="F40" s="58"/>
      <c r="G40" s="58"/>
      <c r="H40" s="58"/>
      <c r="I40" s="58"/>
    </row>
    <row r="41" spans="2:9" ht="30" customHeight="1">
      <c r="B41" s="58"/>
      <c r="C41" s="58"/>
      <c r="D41" s="58"/>
      <c r="E41" s="58"/>
      <c r="F41" s="58"/>
      <c r="G41" s="58"/>
      <c r="H41" s="58"/>
      <c r="I41" s="58"/>
    </row>
    <row r="42" spans="2:9" ht="30" customHeight="1">
      <c r="B42" s="58"/>
      <c r="C42" s="58"/>
      <c r="D42" s="58"/>
      <c r="E42" s="58"/>
      <c r="F42" s="58"/>
      <c r="G42" s="58"/>
      <c r="H42" s="58"/>
      <c r="I42" s="58"/>
    </row>
    <row r="43" spans="2:9" ht="30" customHeight="1">
      <c r="B43" s="58"/>
      <c r="C43" s="58"/>
      <c r="D43" s="58"/>
      <c r="E43" s="58"/>
      <c r="F43" s="58"/>
      <c r="G43" s="58"/>
      <c r="H43" s="58"/>
      <c r="I43" s="58"/>
    </row>
    <row r="44" spans="2:9" ht="30" customHeight="1">
      <c r="B44" s="58"/>
      <c r="C44" s="58"/>
      <c r="D44" s="58"/>
      <c r="E44" s="58"/>
      <c r="F44" s="58"/>
      <c r="G44" s="58"/>
      <c r="H44" s="58"/>
      <c r="I44" s="58"/>
    </row>
    <row r="45" spans="2:9" ht="30" customHeight="1">
      <c r="B45" s="58"/>
      <c r="C45" s="58"/>
      <c r="D45" s="58"/>
      <c r="E45" s="58"/>
      <c r="F45" s="58"/>
      <c r="G45" s="58"/>
      <c r="H45" s="58"/>
      <c r="I45" s="58"/>
    </row>
    <row r="46" spans="2:9" ht="30" customHeight="1">
      <c r="B46" s="58"/>
      <c r="C46" s="58"/>
      <c r="D46" s="58"/>
      <c r="E46" s="58"/>
      <c r="F46" s="58"/>
      <c r="G46" s="58"/>
      <c r="H46" s="58"/>
      <c r="I46" s="58"/>
    </row>
    <row r="47" spans="2:9" ht="30" customHeight="1">
      <c r="B47" s="58"/>
      <c r="C47" s="58"/>
      <c r="D47" s="58"/>
      <c r="E47" s="58"/>
      <c r="F47" s="58"/>
      <c r="G47" s="58"/>
      <c r="H47" s="58"/>
      <c r="I47" s="58"/>
    </row>
    <row r="48" spans="2:9" ht="30" customHeight="1">
      <c r="B48" s="58"/>
      <c r="C48" s="58"/>
      <c r="D48" s="58"/>
      <c r="E48" s="58"/>
      <c r="F48" s="58"/>
      <c r="G48" s="58"/>
      <c r="H48" s="58"/>
      <c r="I48" s="58"/>
    </row>
    <row r="49" spans="2:9" ht="30" customHeight="1">
      <c r="B49" s="58"/>
      <c r="C49" s="58"/>
      <c r="D49" s="58"/>
      <c r="E49" s="58"/>
      <c r="F49" s="58"/>
      <c r="G49" s="58"/>
      <c r="H49" s="58"/>
      <c r="I49" s="58"/>
    </row>
    <row r="50" spans="2:9" ht="30" customHeight="1">
      <c r="B50" s="58"/>
      <c r="C50" s="58"/>
      <c r="D50" s="58"/>
      <c r="E50" s="58"/>
      <c r="F50" s="58"/>
      <c r="G50" s="58"/>
      <c r="H50" s="58"/>
      <c r="I50" s="58"/>
    </row>
    <row r="51" spans="2:9" ht="30" customHeight="1">
      <c r="B51" s="58"/>
      <c r="C51" s="58"/>
      <c r="D51" s="58"/>
      <c r="E51" s="58"/>
      <c r="F51" s="58"/>
      <c r="G51" s="58"/>
      <c r="H51" s="58"/>
      <c r="I51" s="58"/>
    </row>
    <row r="52" spans="2:9" ht="30" customHeight="1">
      <c r="B52" s="58"/>
      <c r="C52" s="58"/>
      <c r="D52" s="58"/>
      <c r="E52" s="58"/>
      <c r="F52" s="58"/>
      <c r="G52" s="58"/>
      <c r="H52" s="58"/>
      <c r="I52" s="58"/>
    </row>
    <row r="53" spans="2:9" ht="30" customHeight="1">
      <c r="B53" s="58"/>
      <c r="C53" s="58"/>
      <c r="D53" s="58"/>
      <c r="E53" s="58"/>
      <c r="F53" s="58"/>
      <c r="G53" s="58"/>
      <c r="H53" s="58"/>
      <c r="I53" s="58"/>
    </row>
    <row r="54" spans="2:9" ht="30" customHeight="1">
      <c r="B54" s="57" t="s">
        <v>53</v>
      </c>
      <c r="C54" s="57" t="s">
        <v>47</v>
      </c>
      <c r="D54" t="s">
        <v>54</v>
      </c>
      <c r="E54" t="s">
        <v>55</v>
      </c>
      <c r="F54" t="s">
        <v>48</v>
      </c>
      <c r="G54" t="s">
        <v>49</v>
      </c>
      <c r="H54" t="s">
        <v>56</v>
      </c>
      <c r="I54" t="s">
        <v>57</v>
      </c>
    </row>
    <row r="55" spans="2:9">
      <c r="B55" s="57" t="s">
        <v>53</v>
      </c>
      <c r="C55" s="57" t="s">
        <v>47</v>
      </c>
      <c r="D55" t="s">
        <v>54</v>
      </c>
      <c r="E55" t="s">
        <v>55</v>
      </c>
      <c r="F55" t="s">
        <v>48</v>
      </c>
      <c r="G55" t="s">
        <v>49</v>
      </c>
      <c r="H55" t="s">
        <v>56</v>
      </c>
      <c r="I55" t="s">
        <v>57</v>
      </c>
    </row>
  </sheetData>
  <mergeCells count="1">
    <mergeCell ref="B2:I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6E4BC-327D-4D59-9BF1-ECE5FA3429DF}">
  <sheetPr codeName="Feuil6">
    <tabColor rgb="FFC00000"/>
  </sheetPr>
  <dimension ref="B2:U364"/>
  <sheetViews>
    <sheetView topLeftCell="A196" zoomScale="50" zoomScaleNormal="50" workbookViewId="0">
      <selection activeCell="F195" sqref="F195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3" t="s">
        <v>17</v>
      </c>
      <c r="C2" s="63"/>
      <c r="D2" s="63"/>
      <c r="E2" s="63"/>
      <c r="F2" s="63"/>
      <c r="G2" s="63"/>
      <c r="H2" s="43"/>
      <c r="I2" s="63" t="s">
        <v>18</v>
      </c>
      <c r="J2" s="63"/>
      <c r="K2" s="63"/>
      <c r="L2" s="63"/>
      <c r="M2" s="63"/>
      <c r="N2" s="63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>
        <v>321</v>
      </c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>
        <v>123</v>
      </c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>
        <v>453</v>
      </c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>
        <v>543</v>
      </c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>
        <v>546</v>
      </c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/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SUM(Tableau1[Montant])</f>
        <v>2994</v>
      </c>
      <c r="M202" s="52" t="s">
        <v>29</v>
      </c>
      <c r="N202" s="54">
        <f>SUM(Tableau2[Montant])</f>
        <v>1960</v>
      </c>
    </row>
    <row r="364" spans="14:14">
      <c r="N364" s="53"/>
    </row>
  </sheetData>
  <mergeCells count="2">
    <mergeCell ref="I2:N2"/>
    <mergeCell ref="B2:G2"/>
  </mergeCells>
  <phoneticPr fontId="22" type="noConversion"/>
  <dataValidations count="1">
    <dataValidation type="list" allowBlank="1" showInputMessage="1" showErrorMessage="1" sqref="C5:C200 J5:J200" xr:uid="{F8AEDBEF-772B-43F4-B925-DB502065AC9B}">
      <formula1>$U$5:$U$8</formula1>
    </dataValidation>
  </dataValidations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2D7D2-716B-4968-BB74-8E93B5072D30}">
  <sheetPr>
    <tabColor rgb="FFC00000"/>
  </sheetPr>
  <dimension ref="B2:U364"/>
  <sheetViews>
    <sheetView topLeftCell="A194" zoomScale="50" zoomScaleNormal="50" workbookViewId="0">
      <selection sqref="A1:XFD1048576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3" t="s">
        <v>17</v>
      </c>
      <c r="C2" s="63"/>
      <c r="D2" s="63"/>
      <c r="E2" s="63"/>
      <c r="F2" s="63"/>
      <c r="G2" s="63"/>
      <c r="H2" s="43"/>
      <c r="I2" s="63" t="s">
        <v>18</v>
      </c>
      <c r="J2" s="63"/>
      <c r="K2" s="63"/>
      <c r="L2" s="63"/>
      <c r="M2" s="63"/>
      <c r="N2" s="63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>
        <v>321</v>
      </c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>
        <v>123</v>
      </c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>
        <v>453</v>
      </c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>
        <v>543</v>
      </c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>
        <v>546</v>
      </c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/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SUM(Tableau18[Montant])</f>
        <v>2994</v>
      </c>
      <c r="M202" s="52" t="s">
        <v>29</v>
      </c>
      <c r="N202" s="54">
        <f>SUM(Tableau29[Montant])</f>
        <v>1960</v>
      </c>
    </row>
    <row r="364" spans="14:14">
      <c r="N364" s="53"/>
    </row>
  </sheetData>
  <mergeCells count="2">
    <mergeCell ref="B2:G2"/>
    <mergeCell ref="I2:N2"/>
  </mergeCells>
  <dataValidations count="1">
    <dataValidation type="list" allowBlank="1" showInputMessage="1" showErrorMessage="1" sqref="C5:C200 J5:J200" xr:uid="{7933CFA5-CC56-4589-8F46-C64D8B34FE50}">
      <formula1>$U$5:$U$8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B9B30-302F-4B2C-8B28-1303FBED49B5}">
  <sheetPr>
    <tabColor rgb="FFCC3300"/>
  </sheetPr>
  <dimension ref="B2:U364"/>
  <sheetViews>
    <sheetView topLeftCell="A188" zoomScale="50" zoomScaleNormal="50" workbookViewId="0">
      <selection activeCell="M9" sqref="M9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3" t="s">
        <v>17</v>
      </c>
      <c r="C2" s="63"/>
      <c r="D2" s="63"/>
      <c r="E2" s="63"/>
      <c r="F2" s="63"/>
      <c r="G2" s="63"/>
      <c r="H2" s="43"/>
      <c r="I2" s="63" t="s">
        <v>18</v>
      </c>
      <c r="J2" s="63"/>
      <c r="K2" s="63"/>
      <c r="L2" s="63"/>
      <c r="M2" s="63"/>
      <c r="N2" s="63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/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/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/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/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/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 t="s">
        <v>26</v>
      </c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SUM(Tableau112[Montant])</f>
        <v>2994</v>
      </c>
      <c r="M202" s="52" t="s">
        <v>29</v>
      </c>
      <c r="N202" s="54">
        <f>SUM(Tableau213[Montant])</f>
        <v>1960</v>
      </c>
    </row>
    <row r="364" spans="14:14">
      <c r="N364" s="53"/>
    </row>
  </sheetData>
  <mergeCells count="2">
    <mergeCell ref="B2:G2"/>
    <mergeCell ref="I2:N2"/>
  </mergeCells>
  <dataValidations count="1">
    <dataValidation type="list" allowBlank="1" showInputMessage="1" showErrorMessage="1" sqref="C5:C200 J5:J200" xr:uid="{48C08C8F-D067-482F-B94D-0D18F035DB1C}">
      <formula1>$U$5:$U$8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C1D1E-5A57-4A1E-A941-80BF3E103E50}">
  <sheetPr>
    <tabColor rgb="FFCC3300"/>
  </sheetPr>
  <dimension ref="B2:U364"/>
  <sheetViews>
    <sheetView topLeftCell="A193" zoomScale="50" zoomScaleNormal="50" workbookViewId="0">
      <selection sqref="A1:XFD1048576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3" t="s">
        <v>17</v>
      </c>
      <c r="C2" s="63"/>
      <c r="D2" s="63"/>
      <c r="E2" s="63"/>
      <c r="F2" s="63"/>
      <c r="G2" s="63"/>
      <c r="H2" s="43"/>
      <c r="I2" s="63" t="s">
        <v>18</v>
      </c>
      <c r="J2" s="63"/>
      <c r="K2" s="63"/>
      <c r="L2" s="63"/>
      <c r="M2" s="63"/>
      <c r="N2" s="63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>
        <v>321</v>
      </c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>
        <v>123</v>
      </c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>
        <v>453</v>
      </c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>
        <v>543</v>
      </c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>
        <v>546</v>
      </c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/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SUM(Tableau114[Montant])</f>
        <v>2994</v>
      </c>
      <c r="M202" s="52" t="s">
        <v>29</v>
      </c>
      <c r="N202" s="54">
        <f>SUM(Tableau215[Montant])</f>
        <v>1960</v>
      </c>
    </row>
    <row r="364" spans="14:14">
      <c r="N364" s="53"/>
    </row>
  </sheetData>
  <mergeCells count="2">
    <mergeCell ref="B2:G2"/>
    <mergeCell ref="I2:N2"/>
  </mergeCells>
  <dataValidations count="1">
    <dataValidation type="list" allowBlank="1" showInputMessage="1" showErrorMessage="1" sqref="C5:C200 J5:J200" xr:uid="{50809FF8-1A67-44D0-B332-D2A2535BC147}">
      <formula1>$U$5:$U$8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F778F-0D0F-4FB8-8D75-63E0FB7B1040}">
  <sheetPr>
    <tabColor rgb="FFCC3300"/>
  </sheetPr>
  <dimension ref="B2:U364"/>
  <sheetViews>
    <sheetView topLeftCell="A181" zoomScale="50" zoomScaleNormal="50" workbookViewId="0">
      <selection sqref="A1:XFD1048576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3" t="s">
        <v>17</v>
      </c>
      <c r="C2" s="63"/>
      <c r="D2" s="63"/>
      <c r="E2" s="63"/>
      <c r="F2" s="63"/>
      <c r="G2" s="63"/>
      <c r="H2" s="43"/>
      <c r="I2" s="63" t="s">
        <v>18</v>
      </c>
      <c r="J2" s="63"/>
      <c r="K2" s="63"/>
      <c r="L2" s="63"/>
      <c r="M2" s="63"/>
      <c r="N2" s="63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>
        <v>321</v>
      </c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>
        <v>123</v>
      </c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>
        <v>453</v>
      </c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>
        <v>543</v>
      </c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>
        <v>546</v>
      </c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/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SUM(Tableau116[Montant])</f>
        <v>2994</v>
      </c>
      <c r="M202" s="52" t="s">
        <v>29</v>
      </c>
      <c r="N202" s="54">
        <f>SUM(Tableau217[Montant])</f>
        <v>1960</v>
      </c>
    </row>
    <row r="364" spans="14:14">
      <c r="N364" s="53"/>
    </row>
  </sheetData>
  <mergeCells count="2">
    <mergeCell ref="B2:G2"/>
    <mergeCell ref="I2:N2"/>
  </mergeCells>
  <dataValidations count="1">
    <dataValidation type="list" allowBlank="1" showInputMessage="1" showErrorMessage="1" sqref="C5:C200 J5:J200" xr:uid="{75B463F2-965B-4FBB-8D56-FBB33D5867FE}">
      <formula1>$U$5:$U$8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7CE19-2B3F-49A4-9C66-3DF533EBECDC}">
  <sheetPr>
    <tabColor rgb="FFCC3300"/>
  </sheetPr>
  <dimension ref="B2:U364"/>
  <sheetViews>
    <sheetView topLeftCell="A181" zoomScale="50" zoomScaleNormal="50" workbookViewId="0">
      <selection sqref="A1:XFD1048576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3" t="s">
        <v>17</v>
      </c>
      <c r="C2" s="63"/>
      <c r="D2" s="63"/>
      <c r="E2" s="63"/>
      <c r="F2" s="63"/>
      <c r="G2" s="63"/>
      <c r="H2" s="43"/>
      <c r="I2" s="63" t="s">
        <v>18</v>
      </c>
      <c r="J2" s="63"/>
      <c r="K2" s="63"/>
      <c r="L2" s="63"/>
      <c r="M2" s="63"/>
      <c r="N2" s="63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>
        <v>321</v>
      </c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>
        <v>123</v>
      </c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>
        <v>453</v>
      </c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>
        <v>543</v>
      </c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>
        <v>546</v>
      </c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/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SUM(Tableau118[Montant])</f>
        <v>2994</v>
      </c>
      <c r="M202" s="52" t="s">
        <v>29</v>
      </c>
      <c r="N202" s="54">
        <f>SUM(Tableau219[Montant])</f>
        <v>1960</v>
      </c>
    </row>
    <row r="364" spans="14:14">
      <c r="N364" s="53"/>
    </row>
  </sheetData>
  <mergeCells count="2">
    <mergeCell ref="B2:G2"/>
    <mergeCell ref="I2:N2"/>
  </mergeCells>
  <dataValidations count="1">
    <dataValidation type="list" allowBlank="1" showInputMessage="1" showErrorMessage="1" sqref="C5:C200 J5:J200" xr:uid="{DDA462F8-5C0B-42AD-A724-201EE4A83C1B}">
      <formula1>$U$5:$U$8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73E3F-1D98-4081-A9E8-E56FBF102C48}">
  <sheetPr>
    <tabColor rgb="FFCC3300"/>
  </sheetPr>
  <dimension ref="B2:U364"/>
  <sheetViews>
    <sheetView topLeftCell="A186" zoomScale="50" zoomScaleNormal="50" workbookViewId="0">
      <selection activeCell="G9" sqref="G9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3" t="s">
        <v>17</v>
      </c>
      <c r="C2" s="63"/>
      <c r="D2" s="63"/>
      <c r="E2" s="63"/>
      <c r="F2" s="63"/>
      <c r="G2" s="63"/>
      <c r="H2" s="43"/>
      <c r="I2" s="63" t="s">
        <v>18</v>
      </c>
      <c r="J2" s="63"/>
      <c r="K2" s="63"/>
      <c r="L2" s="63"/>
      <c r="M2" s="63"/>
      <c r="N2" s="63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>
        <v>321</v>
      </c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>
        <v>123</v>
      </c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>
        <v>453</v>
      </c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>
        <v>543</v>
      </c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>
        <v>546</v>
      </c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/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SUM(Tableau120[Montant])</f>
        <v>2994</v>
      </c>
      <c r="M202" s="52" t="s">
        <v>29</v>
      </c>
      <c r="N202" s="54">
        <f>SUM(Tableau221[Montant])</f>
        <v>1960</v>
      </c>
    </row>
    <row r="364" spans="14:14">
      <c r="N364" s="53"/>
    </row>
  </sheetData>
  <mergeCells count="2">
    <mergeCell ref="B2:G2"/>
    <mergeCell ref="I2:N2"/>
  </mergeCells>
  <dataValidations count="1">
    <dataValidation type="list" allowBlank="1" showInputMessage="1" showErrorMessage="1" sqref="C5:C200 J5:J200" xr:uid="{298C0234-A8B5-4889-B6B6-26E1FF120A23}">
      <formula1>$U$5:$U$8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7EACA-EC83-4A56-89EC-E5AAFA41DC3B}">
  <sheetPr>
    <tabColor rgb="FFCC3300"/>
  </sheetPr>
  <dimension ref="B2:U364"/>
  <sheetViews>
    <sheetView topLeftCell="A198" zoomScale="50" zoomScaleNormal="50" workbookViewId="0">
      <selection activeCell="G2" sqref="G2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1" t="s">
        <v>17</v>
      </c>
      <c r="C2" s="61"/>
      <c r="D2" s="61"/>
      <c r="E2" s="61"/>
      <c r="F2" s="61"/>
      <c r="G2" s="61"/>
      <c r="H2" s="43"/>
      <c r="I2" s="63" t="s">
        <v>18</v>
      </c>
      <c r="J2" s="63"/>
      <c r="K2" s="63"/>
      <c r="L2" s="63"/>
      <c r="M2" s="63"/>
      <c r="N2" s="63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>
        <v>321</v>
      </c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>
        <v>123</v>
      </c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>
        <v>453</v>
      </c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>
        <v>543</v>
      </c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>
        <v>546</v>
      </c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/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SUM(Tableau122[Montant])</f>
        <v>2994</v>
      </c>
      <c r="M202" s="52" t="s">
        <v>29</v>
      </c>
      <c r="N202" s="54">
        <f>SUM(Tableau223[Montant])</f>
        <v>1960</v>
      </c>
    </row>
    <row r="364" spans="14:14">
      <c r="N364" s="53"/>
    </row>
  </sheetData>
  <mergeCells count="1">
    <mergeCell ref="I2:N2"/>
  </mergeCells>
  <dataValidations count="1">
    <dataValidation type="list" allowBlank="1" showInputMessage="1" showErrorMessage="1" sqref="C5:C200 J5:J200" xr:uid="{08345D86-6631-470A-BB0D-596D0EADEBB0}">
      <formula1>$U$5:$U$8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56C1B-202C-4619-B0F7-ABFB07424354}">
  <sheetPr>
    <tabColor rgb="FFCC3300"/>
  </sheetPr>
  <dimension ref="B2:U364"/>
  <sheetViews>
    <sheetView topLeftCell="A178" zoomScale="50" zoomScaleNormal="50" workbookViewId="0">
      <selection activeCell="D11" sqref="D11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3" t="s">
        <v>17</v>
      </c>
      <c r="C2" s="63"/>
      <c r="D2" s="63"/>
      <c r="E2" s="63"/>
      <c r="F2" s="63"/>
      <c r="G2" s="63"/>
      <c r="H2" s="43"/>
      <c r="I2" s="63" t="s">
        <v>18</v>
      </c>
      <c r="J2" s="63"/>
      <c r="K2" s="63"/>
      <c r="L2" s="63"/>
      <c r="M2" s="63"/>
      <c r="N2" s="63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>
        <v>321</v>
      </c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>
        <v>123</v>
      </c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>
        <v>453</v>
      </c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>
        <v>543</v>
      </c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>
        <v>546</v>
      </c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/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SUM(Tableau12224[Montant])</f>
        <v>2994</v>
      </c>
      <c r="M202" s="52" t="s">
        <v>29</v>
      </c>
      <c r="N202" s="54">
        <f>SUM(Tableau22325[Montant])</f>
        <v>1960</v>
      </c>
    </row>
    <row r="364" spans="14:14">
      <c r="N364" s="53"/>
    </row>
  </sheetData>
  <mergeCells count="2">
    <mergeCell ref="B2:G2"/>
    <mergeCell ref="I2:N2"/>
  </mergeCells>
  <dataValidations count="1">
    <dataValidation type="list" allowBlank="1" showInputMessage="1" showErrorMessage="1" sqref="C5:C200 J5:J200" xr:uid="{F0D61B70-C485-49DD-853B-F930588375BE}">
      <formula1>$U$5:$U$8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D8D35-C43D-4BC9-9C8D-AAA84A101E9B}">
  <sheetPr>
    <tabColor rgb="FFCC3300"/>
  </sheetPr>
  <dimension ref="B2:U364"/>
  <sheetViews>
    <sheetView topLeftCell="A189" zoomScale="50" zoomScaleNormal="50" workbookViewId="0">
      <selection sqref="A1:XFD1048576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3" t="s">
        <v>17</v>
      </c>
      <c r="C2" s="63"/>
      <c r="D2" s="63"/>
      <c r="E2" s="63"/>
      <c r="F2" s="63"/>
      <c r="G2" s="63"/>
      <c r="H2" s="43"/>
      <c r="I2" s="63" t="s">
        <v>18</v>
      </c>
      <c r="J2" s="63"/>
      <c r="K2" s="63"/>
      <c r="L2" s="63"/>
      <c r="M2" s="63"/>
      <c r="N2" s="63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>
        <v>321</v>
      </c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>
        <v>123</v>
      </c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>
        <v>453</v>
      </c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>
        <v>543</v>
      </c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>
        <v>546</v>
      </c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/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SUM(Tableau12226[Montant])</f>
        <v>2994</v>
      </c>
      <c r="M202" s="52" t="s">
        <v>29</v>
      </c>
      <c r="N202" s="54">
        <f>SUM(Tableau22327[Montant])</f>
        <v>1960</v>
      </c>
    </row>
    <row r="364" spans="14:14">
      <c r="N364" s="53"/>
    </row>
  </sheetData>
  <mergeCells count="2">
    <mergeCell ref="B2:G2"/>
    <mergeCell ref="I2:N2"/>
  </mergeCells>
  <dataValidations count="1">
    <dataValidation type="list" allowBlank="1" showInputMessage="1" showErrorMessage="1" sqref="C5:C200 J5:J200" xr:uid="{411B0429-F2C4-481A-AC6C-FCACC6B43AA0}">
      <formula1>$U$5:$U$8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A8A4B-B4E3-4247-84D5-2E82AA2C1E61}">
  <sheetPr>
    <tabColor rgb="FFCC3300"/>
  </sheetPr>
  <dimension ref="B2:U364"/>
  <sheetViews>
    <sheetView topLeftCell="A182" zoomScale="50" zoomScaleNormal="50" workbookViewId="0">
      <selection sqref="A1:XFD1048576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3" t="s">
        <v>17</v>
      </c>
      <c r="C2" s="63"/>
      <c r="D2" s="63"/>
      <c r="E2" s="63"/>
      <c r="F2" s="63"/>
      <c r="G2" s="63"/>
      <c r="H2" s="43"/>
      <c r="I2" s="63" t="s">
        <v>18</v>
      </c>
      <c r="J2" s="63"/>
      <c r="K2" s="63"/>
      <c r="L2" s="63"/>
      <c r="M2" s="63"/>
      <c r="N2" s="63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>
        <v>321</v>
      </c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>
        <v>123</v>
      </c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>
        <v>453</v>
      </c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>
        <v>543</v>
      </c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>
        <v>546</v>
      </c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/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SUM(Tableau12228[Montant])</f>
        <v>2994</v>
      </c>
      <c r="M202" s="52" t="s">
        <v>29</v>
      </c>
      <c r="N202" s="54">
        <f>SUM(Tableau22329[Montant])</f>
        <v>1960</v>
      </c>
    </row>
    <row r="364" spans="14:14">
      <c r="N364" s="53"/>
    </row>
  </sheetData>
  <mergeCells count="2">
    <mergeCell ref="B2:G2"/>
    <mergeCell ref="I2:N2"/>
  </mergeCells>
  <dataValidations count="1">
    <dataValidation type="list" allowBlank="1" showInputMessage="1" showErrorMessage="1" sqref="C5:C200 J5:J200" xr:uid="{0D84C4E0-3052-44AD-8207-6CF3A3F261CB}">
      <formula1>$U$5:$U$8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499AF-012F-4E8A-A42E-D2BCC7B4AB0B}">
  <sheetPr>
    <tabColor rgb="FFCC3300"/>
  </sheetPr>
  <dimension ref="B2:U364"/>
  <sheetViews>
    <sheetView topLeftCell="A185" zoomScale="50" zoomScaleNormal="50" workbookViewId="0">
      <selection activeCell="L17" sqref="L17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4" t="s">
        <v>17</v>
      </c>
      <c r="C2" s="64"/>
      <c r="D2" s="64"/>
      <c r="E2" s="64"/>
      <c r="F2" s="64"/>
      <c r="G2" s="64"/>
      <c r="H2" s="43"/>
      <c r="I2" s="64" t="s">
        <v>18</v>
      </c>
      <c r="J2" s="64"/>
      <c r="K2" s="64"/>
      <c r="L2" s="64"/>
      <c r="M2" s="64"/>
      <c r="N2" s="64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>
        <v>321</v>
      </c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>
        <v>123</v>
      </c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>
        <v>453</v>
      </c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>
        <v>543</v>
      </c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>
        <v>546</v>
      </c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/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SUM(Tableau12230[Montant])</f>
        <v>2994</v>
      </c>
      <c r="M202" s="52" t="s">
        <v>29</v>
      </c>
      <c r="N202" s="54">
        <f>SUM(Tableau22331[Montant])</f>
        <v>1960</v>
      </c>
    </row>
    <row r="364" spans="14:14">
      <c r="N364" s="53"/>
    </row>
  </sheetData>
  <mergeCells count="2">
    <mergeCell ref="B2:G2"/>
    <mergeCell ref="I2:N2"/>
  </mergeCells>
  <dataValidations count="1">
    <dataValidation type="list" allowBlank="1" showInputMessage="1" showErrorMessage="1" sqref="C5:C200 J5:J200" xr:uid="{9FB491E8-1931-4BEF-B3BB-0BCF2BA2F702}">
      <formula1>$U$5:$U$8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8774D-13E5-428E-984C-FFEFF1090E89}">
  <sheetPr codeName="Feuil7"/>
  <dimension ref="B1:C58"/>
  <sheetViews>
    <sheetView tabSelected="1" workbookViewId="0">
      <selection activeCell="C2" sqref="C2"/>
    </sheetView>
  </sheetViews>
  <sheetFormatPr baseColWidth="10" defaultRowHeight="13.2"/>
  <cols>
    <col min="2" max="2" width="32" customWidth="1"/>
    <col min="3" max="3" width="31.109375" customWidth="1"/>
  </cols>
  <sheetData>
    <row r="1" spans="2:3" ht="64.2" customHeight="1" thickBot="1"/>
    <row r="2" spans="2:3" ht="21.6" thickBot="1">
      <c r="B2" s="56" t="s">
        <v>22</v>
      </c>
      <c r="C2" s="56" t="s">
        <v>58</v>
      </c>
    </row>
    <row r="3" spans="2:3" ht="18" thickBot="1">
      <c r="B3" s="37"/>
      <c r="C3" s="38"/>
    </row>
    <row r="4" spans="2:3" ht="21" thickBot="1">
      <c r="B4" s="39" t="s">
        <v>19</v>
      </c>
      <c r="C4" s="55"/>
    </row>
    <row r="5" spans="2:3" ht="21" thickBot="1">
      <c r="B5" s="40"/>
      <c r="C5" s="41"/>
    </row>
    <row r="6" spans="2:3" ht="21" thickBot="1">
      <c r="B6" s="39" t="s">
        <v>20</v>
      </c>
      <c r="C6" s="55">
        <f>JANVIER!N202</f>
        <v>1960</v>
      </c>
    </row>
    <row r="7" spans="2:3" ht="21" thickBot="1">
      <c r="B7" s="40"/>
      <c r="C7" s="41"/>
    </row>
    <row r="8" spans="2:3" ht="21.6" thickBot="1">
      <c r="B8" s="36" t="s">
        <v>21</v>
      </c>
      <c r="C8" s="55">
        <f>C4-C6</f>
        <v>-1960</v>
      </c>
    </row>
    <row r="46" spans="2:2">
      <c r="B46" s="21" t="s">
        <v>70</v>
      </c>
    </row>
    <row r="47" spans="2:2">
      <c r="B47" s="21" t="s">
        <v>58</v>
      </c>
    </row>
    <row r="48" spans="2:2">
      <c r="B48" s="21" t="s">
        <v>69</v>
      </c>
    </row>
    <row r="49" spans="2:2">
      <c r="B49" s="21" t="s">
        <v>59</v>
      </c>
    </row>
    <row r="50" spans="2:2">
      <c r="B50" s="21" t="s">
        <v>60</v>
      </c>
    </row>
    <row r="51" spans="2:2">
      <c r="B51" s="21" t="s">
        <v>61</v>
      </c>
    </row>
    <row r="52" spans="2:2">
      <c r="B52" s="21" t="s">
        <v>62</v>
      </c>
    </row>
    <row r="53" spans="2:2">
      <c r="B53" s="21" t="s">
        <v>63</v>
      </c>
    </row>
    <row r="54" spans="2:2">
      <c r="B54" s="21" t="s">
        <v>64</v>
      </c>
    </row>
    <row r="55" spans="2:2">
      <c r="B55" s="21" t="s">
        <v>65</v>
      </c>
    </row>
    <row r="56" spans="2:2">
      <c r="B56" s="21" t="s">
        <v>66</v>
      </c>
    </row>
    <row r="57" spans="2:2">
      <c r="B57" s="21" t="s">
        <v>67</v>
      </c>
    </row>
    <row r="58" spans="2:2">
      <c r="B58" s="21" t="s">
        <v>68</v>
      </c>
    </row>
  </sheetData>
  <conditionalFormatting sqref="C8">
    <cfRule type="cellIs" dxfId="1" priority="1" operator="greaterThanOrEqual">
      <formula>0</formula>
    </cfRule>
    <cfRule type="cellIs" dxfId="0" priority="2" operator="lessThan">
      <formula>0</formula>
    </cfRule>
  </conditionalFormatting>
  <dataValidations count="1">
    <dataValidation type="list" showInputMessage="1" showErrorMessage="1" sqref="C2" xr:uid="{324254E6-3A80-4221-A60E-08BA5D56EBAA}">
      <formula1>$B$46:$B$58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>
    <tabColor theme="0" tint="-0.249977111117893"/>
    <outlinePr summaryBelow="0" summaryRight="0"/>
  </sheetPr>
  <dimension ref="A1:M36"/>
  <sheetViews>
    <sheetView zoomScale="74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L7" sqref="L7"/>
    </sheetView>
  </sheetViews>
  <sheetFormatPr baseColWidth="10" defaultColWidth="12.5546875" defaultRowHeight="15.75" customHeight="1"/>
  <cols>
    <col min="1" max="1" width="2.6640625" customWidth="1"/>
    <col min="2" max="2" width="17" customWidth="1"/>
    <col min="3" max="3" width="25.77734375" customWidth="1"/>
    <col min="4" max="5" width="15.88671875" customWidth="1"/>
    <col min="6" max="6" width="17.5546875" customWidth="1"/>
    <col min="7" max="7" width="15.5546875" customWidth="1"/>
    <col min="8" max="8" width="17.44140625" customWidth="1"/>
    <col min="9" max="9" width="22.33203125" customWidth="1"/>
    <col min="10" max="11" width="16.5546875" style="21" customWidth="1"/>
    <col min="12" max="12" width="23.6640625" customWidth="1"/>
    <col min="13" max="13" width="18.88671875" style="24" customWidth="1"/>
  </cols>
  <sheetData>
    <row r="1" spans="1:13" ht="15.75" customHeight="1">
      <c r="E1" s="21"/>
    </row>
    <row r="2" spans="1:13" ht="32.25" customHeight="1">
      <c r="A2" s="1"/>
      <c r="B2" s="7"/>
      <c r="C2" s="8"/>
      <c r="D2" s="9"/>
      <c r="E2" s="9"/>
      <c r="F2" s="9"/>
      <c r="G2" s="9"/>
      <c r="H2" s="9"/>
      <c r="I2" s="10"/>
      <c r="J2" s="19"/>
      <c r="K2" s="19"/>
      <c r="L2" s="11"/>
      <c r="M2" s="22"/>
    </row>
    <row r="3" spans="1:13" ht="51" customHeight="1">
      <c r="A3" s="1"/>
      <c r="B3" s="65" t="s">
        <v>30</v>
      </c>
      <c r="C3" s="65"/>
      <c r="D3" s="65"/>
      <c r="E3" s="65"/>
      <c r="F3" s="65"/>
      <c r="G3" s="65"/>
      <c r="H3" s="65"/>
      <c r="I3" s="65"/>
      <c r="J3" s="65"/>
      <c r="K3" s="65"/>
      <c r="L3" s="66"/>
      <c r="M3" s="23"/>
    </row>
    <row r="4" spans="1:13" ht="65.25" customHeight="1">
      <c r="A4" s="1"/>
      <c r="B4" s="42" t="s">
        <v>32</v>
      </c>
      <c r="C4" s="2" t="s">
        <v>1</v>
      </c>
      <c r="D4" s="3" t="s">
        <v>11</v>
      </c>
      <c r="E4" s="3" t="s">
        <v>6</v>
      </c>
      <c r="F4" s="12" t="s">
        <v>5</v>
      </c>
      <c r="G4" s="12" t="s">
        <v>10</v>
      </c>
      <c r="H4" s="12" t="s">
        <v>3</v>
      </c>
      <c r="I4" s="17" t="s">
        <v>12</v>
      </c>
      <c r="J4" s="16" t="s">
        <v>2</v>
      </c>
      <c r="K4" s="18" t="s">
        <v>4</v>
      </c>
      <c r="L4" s="4" t="s">
        <v>0</v>
      </c>
    </row>
    <row r="5" spans="1:13" ht="34.950000000000003" customHeight="1">
      <c r="A5" s="1"/>
      <c r="B5" s="26" t="s">
        <v>7</v>
      </c>
      <c r="C5" s="26"/>
      <c r="D5" s="26"/>
      <c r="E5" s="26"/>
      <c r="F5" s="26"/>
      <c r="G5" s="26"/>
      <c r="H5" s="26"/>
      <c r="I5" s="27"/>
      <c r="J5" s="28"/>
      <c r="K5" s="29"/>
      <c r="L5" s="30"/>
      <c r="M5" s="22"/>
    </row>
    <row r="6" spans="1:13" ht="34.950000000000003" customHeight="1">
      <c r="A6" s="1"/>
      <c r="B6" s="5"/>
      <c r="C6" s="13" t="s">
        <v>8</v>
      </c>
      <c r="D6" s="6">
        <v>3.6</v>
      </c>
      <c r="E6" s="6">
        <v>2.7</v>
      </c>
      <c r="F6" s="6">
        <v>0.16</v>
      </c>
      <c r="G6" s="6">
        <v>0</v>
      </c>
      <c r="H6" s="6">
        <f>((D6*3)+F6+G6)*4.2/100</f>
        <v>0.46032000000000006</v>
      </c>
      <c r="I6" s="25">
        <f>(D6*2)+E6+F6+G6+H6</f>
        <v>10.52032</v>
      </c>
      <c r="J6" s="20">
        <f>(D6*2)-D6</f>
        <v>3.6</v>
      </c>
      <c r="K6" s="20">
        <f>J6-(F6+G6+H6)</f>
        <v>2.9796800000000001</v>
      </c>
      <c r="L6" s="31"/>
      <c r="M6" s="22"/>
    </row>
    <row r="7" spans="1:13" ht="34.950000000000003" customHeight="1">
      <c r="A7" s="1"/>
      <c r="B7" s="5"/>
      <c r="C7" s="13" t="s">
        <v>9</v>
      </c>
      <c r="D7" s="6">
        <v>14.5</v>
      </c>
      <c r="E7" s="6">
        <v>2.7</v>
      </c>
      <c r="F7" s="6">
        <v>1.5</v>
      </c>
      <c r="G7" s="6">
        <v>0</v>
      </c>
      <c r="H7" s="6">
        <f>((D7*3)+F7+G7)*4.2/100</f>
        <v>1.89</v>
      </c>
      <c r="I7" s="25">
        <f>(D7*2)+E7+F7+G7+H7</f>
        <v>35.090000000000003</v>
      </c>
      <c r="J7" s="20">
        <f>(D7*2)-D7</f>
        <v>14.5</v>
      </c>
      <c r="K7" s="20">
        <f>J7-(F7+G7+H7)</f>
        <v>11.11</v>
      </c>
      <c r="L7" s="31"/>
      <c r="M7" s="22"/>
    </row>
    <row r="8" spans="1:13" ht="34.950000000000003" customHeight="1">
      <c r="A8" s="1"/>
      <c r="B8" s="5"/>
      <c r="C8" s="13"/>
      <c r="D8" s="6"/>
      <c r="E8" s="6"/>
      <c r="F8" s="6"/>
      <c r="G8" s="6"/>
      <c r="H8" s="6"/>
      <c r="I8" s="25"/>
      <c r="J8" s="20"/>
      <c r="K8" s="20"/>
      <c r="L8" s="31"/>
      <c r="M8" s="22"/>
    </row>
    <row r="9" spans="1:13" ht="34.950000000000003" customHeight="1">
      <c r="A9" s="1"/>
      <c r="B9" s="5"/>
      <c r="C9" s="13"/>
      <c r="D9" s="6"/>
      <c r="E9" s="6"/>
      <c r="F9" s="6"/>
      <c r="G9" s="6"/>
      <c r="H9" s="6"/>
      <c r="I9" s="25"/>
      <c r="J9" s="20"/>
      <c r="K9" s="20"/>
      <c r="L9" s="31"/>
      <c r="M9" s="22"/>
    </row>
    <row r="10" spans="1:13" ht="34.950000000000003" customHeight="1">
      <c r="A10" s="1"/>
      <c r="B10" s="5"/>
      <c r="C10" s="13"/>
      <c r="D10" s="6"/>
      <c r="E10" s="6"/>
      <c r="F10" s="6"/>
      <c r="G10" s="6"/>
      <c r="H10" s="6"/>
      <c r="I10" s="25"/>
      <c r="J10" s="20"/>
      <c r="K10" s="20"/>
      <c r="L10" s="31"/>
      <c r="M10" s="22"/>
    </row>
    <row r="11" spans="1:13" ht="34.950000000000003" customHeight="1">
      <c r="A11" s="1"/>
      <c r="B11" s="5"/>
      <c r="C11" s="13"/>
      <c r="D11" s="6"/>
      <c r="E11" s="6"/>
      <c r="F11" s="6"/>
      <c r="G11" s="6"/>
      <c r="H11" s="6"/>
      <c r="I11" s="25"/>
      <c r="J11" s="20"/>
      <c r="K11" s="20"/>
      <c r="L11" s="31"/>
      <c r="M11" s="22"/>
    </row>
    <row r="12" spans="1:13" ht="34.950000000000003" customHeight="1">
      <c r="A12" s="1"/>
      <c r="B12" s="5"/>
      <c r="C12" s="13"/>
      <c r="D12" s="6"/>
      <c r="E12" s="6"/>
      <c r="F12" s="6"/>
      <c r="G12" s="6"/>
      <c r="H12" s="6"/>
      <c r="I12" s="25"/>
      <c r="J12" s="20"/>
      <c r="K12" s="20"/>
      <c r="L12" s="31"/>
      <c r="M12" s="22"/>
    </row>
    <row r="13" spans="1:13" ht="34.950000000000003" customHeight="1">
      <c r="A13" s="1"/>
      <c r="B13" s="5"/>
      <c r="C13" s="13"/>
      <c r="D13" s="6"/>
      <c r="E13" s="6"/>
      <c r="F13" s="6"/>
      <c r="G13" s="6"/>
      <c r="H13" s="6"/>
      <c r="I13" s="25"/>
      <c r="J13" s="20"/>
      <c r="K13" s="20"/>
      <c r="L13" s="31"/>
      <c r="M13" s="22"/>
    </row>
    <row r="14" spans="1:13" ht="34.950000000000003" customHeight="1">
      <c r="A14" s="1"/>
      <c r="B14" s="5"/>
      <c r="C14" s="13"/>
      <c r="D14" s="6"/>
      <c r="E14" s="6"/>
      <c r="F14" s="6"/>
      <c r="G14" s="6"/>
      <c r="H14" s="6"/>
      <c r="I14" s="25"/>
      <c r="J14" s="20"/>
      <c r="K14" s="20"/>
      <c r="L14" s="31"/>
      <c r="M14" s="22"/>
    </row>
    <row r="15" spans="1:13" ht="34.950000000000003" customHeight="1">
      <c r="A15" s="1"/>
      <c r="B15" s="5"/>
      <c r="C15" s="13"/>
      <c r="D15" s="6"/>
      <c r="E15" s="6"/>
      <c r="F15" s="6"/>
      <c r="G15" s="6"/>
      <c r="H15" s="6"/>
      <c r="I15" s="25"/>
      <c r="J15" s="20"/>
      <c r="K15" s="20"/>
      <c r="L15" s="31"/>
      <c r="M15" s="22"/>
    </row>
    <row r="16" spans="1:13" ht="34.950000000000003" customHeight="1">
      <c r="A16" s="1"/>
      <c r="B16" s="5"/>
      <c r="C16" s="13"/>
      <c r="D16" s="6"/>
      <c r="E16" s="6"/>
      <c r="F16" s="6"/>
      <c r="G16" s="6"/>
      <c r="H16" s="6"/>
      <c r="I16" s="25"/>
      <c r="J16" s="20"/>
      <c r="K16" s="20"/>
      <c r="L16" s="31"/>
      <c r="M16" s="22"/>
    </row>
    <row r="17" spans="1:13" ht="34.950000000000003" customHeight="1">
      <c r="A17" s="1"/>
      <c r="B17" s="5"/>
      <c r="C17" s="13"/>
      <c r="D17" s="6"/>
      <c r="E17" s="6"/>
      <c r="F17" s="6"/>
      <c r="G17" s="6"/>
      <c r="H17" s="6"/>
      <c r="I17" s="25"/>
      <c r="J17" s="20"/>
      <c r="K17" s="20"/>
      <c r="L17" s="31"/>
      <c r="M17" s="22"/>
    </row>
    <row r="18" spans="1:13" ht="34.950000000000003" customHeight="1">
      <c r="A18" s="1"/>
      <c r="B18" s="5"/>
      <c r="C18" s="13"/>
      <c r="D18" s="6"/>
      <c r="E18" s="6"/>
      <c r="F18" s="6"/>
      <c r="G18" s="6"/>
      <c r="H18" s="6"/>
      <c r="I18" s="25"/>
      <c r="J18" s="20"/>
      <c r="K18" s="20"/>
      <c r="L18" s="31"/>
      <c r="M18" s="22"/>
    </row>
    <row r="19" spans="1:13" ht="34.950000000000003" customHeight="1">
      <c r="A19" s="1"/>
      <c r="B19" s="5"/>
      <c r="C19" s="13"/>
      <c r="D19" s="6"/>
      <c r="E19" s="6"/>
      <c r="F19" s="6"/>
      <c r="G19" s="6"/>
      <c r="H19" s="6"/>
      <c r="I19" s="25"/>
      <c r="J19" s="20"/>
      <c r="K19" s="20"/>
      <c r="L19" s="31"/>
      <c r="M19" s="22"/>
    </row>
    <row r="20" spans="1:13" ht="34.950000000000003" customHeight="1">
      <c r="A20" s="1"/>
      <c r="B20" s="5"/>
      <c r="C20" s="13"/>
      <c r="D20" s="6"/>
      <c r="E20" s="6"/>
      <c r="F20" s="6"/>
      <c r="G20" s="6"/>
      <c r="H20" s="6"/>
      <c r="I20" s="25"/>
      <c r="J20" s="20"/>
      <c r="K20" s="20"/>
      <c r="L20" s="31"/>
      <c r="M20" s="22"/>
    </row>
    <row r="21" spans="1:13" ht="34.950000000000003" customHeight="1">
      <c r="A21" s="1"/>
      <c r="B21" s="5"/>
      <c r="C21" s="13"/>
      <c r="D21" s="6"/>
      <c r="E21" s="6"/>
      <c r="F21" s="6"/>
      <c r="G21" s="6"/>
      <c r="H21" s="6"/>
      <c r="I21" s="25"/>
      <c r="J21" s="20"/>
      <c r="K21" s="20"/>
      <c r="L21" s="31"/>
      <c r="M21" s="22"/>
    </row>
    <row r="22" spans="1:13" ht="34.950000000000003" customHeight="1">
      <c r="A22" s="1"/>
      <c r="B22" s="14"/>
      <c r="C22" s="15"/>
      <c r="D22" s="6"/>
      <c r="E22" s="6"/>
      <c r="F22" s="6"/>
      <c r="G22" s="6"/>
      <c r="H22" s="6"/>
      <c r="I22" s="25"/>
      <c r="J22" s="20"/>
      <c r="K22" s="20"/>
      <c r="L22" s="31"/>
      <c r="M22" s="22"/>
    </row>
    <row r="23" spans="1:13" ht="34.950000000000003" customHeight="1">
      <c r="A23" s="1"/>
      <c r="B23" s="14"/>
      <c r="C23" s="15"/>
      <c r="D23" s="6"/>
      <c r="E23" s="6"/>
      <c r="F23" s="6"/>
      <c r="G23" s="6"/>
      <c r="H23" s="6"/>
      <c r="I23" s="25"/>
      <c r="J23" s="20"/>
      <c r="K23" s="20"/>
      <c r="L23" s="31"/>
      <c r="M23" s="22"/>
    </row>
    <row r="24" spans="1:13" ht="34.950000000000003" customHeight="1">
      <c r="A24" s="1"/>
      <c r="B24" s="14"/>
      <c r="C24" s="15"/>
      <c r="D24" s="6"/>
      <c r="E24" s="6"/>
      <c r="F24" s="6"/>
      <c r="G24" s="6"/>
      <c r="H24" s="6"/>
      <c r="I24" s="25"/>
      <c r="J24" s="20"/>
      <c r="K24" s="20"/>
      <c r="L24" s="31"/>
      <c r="M24" s="22"/>
    </row>
    <row r="25" spans="1:13" ht="34.950000000000003" customHeight="1">
      <c r="A25" s="1"/>
      <c r="B25" s="14"/>
      <c r="C25" s="15"/>
      <c r="D25" s="6"/>
      <c r="E25" s="6"/>
      <c r="F25" s="6"/>
      <c r="G25" s="6"/>
      <c r="H25" s="6"/>
      <c r="I25" s="25"/>
      <c r="J25" s="20"/>
      <c r="K25" s="20"/>
      <c r="L25" s="31"/>
      <c r="M25" s="22"/>
    </row>
    <row r="26" spans="1:13" ht="34.950000000000003" customHeight="1">
      <c r="A26" s="1"/>
      <c r="B26" s="14"/>
      <c r="C26" s="15"/>
      <c r="D26" s="6"/>
      <c r="E26" s="6"/>
      <c r="F26" s="6"/>
      <c r="G26" s="6"/>
      <c r="H26" s="6"/>
      <c r="I26" s="25"/>
      <c r="J26" s="20"/>
      <c r="K26" s="20"/>
      <c r="L26" s="31"/>
      <c r="M26" s="22"/>
    </row>
    <row r="27" spans="1:13" ht="34.950000000000003" customHeight="1">
      <c r="A27" s="1"/>
      <c r="B27" s="14"/>
      <c r="C27" s="15"/>
      <c r="D27" s="6"/>
      <c r="E27" s="6"/>
      <c r="F27" s="6"/>
      <c r="G27" s="6"/>
      <c r="H27" s="6"/>
      <c r="I27" s="25"/>
      <c r="J27" s="20"/>
      <c r="K27" s="20"/>
      <c r="L27" s="31"/>
      <c r="M27" s="22"/>
    </row>
    <row r="28" spans="1:13" ht="34.950000000000003" customHeight="1">
      <c r="A28" s="1"/>
      <c r="B28" s="14"/>
      <c r="C28" s="15"/>
      <c r="D28" s="6"/>
      <c r="E28" s="6"/>
      <c r="F28" s="6"/>
      <c r="G28" s="6"/>
      <c r="H28" s="6"/>
      <c r="I28" s="25"/>
      <c r="J28" s="20"/>
      <c r="K28" s="20"/>
      <c r="L28" s="31"/>
      <c r="M28" s="22"/>
    </row>
    <row r="29" spans="1:13" ht="34.950000000000003" customHeight="1">
      <c r="A29" s="1"/>
      <c r="B29" s="5"/>
      <c r="C29" s="13"/>
      <c r="D29" s="6"/>
      <c r="E29" s="6"/>
      <c r="F29" s="6"/>
      <c r="G29" s="6"/>
      <c r="H29" s="6"/>
      <c r="I29" s="25"/>
      <c r="J29" s="20"/>
      <c r="K29" s="20"/>
      <c r="L29" s="31"/>
      <c r="M29" s="22"/>
    </row>
    <row r="30" spans="1:13" ht="34.950000000000003" customHeight="1">
      <c r="A30" s="1"/>
      <c r="B30" s="5"/>
      <c r="C30" s="13"/>
      <c r="D30" s="6"/>
      <c r="E30" s="6"/>
      <c r="F30" s="6"/>
      <c r="G30" s="6"/>
      <c r="H30" s="6"/>
      <c r="I30" s="25"/>
      <c r="J30" s="20"/>
      <c r="K30" s="20"/>
      <c r="L30" s="31"/>
      <c r="M30" s="22"/>
    </row>
    <row r="31" spans="1:13" ht="34.950000000000003" customHeight="1">
      <c r="A31" s="1"/>
      <c r="B31" s="5"/>
      <c r="C31" s="13"/>
      <c r="D31" s="6"/>
      <c r="E31" s="6"/>
      <c r="F31" s="6"/>
      <c r="G31" s="6"/>
      <c r="H31" s="6"/>
      <c r="I31" s="25"/>
      <c r="J31" s="20"/>
      <c r="K31" s="20"/>
      <c r="L31" s="31"/>
      <c r="M31" s="22"/>
    </row>
    <row r="32" spans="1:13" ht="34.950000000000003" customHeight="1">
      <c r="A32" s="1"/>
      <c r="B32" s="5"/>
      <c r="C32" s="13"/>
      <c r="D32" s="6"/>
      <c r="E32" s="6"/>
      <c r="F32" s="6"/>
      <c r="G32" s="6"/>
      <c r="H32" s="6"/>
      <c r="I32" s="25"/>
      <c r="J32" s="20"/>
      <c r="K32" s="20"/>
      <c r="L32" s="31"/>
      <c r="M32" s="22"/>
    </row>
    <row r="33" spans="1:13" ht="34.950000000000003" customHeight="1">
      <c r="A33" s="1"/>
      <c r="B33" s="5"/>
      <c r="C33" s="13"/>
      <c r="D33" s="6"/>
      <c r="E33" s="6"/>
      <c r="F33" s="6"/>
      <c r="G33" s="6"/>
      <c r="H33" s="6"/>
      <c r="I33" s="25"/>
      <c r="J33" s="20"/>
      <c r="K33" s="20"/>
      <c r="L33" s="31"/>
      <c r="M33" s="22"/>
    </row>
    <row r="34" spans="1:13" ht="34.950000000000003" customHeight="1">
      <c r="A34" s="1"/>
      <c r="B34" s="5"/>
      <c r="C34" s="13"/>
      <c r="D34" s="6"/>
      <c r="E34" s="6"/>
      <c r="F34" s="6"/>
      <c r="G34" s="6"/>
      <c r="H34" s="6"/>
      <c r="I34" s="25"/>
      <c r="J34" s="20"/>
      <c r="K34" s="20"/>
      <c r="L34" s="31"/>
      <c r="M34" s="22"/>
    </row>
    <row r="35" spans="1:13" ht="34.950000000000003" customHeight="1">
      <c r="A35" s="1"/>
      <c r="B35" s="5"/>
      <c r="C35" s="13"/>
      <c r="D35" s="6"/>
      <c r="E35" s="6"/>
      <c r="F35" s="6"/>
      <c r="G35" s="6"/>
      <c r="H35" s="6"/>
      <c r="I35" s="25"/>
      <c r="J35" s="20"/>
      <c r="K35" s="20"/>
      <c r="L35" s="31"/>
      <c r="M35" s="22"/>
    </row>
    <row r="36" spans="1:13" ht="34.950000000000003" customHeight="1">
      <c r="A36" s="1"/>
      <c r="B36" s="5"/>
      <c r="C36" s="13"/>
      <c r="D36" s="6"/>
      <c r="E36" s="6"/>
      <c r="F36" s="6"/>
      <c r="G36" s="6"/>
      <c r="H36" s="6"/>
      <c r="I36" s="25"/>
      <c r="J36" s="20"/>
      <c r="K36" s="20"/>
      <c r="L36" s="31"/>
      <c r="M36" s="22"/>
    </row>
  </sheetData>
  <mergeCells count="1">
    <mergeCell ref="B3:L3"/>
  </mergeCells>
  <pageMargins left="0.7" right="0.7" top="0.75" bottom="0.75" header="0.3" footer="0.3"/>
  <pageSetup paperSize="9" orientation="portrait" horizontalDpi="4294967293" verticalDpi="0" r:id="rId1"/>
  <ignoredErrors>
    <ignoredError sqref="I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CLIENTS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SYNTHESE</vt:lpstr>
      <vt:lpstr>GESTION DES PRIX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 Fischer-Schwab</dc:creator>
  <cp:lastModifiedBy>Oliver Fischer-Schwab</cp:lastModifiedBy>
  <dcterms:created xsi:type="dcterms:W3CDTF">2024-02-11T13:06:07Z</dcterms:created>
  <dcterms:modified xsi:type="dcterms:W3CDTF">2024-02-18T09:37:55Z</dcterms:modified>
</cp:coreProperties>
</file>