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HOWARD PARTNERS - M. Philippe AUTHER - 2023 - SAM - SEL\2023\COMPTABILITE\3 - Bilan\"/>
    </mc:Choice>
  </mc:AlternateContent>
  <xr:revisionPtr revIDLastSave="0" documentId="13_ncr:1_{45537A97-F0CB-40FB-843F-2F5F6DE11F8F}" xr6:coauthVersionLast="47" xr6:coauthVersionMax="47" xr10:uidLastSave="{00000000-0000-0000-0000-000000000000}"/>
  <bookViews>
    <workbookView xWindow="-28920" yWindow="-45" windowWidth="29040" windowHeight="15720" xr2:uid="{2F43C6CE-CDC5-4B70-9231-FA0103A28B7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2" i="1" l="1"/>
  <c r="D14" i="1" l="1"/>
  <c r="D5" i="1" l="1"/>
  <c r="D6" i="1" s="1"/>
  <c r="D8" i="1" s="1"/>
  <c r="E13" i="1" l="1"/>
  <c r="E15" i="1" s="1"/>
  <c r="F13" i="1"/>
  <c r="F15" i="1" s="1"/>
  <c r="G13" i="1"/>
  <c r="G15" i="1" s="1"/>
  <c r="D13" i="1" l="1"/>
  <c r="G17" i="1" l="1"/>
  <c r="D15" i="1"/>
  <c r="E17" i="1"/>
  <c r="F17" i="1"/>
  <c r="F20" i="1" s="1"/>
  <c r="G18" i="1" l="1"/>
  <c r="G20" i="1"/>
  <c r="E18" i="1"/>
  <c r="E20" i="1"/>
  <c r="E22" i="1" s="1"/>
  <c r="D17" i="1"/>
  <c r="D20" i="1" s="1"/>
  <c r="F18" i="1"/>
  <c r="G22" i="1" l="1"/>
  <c r="D18" i="1"/>
  <c r="F2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AIT MAHREZ</author>
  </authors>
  <commentList>
    <comment ref="B13" authorId="0" shapeId="0" xr:uid="{90A4B30D-B6B5-4A97-A732-DDD453E0BA33}">
      <text>
        <r>
          <rPr>
            <b/>
            <sz val="9"/>
            <color indexed="81"/>
            <rFont val="Tahoma"/>
            <family val="2"/>
          </rPr>
          <t>Steve AIT MAHREZ:</t>
        </r>
        <r>
          <rPr>
            <sz val="9"/>
            <color indexed="81"/>
            <rFont val="Tahoma"/>
            <family val="2"/>
          </rPr>
          <t xml:space="preserve">
Si il existe des capitaux propres distribuables, alors on fait un pré-calcul de distribution sur la base de l'associé dont la "rémunération" est la plus faible
Dans la limite du montant distribuable</t>
        </r>
      </text>
    </comment>
    <comment ref="B14" authorId="0" shapeId="0" xr:uid="{38294E47-1B7E-4240-8074-C2976A697182}">
      <text>
        <r>
          <rPr>
            <b/>
            <sz val="9"/>
            <color indexed="81"/>
            <rFont val="Tahoma"/>
            <family val="2"/>
          </rPr>
          <t>Steve AIT MAHREZ:</t>
        </r>
        <r>
          <rPr>
            <sz val="9"/>
            <color indexed="81"/>
            <rFont val="Tahoma"/>
            <family val="2"/>
          </rPr>
          <t xml:space="preserve">
Les autres associés factureront la différence en honoraires, déductible du montant distribuable</t>
        </r>
      </text>
    </comment>
    <comment ref="B22" authorId="0" shapeId="0" xr:uid="{0F09904C-4536-4E97-9ADE-F72D58A130BA}">
      <text>
        <r>
          <rPr>
            <b/>
            <sz val="9"/>
            <color indexed="81"/>
            <rFont val="Tahoma"/>
            <family val="2"/>
          </rPr>
          <t>Steve AIT MAHREZ:</t>
        </r>
        <r>
          <rPr>
            <sz val="9"/>
            <color indexed="81"/>
            <rFont val="Tahoma"/>
            <family val="2"/>
          </rPr>
          <t xml:space="preserve">
Doit être inférieur à 2</t>
        </r>
      </text>
    </comment>
  </commentList>
</comments>
</file>

<file path=xl/sharedStrings.xml><?xml version="1.0" encoding="utf-8"?>
<sst xmlns="http://schemas.openxmlformats.org/spreadsheetml/2006/main" count="20" uniqueCount="19">
  <si>
    <t>Résultat de l'exercice 2023</t>
  </si>
  <si>
    <t>Honoraires 2023</t>
  </si>
  <si>
    <t>Capitaux propres au 31.12.2023</t>
  </si>
  <si>
    <t>Niveau de fonds propres à maintenir</t>
  </si>
  <si>
    <t>Capitaux propres distribuables</t>
  </si>
  <si>
    <t>Capitaux propres au 31.12.2022</t>
  </si>
  <si>
    <t>Associé A</t>
  </si>
  <si>
    <t>Associé B</t>
  </si>
  <si>
    <t>Associé C</t>
  </si>
  <si>
    <t>Total dividende à distribuer (I+II)</t>
  </si>
  <si>
    <t>Dividendes 2 pour répartir le distribuable (II)</t>
  </si>
  <si>
    <t>Total</t>
  </si>
  <si>
    <r>
      <rPr>
        <sz val="11"/>
        <color theme="1"/>
        <rFont val="Calibri"/>
        <family val="2"/>
      </rPr>
      <t>→</t>
    </r>
    <r>
      <rPr>
        <sz val="11"/>
        <color theme="1"/>
        <rFont val="Calibri"/>
        <family val="2"/>
        <scheme val="minor"/>
      </rPr>
      <t>Dividende minimum (I)</t>
    </r>
  </si>
  <si>
    <t>→Honoraires</t>
  </si>
  <si>
    <t>Perçu total par associé</t>
  </si>
  <si>
    <t>Ecart entre le mini et le maxi perçu</t>
  </si>
  <si>
    <t>Minimum à percevoir (montant fixe)</t>
  </si>
  <si>
    <t>Rémunération minimale</t>
  </si>
  <si>
    <t>Double condition pour la ligne 20 :
1/ doit être supérieur au minimum à percevoir (ligne 21)
2/ l'écart entre le mini et le maxi ne doit pas être supérieur à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</si>
</sst>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u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FFFCC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1" applyNumberFormat="0" applyAlignment="0" applyProtection="0"/>
    <xf numFmtId="0" fontId="1" fillId="4" borderId="2" applyNumberFormat="0" applyFont="0" applyAlignment="0" applyProtection="0"/>
    <xf numFmtId="0" fontId="4" fillId="0" borderId="3" applyNumberFormat="0" applyFill="0" applyAlignment="0" applyProtection="0"/>
  </cellStyleXfs>
  <cellXfs count="17">
    <xf numFmtId="0" fontId="0" fillId="0" borderId="0" xfId="0"/>
    <xf numFmtId="44" fontId="0" fillId="0" borderId="0" xfId="2" applyFont="1"/>
    <xf numFmtId="0" fontId="4" fillId="0" borderId="0" xfId="0" applyFont="1"/>
    <xf numFmtId="4" fontId="4" fillId="0" borderId="0" xfId="0" applyNumberFormat="1" applyFont="1"/>
    <xf numFmtId="4" fontId="0" fillId="0" borderId="0" xfId="0" applyNumberFormat="1"/>
    <xf numFmtId="44" fontId="0" fillId="0" borderId="0" xfId="0" applyNumberFormat="1"/>
    <xf numFmtId="0" fontId="4" fillId="0" borderId="3" xfId="6"/>
    <xf numFmtId="44" fontId="4" fillId="0" borderId="3" xfId="2" applyFont="1" applyBorder="1"/>
    <xf numFmtId="0" fontId="0" fillId="0" borderId="0" xfId="0" applyAlignment="1">
      <alignment horizontal="left" indent="2"/>
    </xf>
    <xf numFmtId="0" fontId="6" fillId="0" borderId="0" xfId="0" applyFont="1" applyAlignment="1">
      <alignment horizontal="center"/>
    </xf>
    <xf numFmtId="43" fontId="0" fillId="0" borderId="0" xfId="1" applyFont="1"/>
    <xf numFmtId="44" fontId="3" fillId="3" borderId="1" xfId="4" applyNumberFormat="1"/>
    <xf numFmtId="4" fontId="1" fillId="4" borderId="2" xfId="5" applyNumberFormat="1"/>
    <xf numFmtId="44" fontId="1" fillId="4" borderId="2" xfId="5" applyNumberFormat="1"/>
    <xf numFmtId="0" fontId="2" fillId="2" borderId="0" xfId="3"/>
    <xf numFmtId="44" fontId="2" fillId="2" borderId="0" xfId="3" applyNumberFormat="1"/>
    <xf numFmtId="0" fontId="0" fillId="0" borderId="0" xfId="0" applyAlignment="1">
      <alignment horizontal="left" wrapText="1"/>
    </xf>
  </cellXfs>
  <cellStyles count="7">
    <cellStyle name="Entrée" xfId="4" builtinId="20"/>
    <cellStyle name="Milliers" xfId="1" builtinId="3"/>
    <cellStyle name="Monétaire" xfId="2" builtinId="4"/>
    <cellStyle name="Neutre" xfId="3" builtinId="28"/>
    <cellStyle name="Normal" xfId="0" builtinId="0"/>
    <cellStyle name="Note" xfId="5" builtinId="10"/>
    <cellStyle name="Total" xfId="6" builtinId="25"/>
  </cellStyles>
  <dxfs count="15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2D9F5-D72B-4FC4-AD8A-1EA4E4D2C06A}">
  <dimension ref="B3:H22"/>
  <sheetViews>
    <sheetView tabSelected="1" workbookViewId="0">
      <selection activeCell="B3" sqref="B3"/>
    </sheetView>
  </sheetViews>
  <sheetFormatPr baseColWidth="10" defaultRowHeight="15" x14ac:dyDescent="0.25"/>
  <cols>
    <col min="1" max="1" width="4.5703125" customWidth="1"/>
    <col min="2" max="2" width="57.5703125" bestFit="1" customWidth="1"/>
    <col min="3" max="3" width="3.28515625" customWidth="1"/>
    <col min="4" max="4" width="12.85546875" bestFit="1" customWidth="1"/>
    <col min="5" max="7" width="15.7109375" customWidth="1"/>
    <col min="8" max="8" width="59.28515625" customWidth="1"/>
  </cols>
  <sheetData>
    <row r="3" spans="2:7" x14ac:dyDescent="0.25">
      <c r="B3" s="2" t="s">
        <v>5</v>
      </c>
      <c r="D3" s="3">
        <v>1300000</v>
      </c>
    </row>
    <row r="4" spans="2:7" x14ac:dyDescent="0.25">
      <c r="B4" t="s">
        <v>0</v>
      </c>
      <c r="D4" s="4">
        <v>100000</v>
      </c>
    </row>
    <row r="5" spans="2:7" x14ac:dyDescent="0.25">
      <c r="B5" t="s">
        <v>1</v>
      </c>
      <c r="D5" s="12">
        <f>-D14</f>
        <v>-240000</v>
      </c>
    </row>
    <row r="6" spans="2:7" x14ac:dyDescent="0.25">
      <c r="B6" s="2" t="s">
        <v>2</v>
      </c>
      <c r="D6" s="3">
        <f>SUM(D3:D5)</f>
        <v>1160000</v>
      </c>
    </row>
    <row r="7" spans="2:7" x14ac:dyDescent="0.25">
      <c r="B7" t="s">
        <v>3</v>
      </c>
      <c r="D7" s="4">
        <v>900000</v>
      </c>
    </row>
    <row r="8" spans="2:7" x14ac:dyDescent="0.25">
      <c r="B8" t="s">
        <v>4</v>
      </c>
      <c r="D8" s="3">
        <f>D6-D7</f>
        <v>260000</v>
      </c>
    </row>
    <row r="11" spans="2:7" x14ac:dyDescent="0.25">
      <c r="D11" s="9" t="s">
        <v>11</v>
      </c>
      <c r="E11" s="9" t="s">
        <v>6</v>
      </c>
      <c r="F11" s="9" t="s">
        <v>7</v>
      </c>
      <c r="G11" s="9" t="s">
        <v>8</v>
      </c>
    </row>
    <row r="12" spans="2:7" ht="15.75" thickBot="1" x14ac:dyDescent="0.3">
      <c r="B12" s="6" t="s">
        <v>17</v>
      </c>
      <c r="C12" s="6"/>
      <c r="D12" s="7">
        <f>SUM(E12:G12)</f>
        <v>290000</v>
      </c>
      <c r="E12" s="7">
        <v>250000</v>
      </c>
      <c r="F12" s="7">
        <v>30000</v>
      </c>
      <c r="G12" s="7">
        <v>10000</v>
      </c>
    </row>
    <row r="13" spans="2:7" ht="15.75" thickTop="1" x14ac:dyDescent="0.25">
      <c r="B13" s="8" t="s">
        <v>12</v>
      </c>
      <c r="D13" s="1">
        <f t="shared" ref="D13:D18" si="0">SUM(E13:G13)</f>
        <v>30000</v>
      </c>
      <c r="E13" s="1">
        <f>IF($D$8&gt;0,MIN($E$12:$G$12,$D$8/3),0)</f>
        <v>10000</v>
      </c>
      <c r="F13" s="1">
        <f>IF($D$8&gt;0,MIN($E$12:$G$12,$D$8/3),0)</f>
        <v>10000</v>
      </c>
      <c r="G13" s="1">
        <f>IF($D$8&gt;0,MIN($E$12:$G$12,$D$8/3),0)</f>
        <v>10000</v>
      </c>
    </row>
    <row r="14" spans="2:7" x14ac:dyDescent="0.25">
      <c r="B14" s="8" t="s">
        <v>13</v>
      </c>
      <c r="D14" s="13">
        <f t="shared" si="0"/>
        <v>240000</v>
      </c>
      <c r="E14" s="11">
        <v>180000</v>
      </c>
      <c r="F14" s="11">
        <v>20000</v>
      </c>
      <c r="G14" s="11">
        <v>40000</v>
      </c>
    </row>
    <row r="15" spans="2:7" ht="15.75" thickBot="1" x14ac:dyDescent="0.3">
      <c r="B15" s="6" t="s">
        <v>17</v>
      </c>
      <c r="C15" s="6"/>
      <c r="D15" s="7">
        <f>SUM(D13:D14)</f>
        <v>270000</v>
      </c>
      <c r="E15" s="7">
        <f t="shared" ref="E15:G15" si="1">SUM(E13:E14)</f>
        <v>190000</v>
      </c>
      <c r="F15" s="7">
        <f t="shared" si="1"/>
        <v>30000</v>
      </c>
      <c r="G15" s="7">
        <f t="shared" si="1"/>
        <v>50000</v>
      </c>
    </row>
    <row r="16" spans="2:7" ht="12.75" customHeight="1" thickTop="1" x14ac:dyDescent="0.25"/>
    <row r="17" spans="2:8" x14ac:dyDescent="0.25">
      <c r="B17" t="s">
        <v>10</v>
      </c>
      <c r="D17" s="5">
        <f t="shared" si="0"/>
        <v>230000</v>
      </c>
      <c r="E17" s="5">
        <f>($D$8-$D$13)/3</f>
        <v>76666.666666666672</v>
      </c>
      <c r="F17" s="5">
        <f t="shared" ref="F17" si="2">($D$8-$D$13)/3</f>
        <v>76666.666666666672</v>
      </c>
      <c r="G17" s="5">
        <f>($D$8-$D$13)/3</f>
        <v>76666.666666666672</v>
      </c>
    </row>
    <row r="18" spans="2:8" x14ac:dyDescent="0.25">
      <c r="B18" t="s">
        <v>9</v>
      </c>
      <c r="D18" s="5">
        <f t="shared" si="0"/>
        <v>260000</v>
      </c>
      <c r="E18" s="5">
        <f>E13+E17</f>
        <v>86666.666666666672</v>
      </c>
      <c r="F18" s="5">
        <f>F13+F17</f>
        <v>86666.666666666672</v>
      </c>
      <c r="G18" s="5">
        <f>G13+G17</f>
        <v>86666.666666666672</v>
      </c>
    </row>
    <row r="20" spans="2:8" x14ac:dyDescent="0.25">
      <c r="B20" t="s">
        <v>14</v>
      </c>
      <c r="D20" s="5">
        <f>D12+D17</f>
        <v>520000</v>
      </c>
      <c r="E20" s="5">
        <f>E15+E17</f>
        <v>266666.66666666669</v>
      </c>
      <c r="F20" s="5">
        <f t="shared" ref="F20:G20" si="3">F15+F17</f>
        <v>106666.66666666667</v>
      </c>
      <c r="G20" s="5">
        <f t="shared" si="3"/>
        <v>126666.66666666667</v>
      </c>
      <c r="H20" s="16" t="s">
        <v>18</v>
      </c>
    </row>
    <row r="21" spans="2:8" ht="15" customHeight="1" x14ac:dyDescent="0.25">
      <c r="B21" s="14" t="s">
        <v>16</v>
      </c>
      <c r="C21" s="14"/>
      <c r="D21" s="14"/>
      <c r="E21" s="15">
        <v>289248.05</v>
      </c>
      <c r="F21" s="15">
        <v>121132.99</v>
      </c>
      <c r="G21" s="15">
        <v>104425.91</v>
      </c>
      <c r="H21" s="16"/>
    </row>
    <row r="22" spans="2:8" x14ac:dyDescent="0.25">
      <c r="B22" t="s">
        <v>15</v>
      </c>
      <c r="E22" s="10">
        <f>E20/MIN($E$20:$G$20)</f>
        <v>2.5</v>
      </c>
      <c r="F22" s="10">
        <f t="shared" ref="F22:G22" si="4">F20/MIN($E$20:$G$20)</f>
        <v>1</v>
      </c>
      <c r="G22" s="10">
        <f t="shared" si="4"/>
        <v>1.1875</v>
      </c>
      <c r="H22" s="16"/>
    </row>
  </sheetData>
  <mergeCells count="1">
    <mergeCell ref="H20:H22"/>
  </mergeCells>
  <conditionalFormatting sqref="E20:G20">
    <cfRule type="cellIs" dxfId="3" priority="4" operator="lessThan">
      <formula>E$21</formula>
    </cfRule>
  </conditionalFormatting>
  <conditionalFormatting sqref="E21:G21">
    <cfRule type="cellIs" dxfId="2" priority="3" operator="lessThan">
      <formula>E$21</formula>
    </cfRule>
  </conditionalFormatting>
  <conditionalFormatting sqref="E22:G22">
    <cfRule type="cellIs" dxfId="1" priority="2" operator="greaterThan">
      <formula>2</formula>
    </cfRule>
  </conditionalFormatting>
  <conditionalFormatting sqref="D18">
    <cfRule type="cellIs" dxfId="0" priority="1" operator="lessThanOrEqual">
      <formula>$D$8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AIT MAHREZ</dc:creator>
  <cp:lastModifiedBy>Steve AIT MAHREZ</cp:lastModifiedBy>
  <dcterms:created xsi:type="dcterms:W3CDTF">2024-02-14T16:58:53Z</dcterms:created>
  <dcterms:modified xsi:type="dcterms:W3CDTF">2024-02-14T18:03:16Z</dcterms:modified>
</cp:coreProperties>
</file>