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3020" tabRatio="825" activeTab="4"/>
  </bookViews>
  <sheets>
    <sheet name="TOTAL" sheetId="1" r:id="rId1"/>
    <sheet name="A" sheetId="2" r:id="rId2"/>
    <sheet name="B " sheetId="3" r:id="rId3"/>
    <sheet name="C " sheetId="4" r:id="rId4"/>
    <sheet name="D" sheetId="5" r:id="rId5"/>
    <sheet name="E " sheetId="6" r:id="rId6"/>
    <sheet name="F " sheetId="7" r:id="rId7"/>
    <sheet name="G" sheetId="8" r:id="rId8"/>
    <sheet name="H" sheetId="9" r:id="rId9"/>
    <sheet name="I " sheetId="14" r:id="rId10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4"/>
  <c r="B2" i="5"/>
  <c r="E3" i="8" l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" i="9"/>
  <c r="C22"/>
  <c r="D3" l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3"/>
  <c r="C24"/>
  <c r="G3" i="14"/>
  <c r="G4"/>
  <c r="G5"/>
  <c r="G6"/>
  <c r="G7"/>
  <c r="G8"/>
  <c r="G9"/>
  <c r="G10"/>
  <c r="G11"/>
  <c r="G12"/>
  <c r="G13"/>
  <c r="J13" s="1"/>
  <c r="G14"/>
  <c r="G15"/>
  <c r="G16"/>
  <c r="G17"/>
  <c r="G18"/>
  <c r="G19"/>
  <c r="G20"/>
  <c r="G21"/>
  <c r="G22"/>
  <c r="G23"/>
  <c r="G24"/>
  <c r="G2"/>
  <c r="G25" s="1"/>
  <c r="G27" s="1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"/>
  <c r="F25" s="1"/>
  <c r="F27" s="1"/>
  <c r="E3"/>
  <c r="E4"/>
  <c r="E5"/>
  <c r="J5" s="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"/>
  <c r="E25" s="1"/>
  <c r="E27" s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"/>
  <c r="D25" s="1"/>
  <c r="D27" s="1"/>
  <c r="B3"/>
  <c r="B4"/>
  <c r="B5"/>
  <c r="B6"/>
  <c r="B7"/>
  <c r="B8"/>
  <c r="B9"/>
  <c r="B10"/>
  <c r="B11"/>
  <c r="B12"/>
  <c r="B13"/>
  <c r="B14"/>
  <c r="B15"/>
  <c r="H15" s="1"/>
  <c r="B16"/>
  <c r="B17"/>
  <c r="B18"/>
  <c r="B19"/>
  <c r="B20"/>
  <c r="B21"/>
  <c r="B22"/>
  <c r="B23"/>
  <c r="H23" s="1"/>
  <c r="B24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"/>
  <c r="C25" s="1"/>
  <c r="C27" s="1"/>
  <c r="B3" i="9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I26" i="14"/>
  <c r="I25"/>
  <c r="B25"/>
  <c r="B27" s="1"/>
  <c r="H22"/>
  <c r="H19"/>
  <c r="H14"/>
  <c r="H13"/>
  <c r="J12"/>
  <c r="H12"/>
  <c r="J14" l="1"/>
  <c r="J21"/>
  <c r="J19"/>
  <c r="J23"/>
  <c r="J15"/>
  <c r="J22"/>
  <c r="J20"/>
  <c r="J18"/>
  <c r="J17"/>
  <c r="J24"/>
  <c r="J16"/>
  <c r="H16"/>
  <c r="H20"/>
  <c r="H24"/>
  <c r="H18"/>
  <c r="H17"/>
  <c r="H21"/>
  <c r="J9"/>
  <c r="J4"/>
  <c r="J8"/>
  <c r="J7"/>
  <c r="J11"/>
  <c r="J2"/>
  <c r="J25" s="1"/>
  <c r="J6"/>
  <c r="J10"/>
  <c r="J3"/>
  <c r="H2"/>
  <c r="H25" s="1"/>
  <c r="H3"/>
  <c r="H4"/>
  <c r="H5"/>
  <c r="H6"/>
  <c r="H7"/>
  <c r="H8"/>
  <c r="H9"/>
  <c r="H10"/>
  <c r="H11"/>
  <c r="C3" i="5" l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L17" i="1" l="1"/>
  <c r="L18"/>
  <c r="L19"/>
  <c r="L20"/>
  <c r="L21"/>
  <c r="L22"/>
  <c r="L23"/>
  <c r="L24"/>
  <c r="L25"/>
  <c r="E25" i="7"/>
  <c r="C25"/>
  <c r="B25"/>
  <c r="F26" i="3"/>
  <c r="H26" i="4"/>
  <c r="F25" i="3"/>
  <c r="F18" i="8"/>
  <c r="H18"/>
  <c r="C114" i="1" l="1"/>
  <c r="B114"/>
  <c r="D114"/>
  <c r="J5" l="1"/>
  <c r="J11"/>
  <c r="J13"/>
  <c r="J21"/>
  <c r="J23"/>
  <c r="J4"/>
  <c r="J6"/>
  <c r="J7"/>
  <c r="J8"/>
  <c r="J9"/>
  <c r="J10"/>
  <c r="J12"/>
  <c r="J14"/>
  <c r="J15"/>
  <c r="J16"/>
  <c r="J17"/>
  <c r="J18"/>
  <c r="J19"/>
  <c r="J20"/>
  <c r="J22"/>
  <c r="J24"/>
  <c r="J25"/>
  <c r="J3"/>
  <c r="J28" l="1"/>
  <c r="J27"/>
  <c r="J26"/>
  <c r="D23" i="5"/>
  <c r="H25" i="4"/>
  <c r="E3" i="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C25" i="1" l="1"/>
  <c r="E2" i="3"/>
  <c r="D25" l="1"/>
  <c r="D27" s="1"/>
  <c r="C25"/>
  <c r="B25"/>
  <c r="E25" i="2"/>
  <c r="C25"/>
  <c r="B25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"/>
  <c r="G3" i="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"/>
  <c r="F25" i="2" l="1"/>
  <c r="G25" i="3"/>
  <c r="E24" i="9"/>
  <c r="I25" i="1" s="1"/>
  <c r="G24" i="9"/>
  <c r="F24" i="8"/>
  <c r="H25" i="1" s="1"/>
  <c r="H24" i="8"/>
  <c r="D24" i="7"/>
  <c r="G25" i="1" s="1"/>
  <c r="F24" i="7"/>
  <c r="D24" i="6"/>
  <c r="F25" i="1" s="1"/>
  <c r="F24" i="6"/>
  <c r="D24" i="5"/>
  <c r="F24"/>
  <c r="G24" i="4"/>
  <c r="D25" i="1" s="1"/>
  <c r="I24" i="4"/>
  <c r="M25" i="1" l="1"/>
  <c r="D24" i="2"/>
  <c r="B25" i="1" l="1"/>
  <c r="K25" s="1"/>
  <c r="H83"/>
  <c r="E83"/>
  <c r="D83"/>
  <c r="B55"/>
  <c r="L4"/>
  <c r="L5"/>
  <c r="L6"/>
  <c r="L7"/>
  <c r="L8"/>
  <c r="L9"/>
  <c r="L10"/>
  <c r="L11"/>
  <c r="L12"/>
  <c r="L13"/>
  <c r="L14"/>
  <c r="L15"/>
  <c r="L16"/>
  <c r="L3"/>
  <c r="L26" l="1"/>
  <c r="G25" i="8"/>
  <c r="F3" i="7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"/>
  <c r="I75" i="1"/>
  <c r="I76"/>
  <c r="I77"/>
  <c r="I78"/>
  <c r="I79"/>
  <c r="I80"/>
  <c r="I81"/>
  <c r="I82"/>
  <c r="H75"/>
  <c r="H76"/>
  <c r="H77"/>
  <c r="H78"/>
  <c r="H79"/>
  <c r="H80"/>
  <c r="H81"/>
  <c r="H82"/>
  <c r="G75"/>
  <c r="G76"/>
  <c r="G77"/>
  <c r="G78"/>
  <c r="G79"/>
  <c r="G80"/>
  <c r="G81"/>
  <c r="G82"/>
  <c r="F75"/>
  <c r="F76"/>
  <c r="F77"/>
  <c r="F78"/>
  <c r="F79"/>
  <c r="F80"/>
  <c r="F81"/>
  <c r="F82"/>
  <c r="E75"/>
  <c r="E76"/>
  <c r="E77"/>
  <c r="E78"/>
  <c r="E79"/>
  <c r="E80"/>
  <c r="E81"/>
  <c r="E82"/>
  <c r="D75"/>
  <c r="D76"/>
  <c r="D77"/>
  <c r="D78"/>
  <c r="D79"/>
  <c r="D80"/>
  <c r="D81"/>
  <c r="D82"/>
  <c r="C75"/>
  <c r="C76"/>
  <c r="C77"/>
  <c r="C78"/>
  <c r="C79"/>
  <c r="C80"/>
  <c r="C81"/>
  <c r="C82"/>
  <c r="B75"/>
  <c r="B76"/>
  <c r="B77"/>
  <c r="B78"/>
  <c r="B79"/>
  <c r="B80"/>
  <c r="B81"/>
  <c r="B82"/>
  <c r="I61"/>
  <c r="I62"/>
  <c r="I63"/>
  <c r="I64"/>
  <c r="I65"/>
  <c r="I66"/>
  <c r="I67"/>
  <c r="I68"/>
  <c r="I69"/>
  <c r="I70"/>
  <c r="I71"/>
  <c r="I72"/>
  <c r="I73"/>
  <c r="H61"/>
  <c r="H62"/>
  <c r="H63"/>
  <c r="H64"/>
  <c r="H65"/>
  <c r="H66"/>
  <c r="H67"/>
  <c r="H68"/>
  <c r="H69"/>
  <c r="H70"/>
  <c r="H71"/>
  <c r="H72"/>
  <c r="H73"/>
  <c r="G61"/>
  <c r="G62"/>
  <c r="G63"/>
  <c r="G64"/>
  <c r="G65"/>
  <c r="G66"/>
  <c r="G67"/>
  <c r="G68"/>
  <c r="G69"/>
  <c r="G70"/>
  <c r="G71"/>
  <c r="G72"/>
  <c r="G73"/>
  <c r="F61"/>
  <c r="F62"/>
  <c r="F63"/>
  <c r="F64"/>
  <c r="F65"/>
  <c r="F66"/>
  <c r="F67"/>
  <c r="F68"/>
  <c r="F69"/>
  <c r="F70"/>
  <c r="F71"/>
  <c r="F72"/>
  <c r="F73"/>
  <c r="E61"/>
  <c r="E62"/>
  <c r="E63"/>
  <c r="E64"/>
  <c r="E65"/>
  <c r="E66"/>
  <c r="E67"/>
  <c r="E68"/>
  <c r="E69"/>
  <c r="E70"/>
  <c r="E71"/>
  <c r="E72"/>
  <c r="E73"/>
  <c r="D61"/>
  <c r="D62"/>
  <c r="D63"/>
  <c r="D64"/>
  <c r="D65"/>
  <c r="D66"/>
  <c r="D67"/>
  <c r="D68"/>
  <c r="D69"/>
  <c r="D70"/>
  <c r="D71"/>
  <c r="D72"/>
  <c r="D73"/>
  <c r="C61"/>
  <c r="C62"/>
  <c r="C63"/>
  <c r="C64"/>
  <c r="C65"/>
  <c r="C66"/>
  <c r="C67"/>
  <c r="C68"/>
  <c r="C69"/>
  <c r="C70"/>
  <c r="C71"/>
  <c r="C72"/>
  <c r="C73"/>
  <c r="B61"/>
  <c r="B62"/>
  <c r="B63"/>
  <c r="B64"/>
  <c r="B65"/>
  <c r="B66"/>
  <c r="B67"/>
  <c r="B68"/>
  <c r="B69"/>
  <c r="B70"/>
  <c r="B71"/>
  <c r="B72"/>
  <c r="B73"/>
  <c r="I74"/>
  <c r="H74"/>
  <c r="G74"/>
  <c r="F74"/>
  <c r="E74"/>
  <c r="D74"/>
  <c r="C74"/>
  <c r="B74"/>
  <c r="H3" i="8"/>
  <c r="H4"/>
  <c r="H5"/>
  <c r="H6"/>
  <c r="H7"/>
  <c r="H8"/>
  <c r="H9"/>
  <c r="H10"/>
  <c r="H11"/>
  <c r="H12"/>
  <c r="H13"/>
  <c r="H14"/>
  <c r="H15"/>
  <c r="H16"/>
  <c r="H17"/>
  <c r="H19"/>
  <c r="H20"/>
  <c r="H21"/>
  <c r="H22"/>
  <c r="H23"/>
  <c r="H2"/>
  <c r="I3" i="4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"/>
  <c r="G3" i="9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"/>
  <c r="D84" i="1" l="1"/>
  <c r="E84"/>
  <c r="B84"/>
  <c r="H84"/>
  <c r="C84"/>
  <c r="G84"/>
  <c r="F84"/>
  <c r="I84"/>
  <c r="J62" l="1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61" l="1"/>
  <c r="L84" l="1"/>
  <c r="J84" l="1"/>
  <c r="F34" l="1"/>
  <c r="F42"/>
  <c r="F50"/>
  <c r="F53"/>
  <c r="B54"/>
  <c r="B34"/>
  <c r="B35"/>
  <c r="B36"/>
  <c r="B44"/>
  <c r="B45"/>
  <c r="B46"/>
  <c r="B47"/>
  <c r="B48"/>
  <c r="B49"/>
  <c r="B50"/>
  <c r="B51"/>
  <c r="B52"/>
  <c r="B53"/>
  <c r="B33"/>
  <c r="E34"/>
  <c r="E35"/>
  <c r="E36"/>
  <c r="E42"/>
  <c r="E43"/>
  <c r="E44"/>
  <c r="E45"/>
  <c r="E47"/>
  <c r="E48"/>
  <c r="E49"/>
  <c r="E50"/>
  <c r="E51"/>
  <c r="E52"/>
  <c r="E53"/>
  <c r="E54"/>
  <c r="E33"/>
  <c r="E37"/>
  <c r="G52"/>
  <c r="G51"/>
  <c r="G49"/>
  <c r="G48"/>
  <c r="G46"/>
  <c r="G45"/>
  <c r="G44"/>
  <c r="G43"/>
  <c r="G42"/>
  <c r="G41"/>
  <c r="G40"/>
  <c r="G39"/>
  <c r="G38"/>
  <c r="G37"/>
  <c r="G36"/>
  <c r="G35"/>
  <c r="G34"/>
  <c r="D54"/>
  <c r="D53"/>
  <c r="D50"/>
  <c r="D49"/>
  <c r="D48"/>
  <c r="D47"/>
  <c r="D45"/>
  <c r="D44"/>
  <c r="D39"/>
  <c r="D38"/>
  <c r="D37"/>
  <c r="D36"/>
  <c r="D35"/>
  <c r="D34"/>
  <c r="D33"/>
  <c r="G53" l="1"/>
  <c r="G55"/>
  <c r="G47"/>
  <c r="I55"/>
  <c r="D40"/>
  <c r="I50"/>
  <c r="I48"/>
  <c r="I54"/>
  <c r="I35"/>
  <c r="I36"/>
  <c r="I53"/>
  <c r="I34"/>
  <c r="I52"/>
  <c r="I51"/>
  <c r="I49"/>
  <c r="H41"/>
  <c r="H52"/>
  <c r="G54"/>
  <c r="F41"/>
  <c r="F33"/>
  <c r="F54"/>
  <c r="F51"/>
  <c r="F45"/>
  <c r="D51"/>
  <c r="D43"/>
  <c r="D52"/>
  <c r="K33"/>
  <c r="C50"/>
  <c r="C43"/>
  <c r="C54"/>
  <c r="C33"/>
  <c r="C53"/>
  <c r="C52"/>
  <c r="C51"/>
  <c r="L33"/>
  <c r="L54"/>
  <c r="L53"/>
  <c r="L51"/>
  <c r="L35"/>
  <c r="L47"/>
  <c r="L43"/>
  <c r="C49"/>
  <c r="C41"/>
  <c r="C48"/>
  <c r="C39"/>
  <c r="C47"/>
  <c r="C37"/>
  <c r="C42"/>
  <c r="C46"/>
  <c r="C36"/>
  <c r="C45"/>
  <c r="C35"/>
  <c r="C44"/>
  <c r="C34"/>
  <c r="B43"/>
  <c r="B42"/>
  <c r="B41"/>
  <c r="B40"/>
  <c r="B39"/>
  <c r="B38"/>
  <c r="B37"/>
  <c r="I39"/>
  <c r="I33"/>
  <c r="I47"/>
  <c r="I42"/>
  <c r="I37"/>
  <c r="I41"/>
  <c r="L49"/>
  <c r="L41"/>
  <c r="L48"/>
  <c r="L45"/>
  <c r="L37"/>
  <c r="L52"/>
  <c r="L44"/>
  <c r="L36"/>
  <c r="L50"/>
  <c r="L34"/>
  <c r="G50"/>
  <c r="G33"/>
  <c r="F36"/>
  <c r="F52"/>
  <c r="F43"/>
  <c r="F35"/>
  <c r="F49"/>
  <c r="F40"/>
  <c r="F48"/>
  <c r="F39"/>
  <c r="F47"/>
  <c r="F38"/>
  <c r="F46"/>
  <c r="F37"/>
  <c r="H51"/>
  <c r="H40"/>
  <c r="H50"/>
  <c r="H36"/>
  <c r="H49"/>
  <c r="H35"/>
  <c r="H48"/>
  <c r="H34"/>
  <c r="H33"/>
  <c r="H47"/>
  <c r="H37"/>
  <c r="H54"/>
  <c r="H44"/>
  <c r="H53"/>
  <c r="H43"/>
  <c r="I45"/>
  <c r="I44"/>
  <c r="I43"/>
  <c r="H45"/>
  <c r="F55"/>
  <c r="F44"/>
  <c r="D46"/>
  <c r="K54"/>
  <c r="L46"/>
  <c r="I46"/>
  <c r="H46"/>
  <c r="E46"/>
  <c r="H42"/>
  <c r="D42"/>
  <c r="L42"/>
  <c r="D41"/>
  <c r="E41"/>
  <c r="L40"/>
  <c r="E40"/>
  <c r="I40"/>
  <c r="C40"/>
  <c r="E39"/>
  <c r="H39"/>
  <c r="L39"/>
  <c r="L38"/>
  <c r="I38"/>
  <c r="H38"/>
  <c r="C38"/>
  <c r="E38"/>
  <c r="H55"/>
  <c r="E55"/>
  <c r="D55"/>
  <c r="C55" l="1"/>
  <c r="J55" s="1"/>
  <c r="L55"/>
  <c r="J34"/>
  <c r="L56"/>
  <c r="C27" l="1"/>
  <c r="C27" i="3"/>
  <c r="B27"/>
  <c r="B27" i="1"/>
  <c r="F83"/>
  <c r="K82"/>
  <c r="B83" l="1"/>
  <c r="C83"/>
  <c r="I83"/>
  <c r="G83"/>
  <c r="F85"/>
  <c r="J54"/>
  <c r="E23" i="9"/>
  <c r="F23" i="8"/>
  <c r="D23" i="7"/>
  <c r="D23" i="6"/>
  <c r="F23"/>
  <c r="F23" i="5"/>
  <c r="M24" i="1" s="1"/>
  <c r="G23" i="4"/>
  <c r="D2" i="2"/>
  <c r="D3"/>
  <c r="D4"/>
  <c r="D5"/>
  <c r="D6"/>
  <c r="D7"/>
  <c r="D8"/>
  <c r="B9" i="1" s="1"/>
  <c r="D9" i="2"/>
  <c r="D10"/>
  <c r="D11"/>
  <c r="D12"/>
  <c r="D13"/>
  <c r="D14"/>
  <c r="D15"/>
  <c r="D16"/>
  <c r="D17"/>
  <c r="D18"/>
  <c r="D19"/>
  <c r="D20"/>
  <c r="D21"/>
  <c r="D22"/>
  <c r="D23"/>
  <c r="F24" i="1" l="1"/>
  <c r="B24"/>
  <c r="K39"/>
  <c r="D25" i="2"/>
  <c r="B26" i="1" s="1"/>
  <c r="K40"/>
  <c r="K44"/>
  <c r="K46"/>
  <c r="K35"/>
  <c r="K48"/>
  <c r="K47"/>
  <c r="K38"/>
  <c r="K53"/>
  <c r="K45"/>
  <c r="K37"/>
  <c r="K52"/>
  <c r="K36"/>
  <c r="K51"/>
  <c r="K43"/>
  <c r="K50"/>
  <c r="K42"/>
  <c r="K49"/>
  <c r="K41"/>
  <c r="I24"/>
  <c r="C24"/>
  <c r="G24"/>
  <c r="D24"/>
  <c r="H24"/>
  <c r="K24" l="1"/>
  <c r="K34"/>
  <c r="K55"/>
  <c r="B28"/>
  <c r="H27"/>
  <c r="D25" i="8"/>
  <c r="D27" s="1"/>
  <c r="B25"/>
  <c r="B27" s="1"/>
  <c r="E26" i="7"/>
  <c r="C27"/>
  <c r="B27"/>
  <c r="H85" i="1" l="1"/>
  <c r="G85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33"/>
  <c r="K56" l="1"/>
  <c r="G17" i="4"/>
  <c r="G18"/>
  <c r="G19"/>
  <c r="G20"/>
  <c r="G21"/>
  <c r="G22"/>
  <c r="G2"/>
  <c r="G3"/>
  <c r="G5"/>
  <c r="G7"/>
  <c r="G8"/>
  <c r="G9"/>
  <c r="G10"/>
  <c r="G11"/>
  <c r="G12"/>
  <c r="G13"/>
  <c r="G14"/>
  <c r="G15"/>
  <c r="G16"/>
  <c r="F25"/>
  <c r="F27" s="1"/>
  <c r="K74" i="1" l="1"/>
  <c r="K75"/>
  <c r="K76"/>
  <c r="K77"/>
  <c r="K78"/>
  <c r="K79"/>
  <c r="K80"/>
  <c r="K81"/>
  <c r="K62"/>
  <c r="K63"/>
  <c r="K64"/>
  <c r="K65"/>
  <c r="K66"/>
  <c r="K67"/>
  <c r="K68"/>
  <c r="K69"/>
  <c r="K70"/>
  <c r="K71"/>
  <c r="K72"/>
  <c r="K73"/>
  <c r="K83" l="1"/>
  <c r="K61"/>
  <c r="K84" s="1"/>
  <c r="D27"/>
  <c r="L57" l="1"/>
  <c r="F56"/>
  <c r="I56"/>
  <c r="H56"/>
  <c r="G56"/>
  <c r="E56"/>
  <c r="D56"/>
  <c r="C56"/>
  <c r="J56" l="1"/>
  <c r="B56"/>
  <c r="F26" i="9" l="1"/>
  <c r="G26" i="8"/>
  <c r="E27" i="6"/>
  <c r="E26" i="5"/>
  <c r="E26" i="2"/>
  <c r="E25" i="5" l="1"/>
  <c r="F25" i="9"/>
  <c r="I27" i="1" s="1"/>
  <c r="D25" i="9"/>
  <c r="D27" s="1"/>
  <c r="C25"/>
  <c r="C27" s="1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G27" i="1"/>
  <c r="D22" i="7"/>
  <c r="D21"/>
  <c r="D20"/>
  <c r="D19"/>
  <c r="D18"/>
  <c r="D17"/>
  <c r="D16"/>
  <c r="D15"/>
  <c r="D14"/>
  <c r="D13"/>
  <c r="D12"/>
  <c r="D11"/>
  <c r="D10"/>
  <c r="D9"/>
  <c r="D8"/>
  <c r="D7"/>
  <c r="D6"/>
  <c r="D5"/>
  <c r="D3"/>
  <c r="D2"/>
  <c r="E25" i="6"/>
  <c r="F27" i="1" s="1"/>
  <c r="C25" i="6"/>
  <c r="C26" s="1"/>
  <c r="B25"/>
  <c r="B26" s="1"/>
  <c r="D22"/>
  <c r="F22"/>
  <c r="D21"/>
  <c r="F21"/>
  <c r="D20"/>
  <c r="F20"/>
  <c r="D19"/>
  <c r="F19"/>
  <c r="D18"/>
  <c r="F18"/>
  <c r="D17"/>
  <c r="F17"/>
  <c r="D16"/>
  <c r="F16"/>
  <c r="D15"/>
  <c r="F15"/>
  <c r="D14"/>
  <c r="F14"/>
  <c r="D13"/>
  <c r="F13"/>
  <c r="D12"/>
  <c r="F12"/>
  <c r="D11"/>
  <c r="F11"/>
  <c r="D10"/>
  <c r="F10"/>
  <c r="D9"/>
  <c r="F9"/>
  <c r="D8"/>
  <c r="F8"/>
  <c r="D7"/>
  <c r="F7"/>
  <c r="D6"/>
  <c r="F6"/>
  <c r="D5"/>
  <c r="F5"/>
  <c r="D4"/>
  <c r="F4"/>
  <c r="D3"/>
  <c r="F3"/>
  <c r="D2"/>
  <c r="F2"/>
  <c r="F3" i="1" l="1"/>
  <c r="F23"/>
  <c r="E27"/>
  <c r="L27" s="1"/>
  <c r="F5"/>
  <c r="F6"/>
  <c r="F20"/>
  <c r="F8"/>
  <c r="F7"/>
  <c r="F4"/>
  <c r="F17"/>
  <c r="F10"/>
  <c r="F18"/>
  <c r="F22"/>
  <c r="F21"/>
  <c r="F19"/>
  <c r="F16"/>
  <c r="F12"/>
  <c r="F15"/>
  <c r="F11"/>
  <c r="F13"/>
  <c r="F9"/>
  <c r="I85"/>
  <c r="C85"/>
  <c r="B85"/>
  <c r="D85"/>
  <c r="E85"/>
  <c r="I7"/>
  <c r="I4"/>
  <c r="I12"/>
  <c r="I20"/>
  <c r="I5"/>
  <c r="I13"/>
  <c r="I21"/>
  <c r="I6"/>
  <c r="I8"/>
  <c r="I16"/>
  <c r="I15"/>
  <c r="I17"/>
  <c r="I14"/>
  <c r="I10"/>
  <c r="I18"/>
  <c r="I22"/>
  <c r="I23"/>
  <c r="I11"/>
  <c r="I19"/>
  <c r="G16"/>
  <c r="G18"/>
  <c r="G11"/>
  <c r="G19"/>
  <c r="G12"/>
  <c r="G20"/>
  <c r="G4"/>
  <c r="G13"/>
  <c r="G21"/>
  <c r="G8"/>
  <c r="G10"/>
  <c r="G6"/>
  <c r="G14"/>
  <c r="G22"/>
  <c r="G7"/>
  <c r="G15"/>
  <c r="G23"/>
  <c r="G9"/>
  <c r="G17"/>
  <c r="I3"/>
  <c r="F14"/>
  <c r="G3"/>
  <c r="E25" i="9"/>
  <c r="I26" i="1" s="1"/>
  <c r="I9"/>
  <c r="J83"/>
  <c r="B25" i="9"/>
  <c r="B27" s="1"/>
  <c r="G25"/>
  <c r="D4" i="7"/>
  <c r="D25" s="1"/>
  <c r="F25"/>
  <c r="F25" i="6"/>
  <c r="D25"/>
  <c r="F26" i="1" s="1"/>
  <c r="J85" l="1"/>
  <c r="I28"/>
  <c r="G28"/>
  <c r="G5"/>
  <c r="F28"/>
  <c r="G26"/>
  <c r="E25" i="8" l="1"/>
  <c r="E27" s="1"/>
  <c r="F22"/>
  <c r="F21"/>
  <c r="F20"/>
  <c r="F19"/>
  <c r="F17"/>
  <c r="F16"/>
  <c r="F15"/>
  <c r="F14"/>
  <c r="F13"/>
  <c r="F12"/>
  <c r="F11"/>
  <c r="F10"/>
  <c r="F9"/>
  <c r="F8"/>
  <c r="F7"/>
  <c r="F5"/>
  <c r="F4"/>
  <c r="F3"/>
  <c r="F2"/>
  <c r="D19" i="1"/>
  <c r="D22"/>
  <c r="B4"/>
  <c r="B5"/>
  <c r="B6"/>
  <c r="B7"/>
  <c r="B8"/>
  <c r="B10"/>
  <c r="B11"/>
  <c r="B13"/>
  <c r="B14"/>
  <c r="B15"/>
  <c r="B16"/>
  <c r="B17"/>
  <c r="B19"/>
  <c r="B20"/>
  <c r="B21"/>
  <c r="B22"/>
  <c r="B23"/>
  <c r="B3"/>
  <c r="C27" i="2"/>
  <c r="B27"/>
  <c r="B18" i="1"/>
  <c r="B12"/>
  <c r="D4"/>
  <c r="D6"/>
  <c r="D9"/>
  <c r="D10"/>
  <c r="D11"/>
  <c r="D12"/>
  <c r="D13"/>
  <c r="D14"/>
  <c r="D15"/>
  <c r="D16"/>
  <c r="D17"/>
  <c r="D18"/>
  <c r="D20"/>
  <c r="D21"/>
  <c r="D23"/>
  <c r="D3"/>
  <c r="E25" i="4"/>
  <c r="E27" s="1"/>
  <c r="D25"/>
  <c r="D27" s="1"/>
  <c r="B25"/>
  <c r="B27" s="1"/>
  <c r="E25" i="3" l="1"/>
  <c r="C26" i="1" s="1"/>
  <c r="C16"/>
  <c r="C9"/>
  <c r="C13"/>
  <c r="C21"/>
  <c r="C12"/>
  <c r="C5"/>
  <c r="C17"/>
  <c r="C10"/>
  <c r="C14"/>
  <c r="C18"/>
  <c r="C22"/>
  <c r="C4"/>
  <c r="C20"/>
  <c r="C7"/>
  <c r="C15"/>
  <c r="C23"/>
  <c r="C8"/>
  <c r="C3"/>
  <c r="C11"/>
  <c r="H18"/>
  <c r="H11"/>
  <c r="H19"/>
  <c r="H4"/>
  <c r="H12"/>
  <c r="H20"/>
  <c r="H17"/>
  <c r="H10"/>
  <c r="H13"/>
  <c r="H21"/>
  <c r="K21" s="1"/>
  <c r="H5"/>
  <c r="H14"/>
  <c r="H22"/>
  <c r="H6"/>
  <c r="H15"/>
  <c r="H23"/>
  <c r="H8"/>
  <c r="H16"/>
  <c r="C6"/>
  <c r="H3"/>
  <c r="C19"/>
  <c r="G4" i="4"/>
  <c r="C25"/>
  <c r="C27" s="1"/>
  <c r="G6"/>
  <c r="H9" i="1"/>
  <c r="D8"/>
  <c r="H25" i="8"/>
  <c r="C25"/>
  <c r="C27" s="1"/>
  <c r="F27" s="1"/>
  <c r="F6"/>
  <c r="K20" i="1" l="1"/>
  <c r="K18"/>
  <c r="K22"/>
  <c r="K23"/>
  <c r="K17"/>
  <c r="G25" i="4"/>
  <c r="K19" i="1"/>
  <c r="D7"/>
  <c r="D5"/>
  <c r="H28"/>
  <c r="F25" i="8"/>
  <c r="H26" i="1" s="1"/>
  <c r="H7"/>
  <c r="D26"/>
  <c r="I25" i="4"/>
  <c r="D3" i="5" l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C25"/>
  <c r="C27" s="1"/>
  <c r="F3"/>
  <c r="M4" i="1" s="1"/>
  <c r="F4" i="5"/>
  <c r="M5" i="1" s="1"/>
  <c r="F5" i="5"/>
  <c r="M6" i="1" s="1"/>
  <c r="F6" i="5"/>
  <c r="M7" i="1" s="1"/>
  <c r="F7" i="5"/>
  <c r="M8" i="1" s="1"/>
  <c r="F8" i="5"/>
  <c r="M9" i="1" s="1"/>
  <c r="F9" i="5"/>
  <c r="M10" i="1" s="1"/>
  <c r="F10" i="5"/>
  <c r="M11" i="1" s="1"/>
  <c r="F11" i="5"/>
  <c r="M12" i="1" s="1"/>
  <c r="F12" i="5"/>
  <c r="M13" i="1" s="1"/>
  <c r="F13" i="5"/>
  <c r="M14" i="1" s="1"/>
  <c r="F14" i="5"/>
  <c r="M15" i="1" s="1"/>
  <c r="F15" i="5"/>
  <c r="M16" i="1" s="1"/>
  <c r="F16" i="5"/>
  <c r="M17" i="1" s="1"/>
  <c r="F17" i="5"/>
  <c r="M18" i="1" s="1"/>
  <c r="F18" i="5"/>
  <c r="M19" i="1" s="1"/>
  <c r="F19" i="5"/>
  <c r="M20" i="1" s="1"/>
  <c r="F20" i="5"/>
  <c r="M21" i="1" s="1"/>
  <c r="F21" i="5"/>
  <c r="M22" i="1" s="1"/>
  <c r="F22" i="5"/>
  <c r="M23" i="1" s="1"/>
  <c r="M54" l="1"/>
  <c r="E112"/>
  <c r="E4"/>
  <c r="K4" s="1"/>
  <c r="E5"/>
  <c r="K5" s="1"/>
  <c r="E6"/>
  <c r="K6" s="1"/>
  <c r="E7"/>
  <c r="K7" s="1"/>
  <c r="E8"/>
  <c r="K8" s="1"/>
  <c r="E9"/>
  <c r="K9" s="1"/>
  <c r="E10"/>
  <c r="K10" s="1"/>
  <c r="E11"/>
  <c r="K11" s="1"/>
  <c r="E12"/>
  <c r="K12" s="1"/>
  <c r="E13"/>
  <c r="K13" s="1"/>
  <c r="E14"/>
  <c r="K14" s="1"/>
  <c r="E15"/>
  <c r="K15" s="1"/>
  <c r="E16"/>
  <c r="K16" s="1"/>
  <c r="E97" l="1"/>
  <c r="E92" l="1"/>
  <c r="M48"/>
  <c r="E106"/>
  <c r="M43"/>
  <c r="E101"/>
  <c r="M51"/>
  <c r="E109"/>
  <c r="M49"/>
  <c r="E107"/>
  <c r="M36"/>
  <c r="E94"/>
  <c r="M45"/>
  <c r="E103"/>
  <c r="M44"/>
  <c r="E102"/>
  <c r="M46"/>
  <c r="E104"/>
  <c r="M52"/>
  <c r="E110"/>
  <c r="M37"/>
  <c r="E95"/>
  <c r="M47"/>
  <c r="E105"/>
  <c r="M50"/>
  <c r="E108"/>
  <c r="M53"/>
  <c r="E111"/>
  <c r="M35"/>
  <c r="E93"/>
  <c r="M42"/>
  <c r="E100"/>
  <c r="M41"/>
  <c r="E99"/>
  <c r="M40"/>
  <c r="E98"/>
  <c r="M39"/>
  <c r="M38"/>
  <c r="E96"/>
  <c r="M34"/>
  <c r="B25" i="5" l="1"/>
  <c r="B27" s="1"/>
  <c r="D2"/>
  <c r="F2"/>
  <c r="M3" i="1" s="1"/>
  <c r="M28" s="1"/>
  <c r="F25" i="5" l="1"/>
  <c r="E28" i="1" s="1"/>
  <c r="K28" s="1"/>
  <c r="E3"/>
  <c r="K3" s="1"/>
  <c r="D25" i="5"/>
  <c r="E26" i="1" s="1"/>
  <c r="K26" s="1"/>
  <c r="M55" l="1"/>
  <c r="E113"/>
  <c r="M33"/>
  <c r="M56" s="1"/>
  <c r="E91"/>
  <c r="E114" l="1"/>
  <c r="E115"/>
</calcChain>
</file>

<file path=xl/sharedStrings.xml><?xml version="1.0" encoding="utf-8"?>
<sst xmlns="http://schemas.openxmlformats.org/spreadsheetml/2006/main" count="2200" uniqueCount="757">
  <si>
    <t>G - Atlas</t>
  </si>
  <si>
    <t>PIPS</t>
  </si>
  <si>
    <t>TRADES</t>
  </si>
  <si>
    <t>TOTAL</t>
  </si>
  <si>
    <t>C - SFE</t>
  </si>
  <si>
    <t>D - Strive</t>
  </si>
  <si>
    <t>E - Pepperstone</t>
  </si>
  <si>
    <t>F - VOL Portfolio</t>
  </si>
  <si>
    <t>TOTAL ACCOUNTS</t>
  </si>
  <si>
    <t>TOTAL PIPS</t>
  </si>
  <si>
    <t>EURUSD</t>
  </si>
  <si>
    <t>USDJPY</t>
  </si>
  <si>
    <t>TOTAL MONTANT</t>
  </si>
  <si>
    <t>GBPUSD</t>
  </si>
  <si>
    <t>EURAUD</t>
  </si>
  <si>
    <t>GBPJPY</t>
  </si>
  <si>
    <t>AUDUSD</t>
  </si>
  <si>
    <t>Open Date</t>
  </si>
  <si>
    <t>Close Date</t>
  </si>
  <si>
    <t>Symbol</t>
  </si>
  <si>
    <t>Action</t>
  </si>
  <si>
    <t>Lots</t>
  </si>
  <si>
    <t>SL</t>
  </si>
  <si>
    <t>TP</t>
  </si>
  <si>
    <t>Open Price</t>
  </si>
  <si>
    <t>Close Price</t>
  </si>
  <si>
    <t>Commission</t>
  </si>
  <si>
    <t>Swap</t>
  </si>
  <si>
    <t>Pips</t>
  </si>
  <si>
    <t>Profit</t>
  </si>
  <si>
    <t>Gain</t>
  </si>
  <si>
    <t>Duration (DD:HH:MM:SS)</t>
  </si>
  <si>
    <t>Profitable(%)</t>
  </si>
  <si>
    <t>Profitable(time duration)</t>
  </si>
  <si>
    <t>Drawdown</t>
  </si>
  <si>
    <t>Risk:Reward</t>
  </si>
  <si>
    <t>Max(pips)</t>
  </si>
  <si>
    <t>Max(USD)</t>
  </si>
  <si>
    <t>Min(pips)</t>
  </si>
  <si>
    <t>Min(USD)</t>
  </si>
  <si>
    <t>Entry Accuracy(%)</t>
  </si>
  <si>
    <t>Exit Accuracy(%)</t>
  </si>
  <si>
    <t>ProfitMissed(pips)</t>
  </si>
  <si>
    <t>ProfitMissed(USD)</t>
  </si>
  <si>
    <t>Sell</t>
  </si>
  <si>
    <t>0s</t>
  </si>
  <si>
    <t>Buy</t>
  </si>
  <si>
    <t>H - Scorpion</t>
  </si>
  <si>
    <t>Magic Number</t>
  </si>
  <si>
    <t>TOTAL TRADES</t>
  </si>
  <si>
    <t>USDCAD</t>
  </si>
  <si>
    <t>EURGBP</t>
  </si>
  <si>
    <t>YRL_CAPITAL / SC GAM</t>
  </si>
  <si>
    <t>SC GAM_FXPRO</t>
  </si>
  <si>
    <t>SLIPAGE ICM</t>
  </si>
  <si>
    <t>SLIPAGE FxPRO</t>
  </si>
  <si>
    <t>MOYENNE</t>
  </si>
  <si>
    <t>3h 34m</t>
  </si>
  <si>
    <t>1m</t>
  </si>
  <si>
    <t>2m</t>
  </si>
  <si>
    <t>5h 30m</t>
  </si>
  <si>
    <t>4h 22m</t>
  </si>
  <si>
    <t>1h 49m</t>
  </si>
  <si>
    <t>5h 54m</t>
  </si>
  <si>
    <t>7m</t>
  </si>
  <si>
    <t>3h 4m</t>
  </si>
  <si>
    <t>00:02:00:00</t>
  </si>
  <si>
    <t>6h 21m</t>
  </si>
  <si>
    <t>Brokers</t>
  </si>
  <si>
    <t>IC Markets</t>
  </si>
  <si>
    <t>Pepperstone</t>
  </si>
  <si>
    <t>FXDD</t>
  </si>
  <si>
    <t>Tickmill</t>
  </si>
  <si>
    <t>EURJPY</t>
  </si>
  <si>
    <t>VOLUME</t>
  </si>
  <si>
    <t>B - SLINGHSOT</t>
  </si>
  <si>
    <t>00:07:59:55</t>
  </si>
  <si>
    <t>3h 8m</t>
  </si>
  <si>
    <t>00:07:59:51</t>
  </si>
  <si>
    <t>3h 14m</t>
  </si>
  <si>
    <t>07/31/2018 16:05</t>
  </si>
  <si>
    <t>01:02:39:47</t>
  </si>
  <si>
    <t>20h 54m</t>
  </si>
  <si>
    <t>00:18:19:47</t>
  </si>
  <si>
    <t>16h 4m</t>
  </si>
  <si>
    <t>00:18:14:48</t>
  </si>
  <si>
    <t>16h 0m</t>
  </si>
  <si>
    <t>00:18:09:47</t>
  </si>
  <si>
    <t>15h 53m</t>
  </si>
  <si>
    <t>00:17:59:47</t>
  </si>
  <si>
    <t>15h 44m</t>
  </si>
  <si>
    <t>00:17:54:47</t>
  </si>
  <si>
    <t>15h 39m</t>
  </si>
  <si>
    <t>A - PM Swing Trading</t>
  </si>
  <si>
    <t>Admiral Markets</t>
  </si>
  <si>
    <t>B - SLINGSHOT</t>
  </si>
  <si>
    <t>Darwinex</t>
  </si>
  <si>
    <t>I - YRL CAPITAL</t>
  </si>
  <si>
    <t>Arret</t>
  </si>
  <si>
    <t>Comptes</t>
  </si>
  <si>
    <t>7h 27m</t>
  </si>
  <si>
    <t>00:07:25:32</t>
  </si>
  <si>
    <t>7h 25m</t>
  </si>
  <si>
    <t>08/29/2018 16:57</t>
  </si>
  <si>
    <t>00:01:32:11</t>
  </si>
  <si>
    <t>00:05:57:48</t>
  </si>
  <si>
    <t>1h 50m</t>
  </si>
  <si>
    <t>00:05:45:17</t>
  </si>
  <si>
    <t>00:04:43:00</t>
  </si>
  <si>
    <t>00:06:41:40</t>
  </si>
  <si>
    <t>6h 41m</t>
  </si>
  <si>
    <t>00:08:17:39</t>
  </si>
  <si>
    <t>00:06:10:17</t>
  </si>
  <si>
    <t>1h 35m</t>
  </si>
  <si>
    <t>00:14:27:58</t>
  </si>
  <si>
    <t>14h 22m</t>
  </si>
  <si>
    <t>00:07:23:07</t>
  </si>
  <si>
    <t>7h 23m</t>
  </si>
  <si>
    <t>00:05:19:59</t>
  </si>
  <si>
    <t>5h 19m</t>
  </si>
  <si>
    <t>00:01:55:51</t>
  </si>
  <si>
    <t>00:02:05:40</t>
  </si>
  <si>
    <t>00:00:44:39</t>
  </si>
  <si>
    <t>08/23/2018 04:00</t>
  </si>
  <si>
    <t>00:14:29:47</t>
  </si>
  <si>
    <t>14h 13m</t>
  </si>
  <si>
    <t>00:03:35:56</t>
  </si>
  <si>
    <t>20m</t>
  </si>
  <si>
    <t>00:02:35:08</t>
  </si>
  <si>
    <t>00:14:30:01</t>
  </si>
  <si>
    <t>14h 30m</t>
  </si>
  <si>
    <t>00:06:21:37</t>
  </si>
  <si>
    <t>00:01:07:55</t>
  </si>
  <si>
    <t>00:13:40:16</t>
  </si>
  <si>
    <t>13h 40m</t>
  </si>
  <si>
    <t>00:01:43:00</t>
  </si>
  <si>
    <t>00:03:32:58</t>
  </si>
  <si>
    <t>00:00:44:22</t>
  </si>
  <si>
    <t>00:02:06:51</t>
  </si>
  <si>
    <t>00:02:40:44</t>
  </si>
  <si>
    <t>00:10:49:41</t>
  </si>
  <si>
    <t>6h 33m</t>
  </si>
  <si>
    <t>00:04:30:34</t>
  </si>
  <si>
    <t>00:14:26:55</t>
  </si>
  <si>
    <t>12h 12m</t>
  </si>
  <si>
    <t>00:01:26:08</t>
  </si>
  <si>
    <t>00:01:56:08</t>
  </si>
  <si>
    <t>08/16/2018 04:29</t>
  </si>
  <si>
    <t>00:14:00:09</t>
  </si>
  <si>
    <t>13h 18m</t>
  </si>
  <si>
    <t>00:06:59:59</t>
  </si>
  <si>
    <t>5h 9m</t>
  </si>
  <si>
    <t>00:00:20:27</t>
  </si>
  <si>
    <t>00:07:30:01</t>
  </si>
  <si>
    <t>00:12:11:56</t>
  </si>
  <si>
    <t>9h 6m</t>
  </si>
  <si>
    <t>00:01:54:26</t>
  </si>
  <si>
    <t>00:07:07:05</t>
  </si>
  <si>
    <t>7h 7m</t>
  </si>
  <si>
    <t>00:14:28:52</t>
  </si>
  <si>
    <t>11h 56m</t>
  </si>
  <si>
    <t>00:00:10:51</t>
  </si>
  <si>
    <t>00:03:58:35</t>
  </si>
  <si>
    <t>3h 58m</t>
  </si>
  <si>
    <t>08/13/2018 14:55</t>
  </si>
  <si>
    <t>00:03:53:21</t>
  </si>
  <si>
    <t>3h 30m</t>
  </si>
  <si>
    <t>00:10:37:51</t>
  </si>
  <si>
    <t>7h 19m</t>
  </si>
  <si>
    <t>00:03:43:07</t>
  </si>
  <si>
    <t>00:02:50:15</t>
  </si>
  <si>
    <t>00:00:53:29</t>
  </si>
  <si>
    <t>00:00:31:51</t>
  </si>
  <si>
    <t>00:02:21:41</t>
  </si>
  <si>
    <t>00:00:59:38</t>
  </si>
  <si>
    <t>00:10:36:10</t>
  </si>
  <si>
    <t>10h 8m</t>
  </si>
  <si>
    <t>00:04:38:46</t>
  </si>
  <si>
    <t>00:03:37:43</t>
  </si>
  <si>
    <t>4m</t>
  </si>
  <si>
    <t>00:11:03:04</t>
  </si>
  <si>
    <t>11h 3m</t>
  </si>
  <si>
    <t>00:07:37:04</t>
  </si>
  <si>
    <t>00:06:26:28</t>
  </si>
  <si>
    <t>6h 24m</t>
  </si>
  <si>
    <t>00:07:32:58</t>
  </si>
  <si>
    <t>7h 32m</t>
  </si>
  <si>
    <t>00:05:57:15</t>
  </si>
  <si>
    <t>00:00:23:12</t>
  </si>
  <si>
    <t>00:13:45:54</t>
  </si>
  <si>
    <t>11h 16m</t>
  </si>
  <si>
    <t>00:05:18:59</t>
  </si>
  <si>
    <t>59m</t>
  </si>
  <si>
    <t>00:00:59:21</t>
  </si>
  <si>
    <t>00:02:23:54</t>
  </si>
  <si>
    <t>00:07:48:01</t>
  </si>
  <si>
    <t>7h 3m</t>
  </si>
  <si>
    <t>00:01:58:00</t>
  </si>
  <si>
    <t>1h 58m</t>
  </si>
  <si>
    <t>00:01:38:15</t>
  </si>
  <si>
    <t>00:00:52:28</t>
  </si>
  <si>
    <t>00:00:11:20</t>
  </si>
  <si>
    <t>C - Scrptx Portfolio</t>
  </si>
  <si>
    <t>08/29/2018 21:59</t>
  </si>
  <si>
    <t>08/31/2018 15:18</t>
  </si>
  <si>
    <t>01:17:19:20</t>
  </si>
  <si>
    <t xml:space="preserve">1d 6h </t>
  </si>
  <si>
    <t>08/30/2018 21:31</t>
  </si>
  <si>
    <t>08/31/2018 05:05</t>
  </si>
  <si>
    <t>00:07:33:41</t>
  </si>
  <si>
    <t>08/29/2018 22:57</t>
  </si>
  <si>
    <t>08/30/2018 21:16</t>
  </si>
  <si>
    <t>00:22:18:21</t>
  </si>
  <si>
    <t>1h 56m</t>
  </si>
  <si>
    <t>08/29/2018 22:00</t>
  </si>
  <si>
    <t>08/30/2018 19:59</t>
  </si>
  <si>
    <t>00:21:59:17</t>
  </si>
  <si>
    <t>9h 25m</t>
  </si>
  <si>
    <t>08/30/2018 14:59</t>
  </si>
  <si>
    <t>00:17:00:31</t>
  </si>
  <si>
    <t>17h 0m</t>
  </si>
  <si>
    <t>08/23/2018 13:42</t>
  </si>
  <si>
    <t>08/30/2018 03:05</t>
  </si>
  <si>
    <t>06:13:23:25</t>
  </si>
  <si>
    <t xml:space="preserve">1d 23h </t>
  </si>
  <si>
    <t>08/28/2018 15:28</t>
  </si>
  <si>
    <t>08/28/2018 22:55</t>
  </si>
  <si>
    <t>00:07:26:41</t>
  </si>
  <si>
    <t>08/27/2018 23:15</t>
  </si>
  <si>
    <t>08/28/2018 10:59</t>
  </si>
  <si>
    <t>00:11:44:03</t>
  </si>
  <si>
    <t>11h 44m</t>
  </si>
  <si>
    <t>08/24/2018 19:40</t>
  </si>
  <si>
    <t>08/24/2018 22:59</t>
  </si>
  <si>
    <t>00:03:19:31</t>
  </si>
  <si>
    <t>08/24/2018 19:17</t>
  </si>
  <si>
    <t>08/24/2018 22:03</t>
  </si>
  <si>
    <t>00:02:46:40</t>
  </si>
  <si>
    <t>08/21/2018 13:22</t>
  </si>
  <si>
    <t>08/22/2018 00:55</t>
  </si>
  <si>
    <t>00:11:33:16</t>
  </si>
  <si>
    <t>11h 33m</t>
  </si>
  <si>
    <t>08/21/2018 07:12</t>
  </si>
  <si>
    <t>08/21/2018 16:00</t>
  </si>
  <si>
    <t>00:08:47:40</t>
  </si>
  <si>
    <t>08/20/2018 19:32</t>
  </si>
  <si>
    <t>08/21/2018 04:19</t>
  </si>
  <si>
    <t>00:08:47:20</t>
  </si>
  <si>
    <t>8h 47m</t>
  </si>
  <si>
    <t>08/17/2018 17:22</t>
  </si>
  <si>
    <t>08/20/2018 15:00</t>
  </si>
  <si>
    <t>02:21:37:55</t>
  </si>
  <si>
    <t xml:space="preserve">2d 21h </t>
  </si>
  <si>
    <t>08/17/2018 19:17</t>
  </si>
  <si>
    <t>08/18/2018 02:28</t>
  </si>
  <si>
    <t>00:07:10:16</t>
  </si>
  <si>
    <t>08/17/2018 14:43</t>
  </si>
  <si>
    <t>08/17/2018 15:20</t>
  </si>
  <si>
    <t>00:00:36:56</t>
  </si>
  <si>
    <t>08/15/2018 22:01</t>
  </si>
  <si>
    <t>08/16/2018 20:00</t>
  </si>
  <si>
    <t>00:21:58:16</t>
  </si>
  <si>
    <t>10h 53m</t>
  </si>
  <si>
    <t>08/16/2018 01:59</t>
  </si>
  <si>
    <t>00:03:58:12</t>
  </si>
  <si>
    <t>08/15/2018 00:04</t>
  </si>
  <si>
    <t>08/15/2018 09:00</t>
  </si>
  <si>
    <t>00:08:55:37</t>
  </si>
  <si>
    <t>8h 49m</t>
  </si>
  <si>
    <t>08/15/2018 05:05</t>
  </si>
  <si>
    <t>04:15:55:41</t>
  </si>
  <si>
    <t xml:space="preserve">4d 15h </t>
  </si>
  <si>
    <t>00:05:11:36</t>
  </si>
  <si>
    <t>5h 6m</t>
  </si>
  <si>
    <t>02:11:56:40</t>
  </si>
  <si>
    <t xml:space="preserve">2d 9h </t>
  </si>
  <si>
    <t>00:09:24:46</t>
  </si>
  <si>
    <t>9h 24m</t>
  </si>
  <si>
    <t>00:08:57:14</t>
  </si>
  <si>
    <t>8h 57m</t>
  </si>
  <si>
    <t>00:04:52:17</t>
  </si>
  <si>
    <t>3h 9m</t>
  </si>
  <si>
    <t>00:05:08:03</t>
  </si>
  <si>
    <t>00:08:03:22</t>
  </si>
  <si>
    <t>03:11:48:40</t>
  </si>
  <si>
    <t xml:space="preserve">1d 11h </t>
  </si>
  <si>
    <t>02:11:59:57</t>
  </si>
  <si>
    <t>15h 11m</t>
  </si>
  <si>
    <t>00:23:55:31</t>
  </si>
  <si>
    <t>23h 55m</t>
  </si>
  <si>
    <t>00:20:08:22</t>
  </si>
  <si>
    <t>20h 8m</t>
  </si>
  <si>
    <t>00:08:50:46</t>
  </si>
  <si>
    <t>00:03:57:28</t>
  </si>
  <si>
    <t>00:17:15:51</t>
  </si>
  <si>
    <t>17h 15m</t>
  </si>
  <si>
    <t>01:03:49:16</t>
  </si>
  <si>
    <t>07/31/2018 18:41</t>
  </si>
  <si>
    <t>01:09:19:09</t>
  </si>
  <si>
    <t>2h 49m</t>
  </si>
  <si>
    <t>00:03:33:53</t>
  </si>
  <si>
    <t>07/31/2018 22:52</t>
  </si>
  <si>
    <t>00:19:07:47</t>
  </si>
  <si>
    <t>08/30/2018 08:26</t>
  </si>
  <si>
    <t>08/31/2018 04:15</t>
  </si>
  <si>
    <t>00:19:49:49</t>
  </si>
  <si>
    <t>08/30/2018 08:00</t>
  </si>
  <si>
    <t>08/30/2018 15:15</t>
  </si>
  <si>
    <t>00:07:15:00</t>
  </si>
  <si>
    <t>08/30/2018 11:41</t>
  </si>
  <si>
    <t>08/30/2018 12:39</t>
  </si>
  <si>
    <t>00:00:57:57</t>
  </si>
  <si>
    <t>08/30/2018 01:02</t>
  </si>
  <si>
    <t>08/30/2018 11:30</t>
  </si>
  <si>
    <t>00:10:28:27</t>
  </si>
  <si>
    <t>8h 29m</t>
  </si>
  <si>
    <t>08/29/2018 17:31</t>
  </si>
  <si>
    <t>00:17:58:53</t>
  </si>
  <si>
    <t>17h 58m</t>
  </si>
  <si>
    <t>08/30/2018 08:30</t>
  </si>
  <si>
    <t>08/30/2018 10:10</t>
  </si>
  <si>
    <t>00:01:40:00</t>
  </si>
  <si>
    <t>08/30/2018 04:46</t>
  </si>
  <si>
    <t>08/30/2018 10:04</t>
  </si>
  <si>
    <t>00:05:18:14</t>
  </si>
  <si>
    <t>00:05:25:52</t>
  </si>
  <si>
    <t>5h 25m</t>
  </si>
  <si>
    <t>08/29/2018 21:54</t>
  </si>
  <si>
    <t>00:04:23:49</t>
  </si>
  <si>
    <t>4h 23m</t>
  </si>
  <si>
    <t>08/29/2018 17:01</t>
  </si>
  <si>
    <t>08/29/2018 18:43</t>
  </si>
  <si>
    <t>00:01:41:59</t>
  </si>
  <si>
    <t>08/27/2018 05:50</t>
  </si>
  <si>
    <t>08/29/2018 17:57</t>
  </si>
  <si>
    <t>02:12:06:42</t>
  </si>
  <si>
    <t>18m</t>
  </si>
  <si>
    <t>08/28/2018 17:52</t>
  </si>
  <si>
    <t>08/29/2018 16:59</t>
  </si>
  <si>
    <t>00:23:07:23</t>
  </si>
  <si>
    <t>15h 22m</t>
  </si>
  <si>
    <t>00:23:05:56</t>
  </si>
  <si>
    <t>15h 21m</t>
  </si>
  <si>
    <t>00:23:05:44</t>
  </si>
  <si>
    <t>15h 15m</t>
  </si>
  <si>
    <t>08/29/2018 14:03</t>
  </si>
  <si>
    <t>08/29/2018 16:10</t>
  </si>
  <si>
    <t>00:02:07:52</t>
  </si>
  <si>
    <t>08/29/2018 08:36</t>
  </si>
  <si>
    <t>08/29/2018 10:18</t>
  </si>
  <si>
    <t>00:01:42:15</t>
  </si>
  <si>
    <t>08/28/2018 21:07</t>
  </si>
  <si>
    <t>08/29/2018 05:28</t>
  </si>
  <si>
    <t>00:08:21:14</t>
  </si>
  <si>
    <t>08/28/2018 04:19</t>
  </si>
  <si>
    <t>08/28/2018 10:04</t>
  </si>
  <si>
    <t>00:05:45:53</t>
  </si>
  <si>
    <t>08/28/2018 04:34</t>
  </si>
  <si>
    <t>08/28/2018 10:00</t>
  </si>
  <si>
    <t>00:05:26:53</t>
  </si>
  <si>
    <t>3h 48m</t>
  </si>
  <si>
    <t>08/28/2018 05:01</t>
  </si>
  <si>
    <t>00:04:59:02</t>
  </si>
  <si>
    <t>3h 18m</t>
  </si>
  <si>
    <t>08/28/2018 04:32</t>
  </si>
  <si>
    <t>00:05:28:00</t>
  </si>
  <si>
    <t>3h 22m</t>
  </si>
  <si>
    <t>08/28/2018 08:16</t>
  </si>
  <si>
    <t>08/28/2018 09:49</t>
  </si>
  <si>
    <t>00:01:33:14</t>
  </si>
  <si>
    <t>08/28/2018 01:48</t>
  </si>
  <si>
    <t>08/28/2018 08:01</t>
  </si>
  <si>
    <t>00:06:12:54</t>
  </si>
  <si>
    <t>08/27/2018 21:45</t>
  </si>
  <si>
    <t>08/28/2018 03:20</t>
  </si>
  <si>
    <t>00:05:35:23</t>
  </si>
  <si>
    <t>5h 35m</t>
  </si>
  <si>
    <t>08/28/2018 01:58</t>
  </si>
  <si>
    <t>08/28/2018 03:15</t>
  </si>
  <si>
    <t>00:01:17:43</t>
  </si>
  <si>
    <t>08/27/2018 22:00</t>
  </si>
  <si>
    <t>08/28/2018 02:15</t>
  </si>
  <si>
    <t>00:04:14:59</t>
  </si>
  <si>
    <t>4h 7m</t>
  </si>
  <si>
    <t>08/27/2018 07:37</t>
  </si>
  <si>
    <t>08/27/2018 14:56</t>
  </si>
  <si>
    <t>00:07:19:12</t>
  </si>
  <si>
    <t>3h 19m</t>
  </si>
  <si>
    <t>08/27/2018 05:48</t>
  </si>
  <si>
    <t>08/27/2018 14:32</t>
  </si>
  <si>
    <t>00:08:44:43</t>
  </si>
  <si>
    <t>08/27/2018 04:00</t>
  </si>
  <si>
    <t>08/27/2018 09:55</t>
  </si>
  <si>
    <t>00:05:54:57</t>
  </si>
  <si>
    <t>08/27/2018 09:52</t>
  </si>
  <si>
    <t>00:05:52:06</t>
  </si>
  <si>
    <t>5h 52m</t>
  </si>
  <si>
    <t>08/24/2018 09:45</t>
  </si>
  <si>
    <t>08/24/2018 11:58</t>
  </si>
  <si>
    <t>00:02:12:59</t>
  </si>
  <si>
    <t>08/24/2018 00:49</t>
  </si>
  <si>
    <t>08/24/2018 11:00</t>
  </si>
  <si>
    <t>00:10:11:02</t>
  </si>
  <si>
    <t>15m</t>
  </si>
  <si>
    <t>08/24/2018 02:47</t>
  </si>
  <si>
    <t>00:08:13:00</t>
  </si>
  <si>
    <t>08/23/2018 19:08</t>
  </si>
  <si>
    <t>08/24/2018 05:50</t>
  </si>
  <si>
    <t>00:10:42:48</t>
  </si>
  <si>
    <t>08/24/2018 00:46</t>
  </si>
  <si>
    <t>08/24/2018 01:15</t>
  </si>
  <si>
    <t>00:00:28:57</t>
  </si>
  <si>
    <t>08/23/2018 23:31</t>
  </si>
  <si>
    <t>00:01:43:48</t>
  </si>
  <si>
    <t>08/24/2018 00:15</t>
  </si>
  <si>
    <t>00:00:43:48</t>
  </si>
  <si>
    <t>08/23/2018 04:06</t>
  </si>
  <si>
    <t>08/23/2018 09:07</t>
  </si>
  <si>
    <t>00:05:01:23</t>
  </si>
  <si>
    <t>08/22/2018 16:45</t>
  </si>
  <si>
    <t>08/23/2018 08:00</t>
  </si>
  <si>
    <t>00:15:15:00</t>
  </si>
  <si>
    <t>50m</t>
  </si>
  <si>
    <t>08/22/2018 21:34</t>
  </si>
  <si>
    <t>08/22/2018 22:39</t>
  </si>
  <si>
    <t>00:01:05:42</t>
  </si>
  <si>
    <t>08/22/2018 10:43</t>
  </si>
  <si>
    <t>08/22/2018 14:12</t>
  </si>
  <si>
    <t>00:03:29:46</t>
  </si>
  <si>
    <t>08/22/2018 07:30</t>
  </si>
  <si>
    <t>08/22/2018 12:15</t>
  </si>
  <si>
    <t>00:04:45:01</t>
  </si>
  <si>
    <t>08/21/2018 23:15</t>
  </si>
  <si>
    <t>08/22/2018 12:14</t>
  </si>
  <si>
    <t>00:12:59:01</t>
  </si>
  <si>
    <t>9h 39m</t>
  </si>
  <si>
    <t>08/22/2018 06:55</t>
  </si>
  <si>
    <t>08/22/2018 10:04</t>
  </si>
  <si>
    <t>00:03:09:37</t>
  </si>
  <si>
    <t>3h 2m</t>
  </si>
  <si>
    <t>08/21/2018 22:16</t>
  </si>
  <si>
    <t>08/22/2018 03:00</t>
  </si>
  <si>
    <t>00:04:43:33</t>
  </si>
  <si>
    <t>08/21/2018 23:01</t>
  </si>
  <si>
    <t>00:03:59:00</t>
  </si>
  <si>
    <t>3h 51m</t>
  </si>
  <si>
    <t>08/21/2018 23:30</t>
  </si>
  <si>
    <t>08/22/2018 02:00</t>
  </si>
  <si>
    <t>00:02:29:58</t>
  </si>
  <si>
    <t>08/22/2018 00:02</t>
  </si>
  <si>
    <t>08/22/2018 01:30</t>
  </si>
  <si>
    <t>00:01:28:01</t>
  </si>
  <si>
    <t>08/21/2018 05:30</t>
  </si>
  <si>
    <t>08/21/2018 20:45</t>
  </si>
  <si>
    <t>00:15:14:59</t>
  </si>
  <si>
    <t>08/21/2018 00:06</t>
  </si>
  <si>
    <t>08/21/2018 19:56</t>
  </si>
  <si>
    <t>00:19:50:12</t>
  </si>
  <si>
    <t>08/21/2018 15:06</t>
  </si>
  <si>
    <t>08/21/2018 16:25</t>
  </si>
  <si>
    <t>00:01:19:54</t>
  </si>
  <si>
    <t>08/21/2018 09:45</t>
  </si>
  <si>
    <t>08/21/2018 11:45</t>
  </si>
  <si>
    <t>08/21/2018 10:18</t>
  </si>
  <si>
    <t>08/21/2018 11:44</t>
  </si>
  <si>
    <t>00:01:26:11</t>
  </si>
  <si>
    <t>08/20/2018 04:01</t>
  </si>
  <si>
    <t>08/21/2018 03:32</t>
  </si>
  <si>
    <t>00:23:31:35</t>
  </si>
  <si>
    <t>9h 55m</t>
  </si>
  <si>
    <t>08/20/2018 04:13</t>
  </si>
  <si>
    <t>08/20/2018 14:45</t>
  </si>
  <si>
    <t>00:10:32:28</t>
  </si>
  <si>
    <t>00:10:43:52</t>
  </si>
  <si>
    <t>08/20/2018 00:31</t>
  </si>
  <si>
    <t>08/20/2018 14:15</t>
  </si>
  <si>
    <t>00:13:44:01</t>
  </si>
  <si>
    <t>08/20/2018 02:31</t>
  </si>
  <si>
    <t>00:11:44:00</t>
  </si>
  <si>
    <t>08/20/2018 13:30</t>
  </si>
  <si>
    <t>00:09:28:59</t>
  </si>
  <si>
    <t>9h 28m</t>
  </si>
  <si>
    <t>08/16/2018 23:30</t>
  </si>
  <si>
    <t>08/17/2018 11:51</t>
  </si>
  <si>
    <t>00:12:21:08</t>
  </si>
  <si>
    <t>2h 28m</t>
  </si>
  <si>
    <t>08/16/2018 16:37</t>
  </si>
  <si>
    <t>08/16/2018 19:21</t>
  </si>
  <si>
    <t>00:02:44:54</t>
  </si>
  <si>
    <t>08/16/2018 15:36</t>
  </si>
  <si>
    <t>08/16/2018 15:56</t>
  </si>
  <si>
    <t>00:00:20:22</t>
  </si>
  <si>
    <t>08/15/2018 19:13</t>
  </si>
  <si>
    <t>08/16/2018 09:12</t>
  </si>
  <si>
    <t>00:13:59:05</t>
  </si>
  <si>
    <t>08/15/2018 23:54</t>
  </si>
  <si>
    <t>08/16/2018 02:15</t>
  </si>
  <si>
    <t>00:02:20:59</t>
  </si>
  <si>
    <t>08/15/2018 18:10</t>
  </si>
  <si>
    <t>08/15/2018 18:21</t>
  </si>
  <si>
    <t>00:00:11:30</t>
  </si>
  <si>
    <t>08/15/2018 10:07</t>
  </si>
  <si>
    <t>08/15/2018 11:05</t>
  </si>
  <si>
    <t>00:00:58:35</t>
  </si>
  <si>
    <t>08/14/2018 23:30</t>
  </si>
  <si>
    <t>08/15/2018 05:28</t>
  </si>
  <si>
    <t>00:05:58:15</t>
  </si>
  <si>
    <t>08/15/2018 01:14</t>
  </si>
  <si>
    <t>08/15/2018 05:18</t>
  </si>
  <si>
    <t>00:04:04:19</t>
  </si>
  <si>
    <t>4h 4m</t>
  </si>
  <si>
    <t>08/15/2018 01:03</t>
  </si>
  <si>
    <t>08/15/2018 03:59</t>
  </si>
  <si>
    <t>00:02:56:38</t>
  </si>
  <si>
    <t>08/14/2018 23:45</t>
  </si>
  <si>
    <t>08/15/2018 03:45</t>
  </si>
  <si>
    <t>00:04:00:05</t>
  </si>
  <si>
    <t>3h 57m</t>
  </si>
  <si>
    <t>08/14/2018 22:30</t>
  </si>
  <si>
    <t>00:05:15:04</t>
  </si>
  <si>
    <t>08/15/2018 00:30</t>
  </si>
  <si>
    <t>00:03:15:04</t>
  </si>
  <si>
    <t>3h 15m</t>
  </si>
  <si>
    <t>08/15/2018 01:15</t>
  </si>
  <si>
    <t>00:02:30:02</t>
  </si>
  <si>
    <t>08/15/2018 00:08</t>
  </si>
  <si>
    <t>00:03:36:28</t>
  </si>
  <si>
    <t>3h 36m</t>
  </si>
  <si>
    <t>00:02:30:00</t>
  </si>
  <si>
    <t>08/15/2018 02:00</t>
  </si>
  <si>
    <t>08/15/2018 03:30</t>
  </si>
  <si>
    <t>00:01:30:00</t>
  </si>
  <si>
    <t>08/14/2018 05:25</t>
  </si>
  <si>
    <t>08/14/2018 07:59</t>
  </si>
  <si>
    <t>00:02:34:27</t>
  </si>
  <si>
    <t>08/14/2018 00:06</t>
  </si>
  <si>
    <t>08/14/2018 03:00</t>
  </si>
  <si>
    <t>00:02:53:44</t>
  </si>
  <si>
    <t>08/13/2018 15:02</t>
  </si>
  <si>
    <t>08/14/2018 02:03</t>
  </si>
  <si>
    <t>00:11:01:25</t>
  </si>
  <si>
    <t>08/13/2018 23:13</t>
  </si>
  <si>
    <t>08/14/2018 00:48</t>
  </si>
  <si>
    <t>00:01:35:26</t>
  </si>
  <si>
    <t>08/13/2018 17:08</t>
  </si>
  <si>
    <t>00:02:13:17</t>
  </si>
  <si>
    <t>08/13/2018 00:05</t>
  </si>
  <si>
    <t>08/13/2018 15:55</t>
  </si>
  <si>
    <t>00:15:50:54</t>
  </si>
  <si>
    <t>11h 46m</t>
  </si>
  <si>
    <t>08/13/2018 04:01</t>
  </si>
  <si>
    <t>08/13/2018 15:51</t>
  </si>
  <si>
    <t>00:11:49:56</t>
  </si>
  <si>
    <t>8h 14m</t>
  </si>
  <si>
    <t>08/13/2018 15:50</t>
  </si>
  <si>
    <t>00:11:49:12</t>
  </si>
  <si>
    <t>8h 13m</t>
  </si>
  <si>
    <t>08/13/2018 08:19</t>
  </si>
  <si>
    <t>08/13/2018 10:33</t>
  </si>
  <si>
    <t>00:02:14:53</t>
  </si>
  <si>
    <t>08/13/2018 06:01</t>
  </si>
  <si>
    <t>04:19:35:00</t>
  </si>
  <si>
    <t xml:space="preserve">2d 23h </t>
  </si>
  <si>
    <t>02:07:52:57</t>
  </si>
  <si>
    <t>11h 57m</t>
  </si>
  <si>
    <t>01:11:58:05</t>
  </si>
  <si>
    <t>11h 32m</t>
  </si>
  <si>
    <t>00:23:37:47</t>
  </si>
  <si>
    <t>00:22:28:33</t>
  </si>
  <si>
    <t>51m</t>
  </si>
  <si>
    <t>00:23:32:10</t>
  </si>
  <si>
    <t>1h 51m</t>
  </si>
  <si>
    <t>00:04:44:57</t>
  </si>
  <si>
    <t>3h 0m</t>
  </si>
  <si>
    <t>00:10:18:45</t>
  </si>
  <si>
    <t>9h 8m</t>
  </si>
  <si>
    <t>00:06:42:57</t>
  </si>
  <si>
    <t>01:06:52:47</t>
  </si>
  <si>
    <t>2h 0m</t>
  </si>
  <si>
    <t>00:03:58:01</t>
  </si>
  <si>
    <t>3h 25m</t>
  </si>
  <si>
    <t>00:12:28:18</t>
  </si>
  <si>
    <t>4h 57m</t>
  </si>
  <si>
    <t>00:05:14:00</t>
  </si>
  <si>
    <t>4h 54m</t>
  </si>
  <si>
    <t>00:02:34:17</t>
  </si>
  <si>
    <t>00:02:14:44</t>
  </si>
  <si>
    <t>2h 14m</t>
  </si>
  <si>
    <t>00:01:18:26</t>
  </si>
  <si>
    <t>1h 18m</t>
  </si>
  <si>
    <t>00:15:34:15</t>
  </si>
  <si>
    <t>15h 14m</t>
  </si>
  <si>
    <t>00:15:34:04</t>
  </si>
  <si>
    <t>15h 9m</t>
  </si>
  <si>
    <t>00:15:34:00</t>
  </si>
  <si>
    <t>00:14:16:28</t>
  </si>
  <si>
    <t>13h 56m</t>
  </si>
  <si>
    <t>00:01:12:02</t>
  </si>
  <si>
    <t>1h 12m</t>
  </si>
  <si>
    <t>00:02:58:55</t>
  </si>
  <si>
    <t>2h 58m</t>
  </si>
  <si>
    <t>00:07:56:43</t>
  </si>
  <si>
    <t>35m</t>
  </si>
  <si>
    <t>07/31/2018 20:32</t>
  </si>
  <si>
    <t>00:09:57:54</t>
  </si>
  <si>
    <t>07/31/2018 22:31</t>
  </si>
  <si>
    <t>00:02:44:01</t>
  </si>
  <si>
    <t>1h 59m</t>
  </si>
  <si>
    <t>08/31/2018 21:55</t>
  </si>
  <si>
    <t>08/31/2018 22:30</t>
  </si>
  <si>
    <t>08/31/2018 10:30</t>
  </si>
  <si>
    <t>08/31/2018 19:58</t>
  </si>
  <si>
    <t>08/30/2018 19:00</t>
  </si>
  <si>
    <t>08/31/2018 16:08</t>
  </si>
  <si>
    <t>08/29/2018 12:00</t>
  </si>
  <si>
    <t>08/30/2018 09:00</t>
  </si>
  <si>
    <t>08/31/2018 05:00</t>
  </si>
  <si>
    <t>08/29/2018 18:15</t>
  </si>
  <si>
    <t>08/30/2018 14:45</t>
  </si>
  <si>
    <t>08/30/2018 08:22</t>
  </si>
  <si>
    <t>08/30/2018 09:19</t>
  </si>
  <si>
    <t>08/30/2018 08:35</t>
  </si>
  <si>
    <t>08/29/2018 17:45</t>
  </si>
  <si>
    <t>08/30/2018 03:30</t>
  </si>
  <si>
    <t>08/29/2018 21:24</t>
  </si>
  <si>
    <t>08/29/2018 21:35</t>
  </si>
  <si>
    <t>08/29/2018 17:30</t>
  </si>
  <si>
    <t>08/29/2018 19:32</t>
  </si>
  <si>
    <t>08/29/2018 17:00</t>
  </si>
  <si>
    <t>08/29/2018 18:27</t>
  </si>
  <si>
    <t>08/29/2018 17:15</t>
  </si>
  <si>
    <t>08/28/2018 17:30</t>
  </si>
  <si>
    <t>08/29/2018 03:36</t>
  </si>
  <si>
    <t>08/28/2018 10:30</t>
  </si>
  <si>
    <t>08/28/2018 11:00</t>
  </si>
  <si>
    <t>08/24/2018 23:56</t>
  </si>
  <si>
    <t>08/27/2018 01:00</t>
  </si>
  <si>
    <t>08/24/2018 13:15</t>
  </si>
  <si>
    <t>08/24/2018 17:06</t>
  </si>
  <si>
    <t>08/24/2018 08:00</t>
  </si>
  <si>
    <t>08/24/2018 05:55</t>
  </si>
  <si>
    <t>08/24/2018 15:30</t>
  </si>
  <si>
    <t>08/24/2018 04:00</t>
  </si>
  <si>
    <t>08/24/2018 06:00</t>
  </si>
  <si>
    <t>08/23/2018 14:00</t>
  </si>
  <si>
    <t>08/23/2018 15:00</t>
  </si>
  <si>
    <t>08/23/2018 13:55</t>
  </si>
  <si>
    <t>08/23/2018 09:08</t>
  </si>
  <si>
    <t>08/23/2018 10:16</t>
  </si>
  <si>
    <t>08/22/2018 10:30</t>
  </si>
  <si>
    <t>08/22/2018 15:15</t>
  </si>
  <si>
    <t>08/22/2018 00:05</t>
  </si>
  <si>
    <t>08/22/2018 12:12</t>
  </si>
  <si>
    <t>08/22/2018 09:20</t>
  </si>
  <si>
    <t>08/21/2018 15:15</t>
  </si>
  <si>
    <t>08/21/2018 15:55</t>
  </si>
  <si>
    <t>08/21/2018 10:35</t>
  </si>
  <si>
    <t>08/21/2018 13:40</t>
  </si>
  <si>
    <t>08/21/2018 10:02</t>
  </si>
  <si>
    <t>08/21/2018 11:50</t>
  </si>
  <si>
    <t>08/21/2018 09:35</t>
  </si>
  <si>
    <t>08/20/2018 20:00</t>
  </si>
  <si>
    <t>08/21/2018 09:25</t>
  </si>
  <si>
    <t>08/17/2018 12:45</t>
  </si>
  <si>
    <t>08/20/2018 20:42</t>
  </si>
  <si>
    <t>08/17/2018 12:00</t>
  </si>
  <si>
    <t>08/17/2018 21:43</t>
  </si>
  <si>
    <t>08/16/2018 08:00</t>
  </si>
  <si>
    <t>08/17/2018 11:08</t>
  </si>
  <si>
    <t>08/16/2018 04:45</t>
  </si>
  <si>
    <t>08/16/2018 06:50</t>
  </si>
  <si>
    <t>08/15/2018 19:30</t>
  </si>
  <si>
    <t>08/15/2018 20:30</t>
  </si>
  <si>
    <t>08/15/2018 09:32</t>
  </si>
  <si>
    <t>08/15/2018 11:40</t>
  </si>
  <si>
    <t>08/15/2018 01:04</t>
  </si>
  <si>
    <t>08/15/2018 03:39</t>
  </si>
  <si>
    <t>08/14/2018 09:30</t>
  </si>
  <si>
    <t>08/14/2018 11:40</t>
  </si>
  <si>
    <t>08/13/2018 15:30</t>
  </si>
  <si>
    <t>08/13/2018 19:05</t>
  </si>
  <si>
    <t>08/13/2018 08:15</t>
  </si>
  <si>
    <t>08/13/2018 15:28</t>
  </si>
  <si>
    <t>08/13/2018 06:45</t>
  </si>
  <si>
    <t>08/13/2018 07:30</t>
  </si>
  <si>
    <t>08/13/2018 02:15</t>
  </si>
  <si>
    <t>08/13/2018 02:45</t>
  </si>
  <si>
    <t>07/26/2018 04:00</t>
  </si>
  <si>
    <t>07/30/2018 11:00</t>
  </si>
  <si>
    <t>08/31/2018 18:30</t>
  </si>
  <si>
    <t>08/31/2018 19:30</t>
  </si>
  <si>
    <t>08/30/2018 16:45</t>
  </si>
  <si>
    <t>08/31/2018 08:05</t>
  </si>
  <si>
    <t>08/30/2018 16:35</t>
  </si>
  <si>
    <t>08/30/2018 23:00</t>
  </si>
  <si>
    <t>08/30/2018 16:30</t>
  </si>
  <si>
    <t>08/30/2018 22:55</t>
  </si>
  <si>
    <t>08/30/2018 21:00</t>
  </si>
  <si>
    <t>08/30/2018 16:25</t>
  </si>
  <si>
    <t>08/30/2018 17:15</t>
  </si>
  <si>
    <t>08/30/2018 11:45</t>
  </si>
  <si>
    <t>08/30/2018 12:45</t>
  </si>
  <si>
    <t>08/30/2018 12:00</t>
  </si>
  <si>
    <t>08/29/2018 19:25</t>
  </si>
  <si>
    <t>08/29/2018 19:40</t>
  </si>
  <si>
    <t>08/29/2018 17:10</t>
  </si>
  <si>
    <t>08/29/2018 17:05</t>
  </si>
  <si>
    <t>08/24/2018 17:20</t>
  </si>
  <si>
    <t>08/24/2018 17:40</t>
  </si>
  <si>
    <t>08/24/2018 17:05</t>
  </si>
  <si>
    <t>08/22/2018 12:20</t>
  </si>
  <si>
    <t>08/23/2018 03:10</t>
  </si>
  <si>
    <t>08/22/2018 14:20</t>
  </si>
  <si>
    <t>08/22/2018 14:15</t>
  </si>
  <si>
    <t>08/22/2018 16:35</t>
  </si>
  <si>
    <t>08/22/2018 13:30</t>
  </si>
  <si>
    <t>08/22/2018 12:10</t>
  </si>
  <si>
    <t>08/22/2018 12:55</t>
  </si>
  <si>
    <t>08/21/2018 03:45</t>
  </si>
  <si>
    <t>08/21/2018 03:40</t>
  </si>
  <si>
    <t>08/21/2018 15:10</t>
  </si>
  <si>
    <t>08/21/2018 03:35</t>
  </si>
  <si>
    <t>08/21/2018 10:40</t>
  </si>
  <si>
    <t>08/20/2018 19:30</t>
  </si>
  <si>
    <t>08/21/2018 04:50</t>
  </si>
  <si>
    <t>08/21/2018 04:35</t>
  </si>
  <si>
    <t>08/20/2018 23:30</t>
  </si>
  <si>
    <t>08/17/2018 11:15</t>
  </si>
  <si>
    <t>08/17/2018 11:50</t>
  </si>
  <si>
    <t>08/17/2018 11:20</t>
  </si>
  <si>
    <t>08/17/2018 11:10</t>
  </si>
  <si>
    <t>08/17/2018 11:40</t>
  </si>
  <si>
    <t>08/16/2018 16:55</t>
  </si>
  <si>
    <t>08/16/2018 17:45</t>
  </si>
  <si>
    <t>08/14/2018 12:00</t>
  </si>
  <si>
    <t>08/14/2018 12:45</t>
  </si>
  <si>
    <t>08/14/2018 12:05</t>
  </si>
  <si>
    <t>08/14/2018 11:50</t>
  </si>
  <si>
    <t>08/14/2018 12:20</t>
  </si>
  <si>
    <t>08/14/2018 10:15</t>
  </si>
  <si>
    <t>07/31/2018 16:30</t>
  </si>
  <si>
    <t>07/31/2018 16:20</t>
  </si>
  <si>
    <t>07/31/2018 16:15</t>
  </si>
  <si>
    <t>30/08/2018</t>
  </si>
  <si>
    <t>29/08/2018</t>
  </si>
  <si>
    <t>28/08/2018</t>
  </si>
  <si>
    <t>27/08/2018</t>
  </si>
  <si>
    <t>24/08/2018</t>
  </si>
  <si>
    <t>23/08/2018</t>
  </si>
  <si>
    <t>22/08/2018</t>
  </si>
  <si>
    <t>21/08/2018</t>
  </si>
  <si>
    <t>20/08/2018</t>
  </si>
  <si>
    <t>17/08/2018</t>
  </si>
  <si>
    <t>16/08/2018</t>
  </si>
  <si>
    <t>15/08/2018</t>
  </si>
  <si>
    <t>14/08/2018</t>
  </si>
  <si>
    <t>13/08/2018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</si>
</sst>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#,##0.00\ &quot;€&quot;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sz val="9"/>
      <color rgb="FF177245"/>
      <name val="Courier New"/>
      <family val="3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8">
    <xf numFmtId="0" fontId="0" fillId="0" borderId="0" xfId="0"/>
    <xf numFmtId="2" fontId="4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2" fontId="1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2" fontId="7" fillId="6" borderId="1" xfId="0" applyNumberFormat="1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9" borderId="1" xfId="0" applyNumberFormat="1" applyFont="1" applyFill="1" applyBorder="1" applyAlignment="1">
      <alignment horizontal="center" vertical="center"/>
    </xf>
    <xf numFmtId="2" fontId="7" fillId="7" borderId="1" xfId="0" applyNumberFormat="1" applyFont="1" applyFill="1" applyBorder="1" applyAlignment="1">
      <alignment horizontal="center" vertical="center"/>
    </xf>
    <xf numFmtId="2" fontId="7" fillId="10" borderId="1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" fontId="9" fillId="3" borderId="3" xfId="0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1" xfId="0" applyBorder="1"/>
    <xf numFmtId="0" fontId="0" fillId="0" borderId="0" xfId="0" applyBorder="1"/>
    <xf numFmtId="0" fontId="2" fillId="2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12" borderId="1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2" fontId="0" fillId="0" borderId="3" xfId="0" applyNumberFormat="1" applyFont="1" applyFill="1" applyBorder="1" applyAlignment="1">
      <alignment horizontal="center" vertical="center"/>
    </xf>
    <xf numFmtId="2" fontId="7" fillId="14" borderId="1" xfId="0" applyNumberFormat="1" applyFont="1" applyFill="1" applyBorder="1" applyAlignment="1">
      <alignment horizontal="center" vertical="center"/>
    </xf>
    <xf numFmtId="0" fontId="2" fillId="14" borderId="1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2" fontId="2" fillId="7" borderId="11" xfId="0" applyNumberFormat="1" applyFont="1" applyFill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2" fontId="4" fillId="4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/>
    </xf>
    <xf numFmtId="0" fontId="6" fillId="0" borderId="3" xfId="0" applyNumberFormat="1" applyFont="1" applyBorder="1" applyAlignment="1">
      <alignment horizontal="center"/>
    </xf>
    <xf numFmtId="0" fontId="4" fillId="4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2" fillId="7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2" fontId="2" fillId="4" borderId="3" xfId="0" applyNumberFormat="1" applyFont="1" applyFill="1" applyBorder="1" applyAlignment="1">
      <alignment horizontal="center" vertical="center"/>
    </xf>
    <xf numFmtId="165" fontId="6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7" fillId="16" borderId="1" xfId="0" applyFont="1" applyFill="1" applyBorder="1" applyAlignment="1">
      <alignment horizontal="center" vertical="center"/>
    </xf>
    <xf numFmtId="0" fontId="2" fillId="17" borderId="11" xfId="0" applyFont="1" applyFill="1" applyBorder="1" applyAlignment="1">
      <alignment horizontal="center" vertical="center"/>
    </xf>
    <xf numFmtId="2" fontId="4" fillId="4" borderId="5" xfId="0" applyNumberFormat="1" applyFont="1" applyFill="1" applyBorder="1" applyAlignment="1">
      <alignment horizontal="center" vertical="center"/>
    </xf>
    <xf numFmtId="165" fontId="4" fillId="4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2" fontId="1" fillId="0" borderId="3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8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2" fontId="0" fillId="0" borderId="0" xfId="0" applyNumberFormat="1" applyFill="1" applyBorder="1" applyAlignment="1">
      <alignment horizontal="center" vertical="center"/>
    </xf>
    <xf numFmtId="0" fontId="2" fillId="19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2" fontId="3" fillId="4" borderId="1" xfId="0" applyNumberFormat="1" applyFont="1" applyFill="1" applyBorder="1" applyAlignment="1">
      <alignment horizontal="center" vertical="center"/>
    </xf>
    <xf numFmtId="2" fontId="3" fillId="6" borderId="1" xfId="0" applyNumberFormat="1" applyFont="1" applyFill="1" applyBorder="1" applyAlignment="1">
      <alignment horizontal="center" vertical="center"/>
    </xf>
    <xf numFmtId="2" fontId="3" fillId="17" borderId="1" xfId="0" applyNumberFormat="1" applyFont="1" applyFill="1" applyBorder="1" applyAlignment="1">
      <alignment horizontal="center" vertical="center"/>
    </xf>
    <xf numFmtId="2" fontId="3" fillId="7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2" fontId="3" fillId="10" borderId="1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17" fontId="8" fillId="5" borderId="3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2" fontId="3" fillId="20" borderId="3" xfId="0" applyNumberFormat="1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" fontId="8" fillId="4" borderId="9" xfId="0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20" borderId="3" xfId="0" applyNumberFormat="1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vertical="center"/>
    </xf>
    <xf numFmtId="2" fontId="6" fillId="0" borderId="5" xfId="0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2" fontId="0" fillId="0" borderId="3" xfId="0" applyNumberFormat="1" applyFont="1" applyFill="1" applyBorder="1" applyAlignment="1">
      <alignment horizontal="center"/>
    </xf>
    <xf numFmtId="2" fontId="9" fillId="3" borderId="3" xfId="0" applyNumberFormat="1" applyFont="1" applyFill="1" applyBorder="1" applyAlignment="1">
      <alignment horizontal="center"/>
    </xf>
    <xf numFmtId="2" fontId="4" fillId="0" borderId="3" xfId="0" applyNumberFormat="1" applyFont="1" applyBorder="1" applyAlignment="1">
      <alignment horizontal="center"/>
    </xf>
    <xf numFmtId="0" fontId="5" fillId="0" borderId="3" xfId="0" applyNumberFormat="1" applyFont="1" applyBorder="1" applyAlignment="1">
      <alignment horizontal="center"/>
    </xf>
    <xf numFmtId="165" fontId="3" fillId="3" borderId="3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5" fillId="0" borderId="3" xfId="0" applyNumberFormat="1" applyFont="1" applyFill="1" applyBorder="1" applyAlignment="1">
      <alignment horizontal="center"/>
    </xf>
    <xf numFmtId="2" fontId="4" fillId="4" borderId="3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5" fontId="4" fillId="4" borderId="5" xfId="0" applyNumberFormat="1" applyFont="1" applyFill="1" applyBorder="1" applyAlignment="1">
      <alignment horizontal="center"/>
    </xf>
    <xf numFmtId="2" fontId="6" fillId="0" borderId="5" xfId="0" applyNumberFormat="1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165" fontId="2" fillId="4" borderId="5" xfId="0" applyNumberFormat="1" applyFont="1" applyFill="1" applyBorder="1" applyAlignment="1">
      <alignment horizontal="center"/>
    </xf>
    <xf numFmtId="0" fontId="0" fillId="0" borderId="3" xfId="0" applyNumberFormat="1" applyBorder="1" applyAlignment="1">
      <alignment horizontal="center" vertical="center"/>
    </xf>
    <xf numFmtId="165" fontId="4" fillId="4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17" fontId="8" fillId="0" borderId="0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18" borderId="11" xfId="0" applyFont="1" applyFill="1" applyBorder="1" applyAlignment="1">
      <alignment horizontal="center" vertical="center"/>
    </xf>
    <xf numFmtId="22" fontId="3" fillId="3" borderId="3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" fontId="8" fillId="5" borderId="9" xfId="0" applyNumberFormat="1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5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6" fillId="0" borderId="3" xfId="0" applyNumberFormat="1" applyFont="1" applyFill="1" applyBorder="1" applyAlignment="1">
      <alignment horizontal="center" vertical="center"/>
    </xf>
    <xf numFmtId="14" fontId="10" fillId="0" borderId="0" xfId="0" applyNumberFormat="1" applyFont="1"/>
    <xf numFmtId="14" fontId="3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34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119"/>
  <sheetViews>
    <sheetView workbookViewId="0">
      <selection activeCell="A28" sqref="A28"/>
    </sheetView>
  </sheetViews>
  <sheetFormatPr baseColWidth="10" defaultColWidth="11.44140625" defaultRowHeight="14.4"/>
  <cols>
    <col min="1" max="1" width="28" style="131" bestFit="1" customWidth="1"/>
    <col min="2" max="2" width="23.88671875" style="11" customWidth="1"/>
    <col min="3" max="3" width="17.5546875" style="11" customWidth="1"/>
    <col min="4" max="4" width="18.44140625" style="11" bestFit="1" customWidth="1"/>
    <col min="5" max="5" width="19.109375" style="11" customWidth="1"/>
    <col min="6" max="6" width="20.33203125" style="11" customWidth="1"/>
    <col min="7" max="7" width="19" style="11" customWidth="1"/>
    <col min="8" max="8" width="13.109375" style="11" customWidth="1"/>
    <col min="9" max="9" width="14.88671875" style="11" customWidth="1"/>
    <col min="10" max="10" width="21.33203125" style="11" customWidth="1"/>
    <col min="11" max="11" width="18.44140625" style="11" bestFit="1" customWidth="1"/>
    <col min="12" max="13" width="18.44140625" style="131" bestFit="1" customWidth="1"/>
    <col min="14" max="14" width="17.44140625" style="93" customWidth="1"/>
    <col min="15" max="15" width="22.5546875" style="131" customWidth="1"/>
    <col min="16" max="16" width="19.109375" style="11" customWidth="1"/>
    <col min="17" max="17" width="22" style="131" customWidth="1"/>
    <col min="18" max="18" width="18.5546875" style="131" customWidth="1"/>
    <col min="19" max="19" width="22.109375" style="131" customWidth="1"/>
    <col min="20" max="20" width="15" style="131" customWidth="1"/>
    <col min="21" max="21" width="19.44140625" style="131" customWidth="1"/>
    <col min="22" max="22" width="19" style="23" customWidth="1"/>
    <col min="23" max="23" width="17.88671875" style="23" customWidth="1"/>
    <col min="24" max="24" width="13.6640625" style="23" customWidth="1"/>
    <col min="25" max="25" width="23.88671875" style="23" customWidth="1"/>
    <col min="26" max="16384" width="11.44140625" style="23"/>
  </cols>
  <sheetData>
    <row r="1" spans="1:25" ht="18">
      <c r="A1" s="167">
        <v>43313</v>
      </c>
      <c r="B1" s="167"/>
      <c r="C1" s="167"/>
      <c r="D1" s="167"/>
      <c r="E1" s="167"/>
      <c r="F1" s="167"/>
      <c r="G1" s="167"/>
      <c r="H1" s="167"/>
      <c r="I1" s="167"/>
      <c r="J1" s="168"/>
      <c r="K1" s="168"/>
      <c r="L1" s="168"/>
      <c r="M1" s="168"/>
      <c r="N1" s="131"/>
      <c r="O1" s="11"/>
      <c r="P1" s="131"/>
      <c r="U1" s="23"/>
    </row>
    <row r="2" spans="1:25" ht="15.6">
      <c r="A2" s="13" t="s">
        <v>8</v>
      </c>
      <c r="B2" s="12" t="s">
        <v>93</v>
      </c>
      <c r="C2" s="14" t="s">
        <v>95</v>
      </c>
      <c r="D2" s="15" t="s">
        <v>4</v>
      </c>
      <c r="E2" s="16" t="s">
        <v>5</v>
      </c>
      <c r="F2" s="18" t="s">
        <v>6</v>
      </c>
      <c r="G2" s="17" t="s">
        <v>7</v>
      </c>
      <c r="H2" s="19" t="s">
        <v>0</v>
      </c>
      <c r="I2" s="46" t="s">
        <v>47</v>
      </c>
      <c r="J2" s="14" t="s">
        <v>97</v>
      </c>
      <c r="K2" s="152" t="s">
        <v>9</v>
      </c>
      <c r="L2" s="153" t="s">
        <v>2</v>
      </c>
      <c r="M2" s="152" t="s">
        <v>12</v>
      </c>
      <c r="N2" s="10"/>
      <c r="W2" s="131"/>
      <c r="X2" s="131"/>
      <c r="Y2" s="131"/>
    </row>
    <row r="3" spans="1:25" ht="15.6">
      <c r="A3" s="44">
        <v>43313</v>
      </c>
      <c r="B3" s="24">
        <f>A!D2</f>
        <v>0</v>
      </c>
      <c r="C3" s="24">
        <f>'B '!E2</f>
        <v>206.1</v>
      </c>
      <c r="D3" s="24">
        <f>'C '!G2</f>
        <v>74.2</v>
      </c>
      <c r="E3" s="24">
        <f>D!D2</f>
        <v>0</v>
      </c>
      <c r="F3" s="24">
        <f>'E '!D2</f>
        <v>0</v>
      </c>
      <c r="G3" s="24">
        <f>'F '!D2</f>
        <v>0</v>
      </c>
      <c r="H3" s="24" t="e">
        <f>G!F2</f>
        <v>#VALUE!</v>
      </c>
      <c r="I3" s="24" t="e">
        <f>H!E2</f>
        <v>#VALUE!</v>
      </c>
      <c r="J3" s="24" t="e">
        <f>'I '!#REF!</f>
        <v>#REF!</v>
      </c>
      <c r="K3" s="81" t="e">
        <f t="shared" ref="K3:K25" si="0">SUM(B3:J3)</f>
        <v>#VALUE!</v>
      </c>
      <c r="L3" s="2">
        <f>A!E2+'B '!F2+'C '!H2+D!E2+'E '!E2+'F '!E2+G!G2+H!F2</f>
        <v>8</v>
      </c>
      <c r="M3" s="82" t="e">
        <f>A!F2+'B '!G2+'C '!I2+D!F2+'E '!F2+'F '!F2+G!H2+H!G2</f>
        <v>#VALUE!</v>
      </c>
      <c r="N3" s="7"/>
      <c r="W3" s="131"/>
      <c r="X3" s="131"/>
      <c r="Y3" s="131"/>
    </row>
    <row r="4" spans="1:25" ht="15.6">
      <c r="A4" s="44">
        <v>43314</v>
      </c>
      <c r="B4" s="24">
        <f>A!D3</f>
        <v>0</v>
      </c>
      <c r="C4" s="24">
        <f>'B '!E3</f>
        <v>0</v>
      </c>
      <c r="D4" s="24">
        <f>'C '!G3</f>
        <v>-100.19999999999999</v>
      </c>
      <c r="E4" s="24">
        <f>D!D3</f>
        <v>0</v>
      </c>
      <c r="F4" s="24">
        <f>'E '!D3</f>
        <v>0</v>
      </c>
      <c r="G4" s="24">
        <f>'F '!D3</f>
        <v>0</v>
      </c>
      <c r="H4" s="24" t="e">
        <f>G!F3</f>
        <v>#VALUE!</v>
      </c>
      <c r="I4" s="24" t="e">
        <f>H!E3</f>
        <v>#VALUE!</v>
      </c>
      <c r="J4" s="24" t="e">
        <f>'I '!#REF!</f>
        <v>#REF!</v>
      </c>
      <c r="K4" s="81" t="e">
        <f t="shared" si="0"/>
        <v>#VALUE!</v>
      </c>
      <c r="L4" s="2">
        <f>A!E3+'B '!F3+'C '!H3+D!E3+'E '!E3+'F '!E3+G!G3+H!F3</f>
        <v>20</v>
      </c>
      <c r="M4" s="82" t="e">
        <f>A!F3+'B '!G3+'C '!I3+D!F3+'E '!F3+'F '!F3+G!H3+H!G3</f>
        <v>#VALUE!</v>
      </c>
      <c r="N4" s="7"/>
      <c r="W4" s="131"/>
      <c r="X4" s="131"/>
      <c r="Y4" s="131"/>
    </row>
    <row r="5" spans="1:25" ht="15.6">
      <c r="A5" s="44">
        <v>43315</v>
      </c>
      <c r="B5" s="24">
        <f>A!D4</f>
        <v>0</v>
      </c>
      <c r="C5" s="24">
        <f>'B '!E4</f>
        <v>0</v>
      </c>
      <c r="D5" s="24">
        <f>'C '!G4</f>
        <v>12.200000000000003</v>
      </c>
      <c r="E5" s="24">
        <f>D!D4</f>
        <v>0</v>
      </c>
      <c r="F5" s="24">
        <f>'E '!D4</f>
        <v>0</v>
      </c>
      <c r="G5" s="24">
        <f>'F '!D4</f>
        <v>0</v>
      </c>
      <c r="H5" s="24" t="e">
        <f>G!F4</f>
        <v>#VALUE!</v>
      </c>
      <c r="I5" s="24" t="e">
        <f>H!E4</f>
        <v>#VALUE!</v>
      </c>
      <c r="J5" s="24" t="e">
        <f>'I '!#REF!</f>
        <v>#REF!</v>
      </c>
      <c r="K5" s="81" t="e">
        <f t="shared" si="0"/>
        <v>#VALUE!</v>
      </c>
      <c r="L5" s="2">
        <f>A!E4+'B '!F4+'C '!H4+D!E4+'E '!E4+'F '!E4+G!G4+H!F4</f>
        <v>8</v>
      </c>
      <c r="M5" s="82" t="e">
        <f>A!F4+'B '!G4+'C '!I4+D!F4+'E '!F4+'F '!F4+G!H4+H!G4</f>
        <v>#VALUE!</v>
      </c>
      <c r="N5" s="7"/>
      <c r="W5" s="131"/>
      <c r="X5" s="131"/>
      <c r="Y5" s="131"/>
    </row>
    <row r="6" spans="1:25" ht="15.6">
      <c r="A6" s="44">
        <v>43318</v>
      </c>
      <c r="B6" s="24">
        <f>A!D5</f>
        <v>0</v>
      </c>
      <c r="C6" s="24">
        <f>'B '!E5</f>
        <v>0</v>
      </c>
      <c r="D6" s="24">
        <f>'C '!G5</f>
        <v>-20.7</v>
      </c>
      <c r="E6" s="24">
        <f>D!D5</f>
        <v>0</v>
      </c>
      <c r="F6" s="24">
        <f>'E '!D5</f>
        <v>0</v>
      </c>
      <c r="G6" s="24">
        <f>'F '!D5</f>
        <v>0</v>
      </c>
      <c r="H6" s="24" t="e">
        <f>G!F5</f>
        <v>#VALUE!</v>
      </c>
      <c r="I6" s="24" t="e">
        <f>H!E5</f>
        <v>#VALUE!</v>
      </c>
      <c r="J6" s="24" t="e">
        <f>'I '!#REF!</f>
        <v>#REF!</v>
      </c>
      <c r="K6" s="81" t="e">
        <f t="shared" si="0"/>
        <v>#VALUE!</v>
      </c>
      <c r="L6" s="2">
        <f>A!E5+'B '!F5+'C '!H5+D!E5+'E '!E5+'F '!E5+G!G5+H!F5</f>
        <v>4</v>
      </c>
      <c r="M6" s="82" t="e">
        <f>A!F5+'B '!G5+'C '!I5+D!F5+'E '!F5+'F '!F5+G!H5+H!G5</f>
        <v>#VALUE!</v>
      </c>
      <c r="N6" s="7"/>
      <c r="W6" s="131"/>
      <c r="X6" s="131"/>
      <c r="Y6" s="131"/>
    </row>
    <row r="7" spans="1:25" ht="15.6">
      <c r="A7" s="44">
        <v>43319</v>
      </c>
      <c r="B7" s="24">
        <f>A!D6</f>
        <v>0</v>
      </c>
      <c r="C7" s="24">
        <f>'B '!E6</f>
        <v>0</v>
      </c>
      <c r="D7" s="24">
        <f>'C '!G6</f>
        <v>5.5</v>
      </c>
      <c r="E7" s="24">
        <f>D!D6</f>
        <v>0</v>
      </c>
      <c r="F7" s="24">
        <f>'E '!D6</f>
        <v>0</v>
      </c>
      <c r="G7" s="24">
        <f>'F '!D6</f>
        <v>0</v>
      </c>
      <c r="H7" s="24" t="e">
        <f>G!F6</f>
        <v>#VALUE!</v>
      </c>
      <c r="I7" s="24" t="e">
        <f>H!E6</f>
        <v>#VALUE!</v>
      </c>
      <c r="J7" s="24" t="e">
        <f>'I '!#REF!</f>
        <v>#REF!</v>
      </c>
      <c r="K7" s="81" t="e">
        <f t="shared" si="0"/>
        <v>#VALUE!</v>
      </c>
      <c r="L7" s="2">
        <f>A!E6+'B '!F6+'C '!H6+D!E6+'E '!E6+'F '!E6+G!G6+H!F6</f>
        <v>1</v>
      </c>
      <c r="M7" s="82" t="e">
        <f>A!F6+'B '!G6+'C '!I6+D!F6+'E '!F6+'F '!F6+G!H6+H!G6</f>
        <v>#VALUE!</v>
      </c>
      <c r="N7" s="7"/>
      <c r="W7" s="131"/>
      <c r="X7" s="131"/>
      <c r="Y7" s="131"/>
    </row>
    <row r="8" spans="1:25" ht="15.6">
      <c r="A8" s="44">
        <v>43320</v>
      </c>
      <c r="B8" s="24">
        <f>A!D7</f>
        <v>0</v>
      </c>
      <c r="C8" s="24">
        <f>'B '!E7</f>
        <v>-42.3</v>
      </c>
      <c r="D8" s="24">
        <f>'C '!G7</f>
        <v>363.7</v>
      </c>
      <c r="E8" s="24">
        <f>D!D7</f>
        <v>37.9</v>
      </c>
      <c r="F8" s="24">
        <f>'E '!D7</f>
        <v>0</v>
      </c>
      <c r="G8" s="24">
        <f>'F '!D7</f>
        <v>0</v>
      </c>
      <c r="H8" s="24" t="e">
        <f>G!F7</f>
        <v>#VALUE!</v>
      </c>
      <c r="I8" s="24" t="e">
        <f>H!E7</f>
        <v>#VALUE!</v>
      </c>
      <c r="J8" s="24" t="e">
        <f>'I '!#REF!</f>
        <v>#REF!</v>
      </c>
      <c r="K8" s="81" t="e">
        <f t="shared" si="0"/>
        <v>#VALUE!</v>
      </c>
      <c r="L8" s="2">
        <f>A!E7+'B '!F7+'C '!H7+D!E7+'E '!E7+'F '!E7+G!G7+H!F7</f>
        <v>10</v>
      </c>
      <c r="M8" s="82" t="e">
        <f>A!F7+'B '!G7+'C '!I7+D!F7+'E '!F7+'F '!F7+G!H7+H!G7</f>
        <v>#VALUE!</v>
      </c>
      <c r="N8" s="7"/>
      <c r="W8" s="131"/>
      <c r="X8" s="131"/>
      <c r="Y8" s="131"/>
    </row>
    <row r="9" spans="1:25" ht="15.6">
      <c r="A9" s="44">
        <v>43321</v>
      </c>
      <c r="B9" s="24">
        <f>A!D8</f>
        <v>0</v>
      </c>
      <c r="C9" s="24">
        <f>'B '!E8</f>
        <v>-34.700000000000003</v>
      </c>
      <c r="D9" s="24">
        <f>'C '!G8</f>
        <v>356.9</v>
      </c>
      <c r="E9" s="24">
        <f>D!D8</f>
        <v>0</v>
      </c>
      <c r="F9" s="24">
        <f>'E '!D8</f>
        <v>0</v>
      </c>
      <c r="G9" s="24">
        <f>'F '!D8</f>
        <v>0</v>
      </c>
      <c r="H9" s="24" t="e">
        <f>G!F8</f>
        <v>#VALUE!</v>
      </c>
      <c r="I9" s="24" t="e">
        <f>H!E8</f>
        <v>#VALUE!</v>
      </c>
      <c r="J9" s="24" t="e">
        <f>'I '!#REF!</f>
        <v>#REF!</v>
      </c>
      <c r="K9" s="81" t="e">
        <f t="shared" si="0"/>
        <v>#VALUE!</v>
      </c>
      <c r="L9" s="2">
        <f>A!E8+'B '!F8+'C '!H8+D!E8+'E '!E8+'F '!E8+G!G8+H!F8</f>
        <v>6</v>
      </c>
      <c r="M9" s="82" t="e">
        <f>A!F8+'B '!G8+'C '!I8+D!F8+'E '!F8+'F '!F8+G!H8+H!G8</f>
        <v>#VALUE!</v>
      </c>
      <c r="N9" s="7"/>
      <c r="W9" s="131"/>
      <c r="X9" s="131"/>
      <c r="Y9" s="131"/>
    </row>
    <row r="10" spans="1:25" ht="15.6">
      <c r="A10" s="44">
        <v>43322</v>
      </c>
      <c r="B10" s="24">
        <f>A!D9</f>
        <v>0</v>
      </c>
      <c r="C10" s="24">
        <f>'B '!E9</f>
        <v>0</v>
      </c>
      <c r="D10" s="24">
        <f>'C '!G9</f>
        <v>-72.7</v>
      </c>
      <c r="E10" s="24">
        <f>D!D9</f>
        <v>0</v>
      </c>
      <c r="F10" s="24">
        <f>'E '!D9</f>
        <v>0</v>
      </c>
      <c r="G10" s="24">
        <f>'F '!D9</f>
        <v>0</v>
      </c>
      <c r="H10" s="24" t="e">
        <f>G!F9</f>
        <v>#VALUE!</v>
      </c>
      <c r="I10" s="24" t="e">
        <f>H!E9</f>
        <v>#VALUE!</v>
      </c>
      <c r="J10" s="24" t="e">
        <f>'I '!#REF!</f>
        <v>#REF!</v>
      </c>
      <c r="K10" s="81" t="e">
        <f t="shared" si="0"/>
        <v>#VALUE!</v>
      </c>
      <c r="L10" s="2">
        <f>A!E9+'B '!F9+'C '!H9+D!E9+'E '!E9+'F '!E9+G!G9+H!F9</f>
        <v>15</v>
      </c>
      <c r="M10" s="82" t="e">
        <f>A!F9+'B '!G9+'C '!I9+D!F9+'E '!F9+'F '!F9+G!H9+H!G9</f>
        <v>#VALUE!</v>
      </c>
      <c r="N10" s="7"/>
      <c r="W10" s="131"/>
      <c r="X10" s="131"/>
      <c r="Y10" s="131"/>
    </row>
    <row r="11" spans="1:25" ht="15.6">
      <c r="A11" s="44">
        <v>43325</v>
      </c>
      <c r="B11" s="24">
        <f>A!D10</f>
        <v>0</v>
      </c>
      <c r="C11" s="24">
        <f>'B '!E10</f>
        <v>0</v>
      </c>
      <c r="D11" s="24">
        <f>'C '!G10</f>
        <v>0</v>
      </c>
      <c r="E11" s="24">
        <f>D!D10</f>
        <v>-61.5</v>
      </c>
      <c r="F11" s="24">
        <f>'E '!D10</f>
        <v>0</v>
      </c>
      <c r="G11" s="24">
        <f>'F '!D10</f>
        <v>0</v>
      </c>
      <c r="H11" s="24" t="e">
        <f>G!F10</f>
        <v>#VALUE!</v>
      </c>
      <c r="I11" s="24" t="e">
        <f>H!E10</f>
        <v>#VALUE!</v>
      </c>
      <c r="J11" s="24" t="e">
        <f>'I '!#REF!</f>
        <v>#REF!</v>
      </c>
      <c r="K11" s="81" t="e">
        <f t="shared" si="0"/>
        <v>#VALUE!</v>
      </c>
      <c r="L11" s="2">
        <f>A!E10+'B '!F10+'C '!H10+D!E10+'E '!E10+'F '!E10+G!G10+H!F10</f>
        <v>0</v>
      </c>
      <c r="M11" s="82" t="e">
        <f>A!F10+'B '!G10+'C '!I10+D!F10+'E '!F10+'F '!F10+G!H10+H!G10</f>
        <v>#VALUE!</v>
      </c>
      <c r="N11" s="7"/>
      <c r="W11" s="131"/>
      <c r="X11" s="131"/>
      <c r="Y11" s="131"/>
    </row>
    <row r="12" spans="1:25" ht="15.6">
      <c r="A12" s="44">
        <v>43326</v>
      </c>
      <c r="B12" s="24">
        <f>A!D11</f>
        <v>0</v>
      </c>
      <c r="C12" s="24">
        <f>'B '!E11</f>
        <v>0</v>
      </c>
      <c r="D12" s="24">
        <f>'C '!G11</f>
        <v>0</v>
      </c>
      <c r="E12" s="24">
        <f>D!D11</f>
        <v>36.300000000000004</v>
      </c>
      <c r="F12" s="24">
        <f>'E '!D11</f>
        <v>0</v>
      </c>
      <c r="G12" s="24">
        <f>'F '!D11</f>
        <v>0</v>
      </c>
      <c r="H12" s="24" t="e">
        <f>G!F11</f>
        <v>#VALUE!</v>
      </c>
      <c r="I12" s="24" t="e">
        <f>H!E11</f>
        <v>#VALUE!</v>
      </c>
      <c r="J12" s="24" t="e">
        <f>'I '!#REF!</f>
        <v>#REF!</v>
      </c>
      <c r="K12" s="81" t="e">
        <f t="shared" si="0"/>
        <v>#VALUE!</v>
      </c>
      <c r="L12" s="2">
        <f>A!E11+'B '!F11+'C '!H11+D!E11+'E '!E11+'F '!E11+G!G11+H!F11</f>
        <v>0</v>
      </c>
      <c r="M12" s="82" t="e">
        <f>A!F11+'B '!G11+'C '!I11+D!F11+'E '!F11+'F '!F11+G!H11+H!G11</f>
        <v>#VALUE!</v>
      </c>
      <c r="N12" s="7"/>
      <c r="W12" s="131"/>
      <c r="X12" s="131"/>
      <c r="Y12" s="131"/>
    </row>
    <row r="13" spans="1:25" ht="15.6">
      <c r="A13" s="44">
        <v>43327</v>
      </c>
      <c r="B13" s="24">
        <f>A!D12</f>
        <v>0</v>
      </c>
      <c r="C13" s="24">
        <f>'B '!E12</f>
        <v>0</v>
      </c>
      <c r="D13" s="24">
        <f>'C '!G12</f>
        <v>0</v>
      </c>
      <c r="E13" s="24">
        <f>D!D12</f>
        <v>63.8</v>
      </c>
      <c r="F13" s="24">
        <f>'E '!D12</f>
        <v>0</v>
      </c>
      <c r="G13" s="24">
        <f>'F '!D12</f>
        <v>0</v>
      </c>
      <c r="H13" s="24" t="e">
        <f>G!F12</f>
        <v>#VALUE!</v>
      </c>
      <c r="I13" s="24" t="e">
        <f>H!E12</f>
        <v>#VALUE!</v>
      </c>
      <c r="J13" s="24" t="e">
        <f>'I '!#REF!</f>
        <v>#REF!</v>
      </c>
      <c r="K13" s="81" t="e">
        <f t="shared" si="0"/>
        <v>#VALUE!</v>
      </c>
      <c r="L13" s="2">
        <f>A!E12+'B '!F12+'C '!H12+D!E12+'E '!E12+'F '!E12+G!G12+H!F12</f>
        <v>0</v>
      </c>
      <c r="M13" s="82" t="e">
        <f>A!F12+'B '!G12+'C '!I12+D!F12+'E '!F12+'F '!F12+G!H12+H!G12</f>
        <v>#VALUE!</v>
      </c>
      <c r="N13" s="7"/>
      <c r="W13" s="131"/>
      <c r="X13" s="131"/>
      <c r="Y13" s="131"/>
    </row>
    <row r="14" spans="1:25" ht="15.6">
      <c r="A14" s="44">
        <v>43328</v>
      </c>
      <c r="B14" s="24">
        <f>A!D13</f>
        <v>0</v>
      </c>
      <c r="C14" s="24">
        <f>'B '!E13</f>
        <v>0</v>
      </c>
      <c r="D14" s="24">
        <f>'C '!G13</f>
        <v>-102.9</v>
      </c>
      <c r="E14" s="24">
        <f>D!D13</f>
        <v>8.4</v>
      </c>
      <c r="F14" s="24">
        <f>'E '!D13</f>
        <v>0</v>
      </c>
      <c r="G14" s="24">
        <f>'F '!D13</f>
        <v>0</v>
      </c>
      <c r="H14" s="24" t="e">
        <f>G!F13</f>
        <v>#VALUE!</v>
      </c>
      <c r="I14" s="24" t="e">
        <f>H!E13</f>
        <v>#VALUE!</v>
      </c>
      <c r="J14" s="24" t="e">
        <f>'I '!#REF!</f>
        <v>#REF!</v>
      </c>
      <c r="K14" s="81" t="e">
        <f t="shared" si="0"/>
        <v>#VALUE!</v>
      </c>
      <c r="L14" s="2">
        <f>A!E13+'B '!F13+'C '!H13+D!E13+'E '!E13+'F '!E13+G!G13+H!F13</f>
        <v>7</v>
      </c>
      <c r="M14" s="82" t="e">
        <f>A!F13+'B '!G13+'C '!I13+D!F13+'E '!F13+'F '!F13+G!H13+H!G13</f>
        <v>#VALUE!</v>
      </c>
      <c r="N14" s="7"/>
      <c r="W14" s="131"/>
      <c r="X14" s="131"/>
      <c r="Y14" s="131"/>
    </row>
    <row r="15" spans="1:25" ht="15.6">
      <c r="A15" s="44">
        <v>43329</v>
      </c>
      <c r="B15" s="24">
        <f>A!D14</f>
        <v>0</v>
      </c>
      <c r="C15" s="24">
        <f>'B '!E14</f>
        <v>-31.2</v>
      </c>
      <c r="D15" s="24">
        <f>'C '!G14</f>
        <v>-8.1</v>
      </c>
      <c r="E15" s="24">
        <f>D!D14</f>
        <v>9.6000000000000014</v>
      </c>
      <c r="F15" s="24">
        <f>'E '!D14</f>
        <v>0</v>
      </c>
      <c r="G15" s="24">
        <f>'F '!D14</f>
        <v>0</v>
      </c>
      <c r="H15" s="24" t="e">
        <f>G!F14</f>
        <v>#VALUE!</v>
      </c>
      <c r="I15" s="24" t="e">
        <f>H!E14</f>
        <v>#VALUE!</v>
      </c>
      <c r="J15" s="24" t="e">
        <f>'I '!#REF!</f>
        <v>#REF!</v>
      </c>
      <c r="K15" s="81" t="e">
        <f t="shared" si="0"/>
        <v>#VALUE!</v>
      </c>
      <c r="L15" s="2">
        <f>A!E14+'B '!F14+'C '!H14+D!E14+'E '!E14+'F '!E14+G!G14+H!F14</f>
        <v>8</v>
      </c>
      <c r="M15" s="82" t="e">
        <f>A!F14+'B '!G14+'C '!I14+D!F14+'E '!F14+'F '!F14+G!H14+H!G14</f>
        <v>#VALUE!</v>
      </c>
      <c r="N15" s="7"/>
      <c r="W15" s="131"/>
      <c r="X15" s="131"/>
      <c r="Y15" s="131"/>
    </row>
    <row r="16" spans="1:25" ht="15.6">
      <c r="A16" s="44">
        <v>43332</v>
      </c>
      <c r="B16" s="24">
        <f>A!D15</f>
        <v>0</v>
      </c>
      <c r="C16" s="24">
        <f>'B '!E15</f>
        <v>-58</v>
      </c>
      <c r="D16" s="24">
        <f>'C '!G15</f>
        <v>0</v>
      </c>
      <c r="E16" s="24">
        <f>D!D15</f>
        <v>-28.300000000000004</v>
      </c>
      <c r="F16" s="24">
        <f>'E '!D15</f>
        <v>0</v>
      </c>
      <c r="G16" s="24">
        <f>'F '!D15</f>
        <v>0</v>
      </c>
      <c r="H16" s="24" t="e">
        <f>G!F15</f>
        <v>#VALUE!</v>
      </c>
      <c r="I16" s="24" t="e">
        <f>H!E15</f>
        <v>#VALUE!</v>
      </c>
      <c r="J16" s="24" t="e">
        <f>'I '!#REF!</f>
        <v>#REF!</v>
      </c>
      <c r="K16" s="81" t="e">
        <f t="shared" si="0"/>
        <v>#VALUE!</v>
      </c>
      <c r="L16" s="2">
        <f>A!E15+'B '!F15+'C '!H15+D!E15+'E '!E15+'F '!E15+G!G15+H!F15</f>
        <v>2</v>
      </c>
      <c r="M16" s="82" t="e">
        <f>A!F15+'B '!G15+'C '!I15+D!F15+'E '!F15+'F '!F15+G!H15+H!G15</f>
        <v>#VALUE!</v>
      </c>
      <c r="N16" s="7"/>
      <c r="W16" s="131"/>
      <c r="X16" s="131"/>
      <c r="Y16" s="131"/>
    </row>
    <row r="17" spans="1:25" ht="15.6">
      <c r="A17" s="44">
        <v>43333</v>
      </c>
      <c r="B17" s="24">
        <f>A!D16</f>
        <v>0</v>
      </c>
      <c r="C17" s="24">
        <f>'B '!E16</f>
        <v>0</v>
      </c>
      <c r="D17" s="24">
        <f>'C '!G16</f>
        <v>-82.3</v>
      </c>
      <c r="E17" s="115" t="s">
        <v>98</v>
      </c>
      <c r="F17" s="24">
        <f>'E '!D16</f>
        <v>0</v>
      </c>
      <c r="G17" s="24">
        <f>'F '!D16</f>
        <v>0</v>
      </c>
      <c r="H17" s="24" t="e">
        <f>G!F16</f>
        <v>#VALUE!</v>
      </c>
      <c r="I17" s="24" t="e">
        <f>H!E16</f>
        <v>#VALUE!</v>
      </c>
      <c r="J17" s="24" t="e">
        <f>'I '!#REF!</f>
        <v>#REF!</v>
      </c>
      <c r="K17" s="81" t="e">
        <f t="shared" si="0"/>
        <v>#VALUE!</v>
      </c>
      <c r="L17" s="2">
        <f>A!E16+'B '!F16+'C '!H16+D!E16+'E '!E16+'F '!E16+G!G16+H!F16</f>
        <v>6</v>
      </c>
      <c r="M17" s="82" t="e">
        <f>A!F16+'B '!G16+'C '!I16+D!F16+'E '!F16+'F '!F16+G!H16+H!G16</f>
        <v>#VALUE!</v>
      </c>
      <c r="N17" s="7"/>
      <c r="W17" s="131"/>
      <c r="X17" s="131"/>
      <c r="Y17" s="131"/>
    </row>
    <row r="18" spans="1:25" ht="15.6">
      <c r="A18" s="44">
        <v>43334</v>
      </c>
      <c r="B18" s="24">
        <f>A!D17</f>
        <v>0</v>
      </c>
      <c r="C18" s="24">
        <f>'B '!E17</f>
        <v>0</v>
      </c>
      <c r="D18" s="24">
        <f>'C '!G17</f>
        <v>0</v>
      </c>
      <c r="E18" s="115" t="s">
        <v>98</v>
      </c>
      <c r="F18" s="24">
        <f>'E '!D17</f>
        <v>0</v>
      </c>
      <c r="G18" s="24">
        <f>'F '!D17</f>
        <v>0</v>
      </c>
      <c r="H18" s="24" t="e">
        <f>G!F17</f>
        <v>#VALUE!</v>
      </c>
      <c r="I18" s="24" t="e">
        <f>H!E17</f>
        <v>#VALUE!</v>
      </c>
      <c r="J18" s="24" t="e">
        <f>'I '!#REF!</f>
        <v>#REF!</v>
      </c>
      <c r="K18" s="81" t="e">
        <f>SUM(B18:J18)</f>
        <v>#VALUE!</v>
      </c>
      <c r="L18" s="2">
        <f>A!E17+'B '!F17+'C '!H17+D!E17+'E '!E17+'F '!E17+G!G17+H!F17</f>
        <v>0</v>
      </c>
      <c r="M18" s="82" t="e">
        <f>A!F17+'B '!G17+'C '!I17+D!F17+'E '!F17+'F '!F17+G!H17+H!G17+'I '!#REF!</f>
        <v>#VALUE!</v>
      </c>
      <c r="N18" s="7"/>
      <c r="W18" s="131"/>
      <c r="X18" s="131"/>
      <c r="Y18" s="131"/>
    </row>
    <row r="19" spans="1:25" ht="15.6">
      <c r="A19" s="44">
        <v>43335</v>
      </c>
      <c r="B19" s="24">
        <f>A!D18</f>
        <v>0</v>
      </c>
      <c r="C19" s="24">
        <f>'B '!E18</f>
        <v>0</v>
      </c>
      <c r="D19" s="24">
        <f>'C '!G18</f>
        <v>2.2999999999999998</v>
      </c>
      <c r="E19" s="115" t="s">
        <v>98</v>
      </c>
      <c r="F19" s="24">
        <f>'E '!D18</f>
        <v>0</v>
      </c>
      <c r="G19" s="24">
        <f>'F '!D18</f>
        <v>0</v>
      </c>
      <c r="H19" s="24" t="e">
        <f>G!F18</f>
        <v>#VALUE!</v>
      </c>
      <c r="I19" s="24" t="e">
        <f>H!E18</f>
        <v>#VALUE!</v>
      </c>
      <c r="J19" s="24" t="e">
        <f>'I '!#REF!</f>
        <v>#REF!</v>
      </c>
      <c r="K19" s="81" t="e">
        <f t="shared" si="0"/>
        <v>#VALUE!</v>
      </c>
      <c r="L19" s="2">
        <f>A!E18+'B '!F18+'C '!H18+D!E18+'E '!E18+'F '!E18+G!G18+H!F18</f>
        <v>4</v>
      </c>
      <c r="M19" s="82" t="e">
        <f>A!F18+'B '!G18+'C '!I18+D!F18+'E '!F18+'F '!F18+G!H18+H!G18</f>
        <v>#VALUE!</v>
      </c>
      <c r="N19" s="7"/>
      <c r="W19" s="131"/>
      <c r="X19" s="131"/>
      <c r="Y19" s="131"/>
    </row>
    <row r="20" spans="1:25" ht="15.6">
      <c r="A20" s="44">
        <v>43336</v>
      </c>
      <c r="B20" s="24">
        <f>A!D19</f>
        <v>0</v>
      </c>
      <c r="C20" s="24">
        <f>'B '!E19</f>
        <v>265.7</v>
      </c>
      <c r="D20" s="24">
        <f>'C '!G19</f>
        <v>-43.4</v>
      </c>
      <c r="E20" s="115" t="s">
        <v>98</v>
      </c>
      <c r="F20" s="24">
        <f>'E '!D19</f>
        <v>0</v>
      </c>
      <c r="G20" s="24">
        <f>'F '!D19</f>
        <v>0</v>
      </c>
      <c r="H20" s="24" t="e">
        <f>G!F19</f>
        <v>#VALUE!</v>
      </c>
      <c r="I20" s="24" t="e">
        <f>H!E19</f>
        <v>#VALUE!</v>
      </c>
      <c r="J20" s="24" t="e">
        <f>'I '!#REF!</f>
        <v>#REF!</v>
      </c>
      <c r="K20" s="81" t="e">
        <f t="shared" si="0"/>
        <v>#VALUE!</v>
      </c>
      <c r="L20" s="2">
        <f>A!E19+'B '!F19+'C '!H19+D!E19+'E '!E19+'F '!E19+G!G19+H!F19</f>
        <v>15</v>
      </c>
      <c r="M20" s="82" t="e">
        <f>A!F19+'B '!G19+'C '!I19+D!F19+'E '!F19+'F '!F19+G!H19+H!G19</f>
        <v>#VALUE!</v>
      </c>
      <c r="N20" s="7"/>
      <c r="W20" s="131"/>
      <c r="X20" s="131"/>
      <c r="Y20" s="131"/>
    </row>
    <row r="21" spans="1:25" ht="15.6">
      <c r="A21" s="44">
        <v>43339</v>
      </c>
      <c r="B21" s="24">
        <f>A!D20</f>
        <v>0</v>
      </c>
      <c r="C21" s="24">
        <f>'B '!E20</f>
        <v>0</v>
      </c>
      <c r="D21" s="24">
        <f>'C '!G20</f>
        <v>0</v>
      </c>
      <c r="E21" s="115" t="s">
        <v>98</v>
      </c>
      <c r="F21" s="24">
        <f>'E '!D20</f>
        <v>0</v>
      </c>
      <c r="G21" s="24">
        <f>'F '!D20</f>
        <v>0</v>
      </c>
      <c r="H21" s="24" t="e">
        <f>G!F20</f>
        <v>#VALUE!</v>
      </c>
      <c r="I21" s="24" t="e">
        <f>H!E20</f>
        <v>#VALUE!</v>
      </c>
      <c r="J21" s="24" t="e">
        <f>'I '!#REF!</f>
        <v>#REF!</v>
      </c>
      <c r="K21" s="81" t="e">
        <f t="shared" si="0"/>
        <v>#VALUE!</v>
      </c>
      <c r="L21" s="2">
        <f>A!E20+'B '!F20+'C '!H20+D!E20+'E '!E20+'F '!E20+G!G20+H!F20</f>
        <v>0</v>
      </c>
      <c r="M21" s="82" t="e">
        <f>A!F20+'B '!G20+'C '!I20+D!F20+'E '!F20+'F '!F20+G!H20+H!G20</f>
        <v>#VALUE!</v>
      </c>
      <c r="N21" s="7"/>
      <c r="W21" s="131"/>
      <c r="X21" s="131"/>
      <c r="Y21" s="131"/>
    </row>
    <row r="22" spans="1:25" ht="15.6">
      <c r="A22" s="44">
        <v>43340</v>
      </c>
      <c r="B22" s="24">
        <f>A!D21</f>
        <v>0</v>
      </c>
      <c r="C22" s="24">
        <f>'B '!E21</f>
        <v>0</v>
      </c>
      <c r="D22" s="24">
        <f>'C '!G21</f>
        <v>0</v>
      </c>
      <c r="E22" s="115" t="s">
        <v>98</v>
      </c>
      <c r="F22" s="24">
        <f>'E '!D21</f>
        <v>0</v>
      </c>
      <c r="G22" s="24">
        <f>'F '!D21</f>
        <v>0</v>
      </c>
      <c r="H22" s="24" t="e">
        <f>G!F21</f>
        <v>#VALUE!</v>
      </c>
      <c r="I22" s="24" t="e">
        <f>H!E21</f>
        <v>#VALUE!</v>
      </c>
      <c r="J22" s="24" t="e">
        <f>'I '!#REF!</f>
        <v>#REF!</v>
      </c>
      <c r="K22" s="81" t="e">
        <f t="shared" si="0"/>
        <v>#VALUE!</v>
      </c>
      <c r="L22" s="2">
        <f>A!E21+'B '!F21+'C '!H21+D!E21+'E '!E21+'F '!E21+G!G21+H!F21</f>
        <v>0</v>
      </c>
      <c r="M22" s="82" t="e">
        <f>A!F21+'B '!G21+'C '!I21+D!F21+'E '!F21+'F '!F21+G!H21+H!G21</f>
        <v>#VALUE!</v>
      </c>
      <c r="N22" s="7"/>
      <c r="W22" s="131"/>
      <c r="X22" s="131"/>
      <c r="Y22" s="131"/>
    </row>
    <row r="23" spans="1:25" ht="15.6">
      <c r="A23" s="44">
        <v>43341</v>
      </c>
      <c r="B23" s="24">
        <f>A!D22</f>
        <v>0</v>
      </c>
      <c r="C23" s="24">
        <f>'B '!E22</f>
        <v>0</v>
      </c>
      <c r="D23" s="24">
        <f>'C '!G22</f>
        <v>0</v>
      </c>
      <c r="E23" s="115" t="s">
        <v>98</v>
      </c>
      <c r="F23" s="24">
        <f>'E '!D22</f>
        <v>0</v>
      </c>
      <c r="G23" s="24">
        <f>'F '!D22</f>
        <v>0</v>
      </c>
      <c r="H23" s="24" t="e">
        <f>G!F22</f>
        <v>#VALUE!</v>
      </c>
      <c r="I23" s="24" t="e">
        <f>H!E22</f>
        <v>#VALUE!</v>
      </c>
      <c r="J23" s="24" t="e">
        <f>'I '!#REF!</f>
        <v>#REF!</v>
      </c>
      <c r="K23" s="81" t="e">
        <f t="shared" si="0"/>
        <v>#VALUE!</v>
      </c>
      <c r="L23" s="2">
        <f>A!E22+'B '!F22+'C '!H22+D!E22+'E '!E22+'F '!E22+G!G22+H!F22</f>
        <v>0</v>
      </c>
      <c r="M23" s="82" t="e">
        <f>A!F22+'B '!G22+'C '!I22+D!F22+'E '!F22+'F '!F22+G!H22+H!G22</f>
        <v>#VALUE!</v>
      </c>
      <c r="N23" s="7"/>
      <c r="W23" s="131"/>
      <c r="X23" s="131"/>
      <c r="Y23" s="131"/>
    </row>
    <row r="24" spans="1:25" ht="15.6">
      <c r="A24" s="44">
        <v>43342</v>
      </c>
      <c r="B24" s="24">
        <f>A!D23</f>
        <v>0</v>
      </c>
      <c r="C24" s="24">
        <f>'B '!E23</f>
        <v>0</v>
      </c>
      <c r="D24" s="24">
        <f>'C '!G23</f>
        <v>0</v>
      </c>
      <c r="E24" s="115" t="s">
        <v>98</v>
      </c>
      <c r="F24" s="24">
        <f>'E '!D23</f>
        <v>0</v>
      </c>
      <c r="G24" s="24">
        <f>'F '!D23</f>
        <v>0</v>
      </c>
      <c r="H24" s="24" t="e">
        <f>G!F23</f>
        <v>#VALUE!</v>
      </c>
      <c r="I24" s="24" t="e">
        <f>H!E23</f>
        <v>#VALUE!</v>
      </c>
      <c r="J24" s="24" t="e">
        <f>'I '!#REF!</f>
        <v>#REF!</v>
      </c>
      <c r="K24" s="81" t="e">
        <f t="shared" si="0"/>
        <v>#VALUE!</v>
      </c>
      <c r="L24" s="2">
        <f>A!E23+'B '!F23+'C '!H23+D!E23+'E '!E23+'F '!E23+G!G23+H!F23</f>
        <v>0</v>
      </c>
      <c r="M24" s="82" t="e">
        <f>A!F23+'B '!G23+'C '!I23+D!F23+'E '!F23+'F '!F23+G!H23+H!G23</f>
        <v>#VALUE!</v>
      </c>
      <c r="N24" s="7"/>
      <c r="W24" s="131"/>
      <c r="X24" s="131"/>
      <c r="Y24" s="131"/>
    </row>
    <row r="25" spans="1:25" ht="15.6">
      <c r="A25" s="44">
        <v>43343</v>
      </c>
      <c r="B25" s="24">
        <f>A!D24</f>
        <v>0</v>
      </c>
      <c r="C25" s="24">
        <f>'B '!E24</f>
        <v>0</v>
      </c>
      <c r="D25" s="24">
        <f>'C '!G24</f>
        <v>0</v>
      </c>
      <c r="E25" s="115" t="s">
        <v>98</v>
      </c>
      <c r="F25" s="24">
        <f>'E '!D24</f>
        <v>0</v>
      </c>
      <c r="G25" s="24">
        <f>'F '!D24</f>
        <v>0</v>
      </c>
      <c r="H25" s="24" t="e">
        <f>G!F24</f>
        <v>#VALUE!</v>
      </c>
      <c r="I25" s="24" t="e">
        <f>H!E24</f>
        <v>#VALUE!</v>
      </c>
      <c r="J25" s="24" t="e">
        <f>'I '!#REF!</f>
        <v>#REF!</v>
      </c>
      <c r="K25" s="81" t="e">
        <f t="shared" si="0"/>
        <v>#VALUE!</v>
      </c>
      <c r="L25" s="2">
        <f>A!E24+'B '!F24+'C '!H24+D!E24+'E '!E24+'F '!E24+G!G24+H!F24</f>
        <v>0</v>
      </c>
      <c r="M25" s="82" t="e">
        <f>A!F24+'B '!G24+'C '!I24+D!F24+'E '!F24+'F '!F24+G!H24+H!G24</f>
        <v>#VALUE!</v>
      </c>
      <c r="N25" s="7"/>
      <c r="W25" s="131"/>
      <c r="X25" s="131"/>
      <c r="Y25" s="131"/>
    </row>
    <row r="26" spans="1:25" ht="15.6">
      <c r="A26" s="20" t="s">
        <v>3</v>
      </c>
      <c r="B26" s="24">
        <f>A!D25</f>
        <v>0</v>
      </c>
      <c r="C26" s="24">
        <f>'B '!E25</f>
        <v>305.60000000000002</v>
      </c>
      <c r="D26" s="24">
        <f>'C '!G25</f>
        <v>384.49999999999989</v>
      </c>
      <c r="E26" s="24">
        <f>D!D25</f>
        <v>186.7</v>
      </c>
      <c r="F26" s="24">
        <f>'E '!D25</f>
        <v>0</v>
      </c>
      <c r="G26" s="24">
        <f>'F '!D25</f>
        <v>0</v>
      </c>
      <c r="H26" s="24" t="e">
        <f>G!F25</f>
        <v>#VALUE!</v>
      </c>
      <c r="I26" s="24" t="e">
        <f>H!E25</f>
        <v>#VALUE!</v>
      </c>
      <c r="J26" s="24" t="e">
        <f>'I '!#REF!</f>
        <v>#REF!</v>
      </c>
      <c r="K26" s="175" t="e">
        <f>SUM(B26:J26)</f>
        <v>#VALUE!</v>
      </c>
      <c r="L26" s="126">
        <f>SUM(L3:L25)</f>
        <v>114</v>
      </c>
      <c r="M26" s="82"/>
      <c r="W26" s="131"/>
      <c r="X26" s="131"/>
      <c r="Y26" s="131"/>
    </row>
    <row r="27" spans="1:25" ht="15" customHeight="1">
      <c r="A27" s="56" t="s">
        <v>49</v>
      </c>
      <c r="B27" s="76">
        <f>A!E25</f>
        <v>0</v>
      </c>
      <c r="C27" s="76">
        <f>'B '!F25</f>
        <v>25</v>
      </c>
      <c r="D27" s="76">
        <f>'C '!H25</f>
        <v>89</v>
      </c>
      <c r="E27" s="76">
        <f>D!E25</f>
        <v>0</v>
      </c>
      <c r="F27" s="76">
        <f>'E '!E25</f>
        <v>0</v>
      </c>
      <c r="G27" s="76">
        <f>'F '!E25</f>
        <v>0</v>
      </c>
      <c r="H27" s="76">
        <f>G!G25</f>
        <v>0</v>
      </c>
      <c r="I27" s="76">
        <f>H!F25</f>
        <v>0</v>
      </c>
      <c r="J27" s="76" t="e">
        <f>'I '!#REF!</f>
        <v>#REF!</v>
      </c>
      <c r="K27" s="176"/>
      <c r="L27" s="147" t="e">
        <f>SUM(B27:J27)</f>
        <v>#REF!</v>
      </c>
      <c r="M27" s="154"/>
    </row>
    <row r="28" spans="1:25" ht="15.6">
      <c r="A28" s="87" t="s">
        <v>12</v>
      </c>
      <c r="B28" s="89">
        <f>A!F25</f>
        <v>0</v>
      </c>
      <c r="C28" s="89"/>
      <c r="D28" s="114"/>
      <c r="E28" s="89">
        <f>D!F25</f>
        <v>1086.7700000000002</v>
      </c>
      <c r="F28" s="89">
        <f>'E '!F25</f>
        <v>0</v>
      </c>
      <c r="G28" s="89">
        <f>'F '!F25</f>
        <v>0</v>
      </c>
      <c r="H28" s="89" t="e">
        <f>G!H25</f>
        <v>#VALUE!</v>
      </c>
      <c r="I28" s="89" t="e">
        <f>H!G25</f>
        <v>#VALUE!</v>
      </c>
      <c r="J28" s="89" t="e">
        <f>'I '!#REF!</f>
        <v>#REF!</v>
      </c>
      <c r="K28" s="124" t="e">
        <f>SUM(B28:J28)</f>
        <v>#VALUE!</v>
      </c>
      <c r="L28" s="127"/>
      <c r="M28" s="155" t="e">
        <f>SUM(M3:M25)</f>
        <v>#VALUE!</v>
      </c>
      <c r="W28" s="131"/>
      <c r="X28" s="131"/>
      <c r="Y28" s="131"/>
    </row>
    <row r="29" spans="1:25" ht="15.6">
      <c r="J29" s="76"/>
      <c r="K29" s="76"/>
      <c r="L29" s="77"/>
      <c r="N29" s="131"/>
      <c r="O29" s="11"/>
      <c r="P29" s="131"/>
      <c r="U29" s="23"/>
    </row>
    <row r="30" spans="1:25" ht="18">
      <c r="A30" s="129" t="s">
        <v>52</v>
      </c>
      <c r="B30" s="129"/>
      <c r="C30" s="129"/>
      <c r="D30" s="129"/>
      <c r="E30" s="129"/>
      <c r="F30" s="129"/>
      <c r="G30" s="129"/>
      <c r="H30" s="129"/>
      <c r="I30" s="129"/>
      <c r="J30" s="130"/>
      <c r="K30" s="130"/>
      <c r="L30" s="130"/>
      <c r="M30" s="130"/>
      <c r="N30" s="131"/>
      <c r="O30" s="11"/>
      <c r="P30" s="131"/>
      <c r="U30" s="23"/>
    </row>
    <row r="31" spans="1:25" ht="15.6">
      <c r="A31" s="13" t="s">
        <v>8</v>
      </c>
      <c r="B31" s="12" t="s">
        <v>93</v>
      </c>
      <c r="C31" s="14" t="s">
        <v>95</v>
      </c>
      <c r="D31" s="15" t="s">
        <v>4</v>
      </c>
      <c r="E31" s="16" t="s">
        <v>5</v>
      </c>
      <c r="F31" s="18" t="s">
        <v>6</v>
      </c>
      <c r="G31" s="17" t="s">
        <v>7</v>
      </c>
      <c r="H31" s="19" t="s">
        <v>0</v>
      </c>
      <c r="I31" s="46" t="s">
        <v>47</v>
      </c>
      <c r="J31" s="171" t="s">
        <v>9</v>
      </c>
      <c r="K31" s="171" t="s">
        <v>12</v>
      </c>
      <c r="L31" s="173" t="s">
        <v>2</v>
      </c>
      <c r="M31" s="169" t="s">
        <v>54</v>
      </c>
      <c r="N31" s="11"/>
      <c r="P31" s="131"/>
      <c r="T31" s="23"/>
      <c r="U31" s="23"/>
    </row>
    <row r="32" spans="1:25" ht="15.6">
      <c r="A32" s="83" t="s">
        <v>68</v>
      </c>
      <c r="B32" s="103" t="s">
        <v>94</v>
      </c>
      <c r="C32" s="104" t="s">
        <v>96</v>
      </c>
      <c r="D32" s="105" t="s">
        <v>69</v>
      </c>
      <c r="E32" s="105" t="s">
        <v>69</v>
      </c>
      <c r="F32" s="106" t="s">
        <v>70</v>
      </c>
      <c r="G32" s="107" t="s">
        <v>71</v>
      </c>
      <c r="H32" s="108" t="s">
        <v>72</v>
      </c>
      <c r="I32" s="105" t="s">
        <v>69</v>
      </c>
      <c r="J32" s="172"/>
      <c r="K32" s="172"/>
      <c r="L32" s="174"/>
      <c r="M32" s="170"/>
      <c r="N32" s="131"/>
      <c r="O32" s="11"/>
      <c r="P32" s="131"/>
      <c r="U32" s="23"/>
      <c r="V32" s="131"/>
      <c r="W32" s="131"/>
      <c r="X32" s="131"/>
    </row>
    <row r="33" spans="1:21">
      <c r="A33" s="44">
        <v>43313</v>
      </c>
      <c r="B33" s="24" t="e">
        <f>A!#REF!</f>
        <v>#REF!</v>
      </c>
      <c r="C33" s="24" t="e">
        <f>'B '!#REF!</f>
        <v>#REF!</v>
      </c>
      <c r="D33" s="24" t="e">
        <f>'C '!#REF!</f>
        <v>#REF!</v>
      </c>
      <c r="E33" s="24" t="e">
        <f>D!#REF!</f>
        <v>#REF!</v>
      </c>
      <c r="F33" s="24" t="e">
        <f>'E '!#REF!</f>
        <v>#REF!</v>
      </c>
      <c r="G33" s="24" t="e">
        <f>'F '!#REF!</f>
        <v>#REF!</v>
      </c>
      <c r="H33" s="24" t="e">
        <f>G!#REF!</f>
        <v>#REF!</v>
      </c>
      <c r="I33" s="24" t="e">
        <f>H!#REF!</f>
        <v>#REF!</v>
      </c>
      <c r="J33" s="1" t="e">
        <f t="shared" ref="J33:J55" si="1">SUM(B33:I33)</f>
        <v>#REF!</v>
      </c>
      <c r="K33" s="54" t="e">
        <f>#REF!+#REF!</f>
        <v>#REF!</v>
      </c>
      <c r="L33" s="2" t="e">
        <f>#REF!+#REF!</f>
        <v>#REF!</v>
      </c>
      <c r="M33" s="92" t="e">
        <f t="shared" ref="M33:M54" si="2">J33-K3</f>
        <v>#REF!</v>
      </c>
      <c r="N33" s="11"/>
      <c r="P33" s="131"/>
      <c r="T33" s="23"/>
      <c r="U33" s="23"/>
    </row>
    <row r="34" spans="1:21">
      <c r="A34" s="44">
        <v>43314</v>
      </c>
      <c r="B34" s="24" t="e">
        <f>A!#REF!</f>
        <v>#REF!</v>
      </c>
      <c r="C34" s="24" t="e">
        <f>'B '!#REF!</f>
        <v>#REF!</v>
      </c>
      <c r="D34" s="24" t="e">
        <f>'C '!#REF!</f>
        <v>#REF!</v>
      </c>
      <c r="E34" s="24" t="e">
        <f>D!#REF!</f>
        <v>#REF!</v>
      </c>
      <c r="F34" s="24" t="e">
        <f>'E '!#REF!</f>
        <v>#REF!</v>
      </c>
      <c r="G34" s="24" t="e">
        <f>'F '!#REF!</f>
        <v>#REF!</v>
      </c>
      <c r="H34" s="24" t="e">
        <f>G!#REF!</f>
        <v>#REF!</v>
      </c>
      <c r="I34" s="24" t="e">
        <f>H!#REF!</f>
        <v>#REF!</v>
      </c>
      <c r="J34" s="1" t="e">
        <f t="shared" si="1"/>
        <v>#REF!</v>
      </c>
      <c r="K34" s="54" t="e">
        <f>#REF!+#REF!</f>
        <v>#REF!</v>
      </c>
      <c r="L34" s="2" t="e">
        <f>#REF!+#REF!</f>
        <v>#REF!</v>
      </c>
      <c r="M34" s="92" t="e">
        <f t="shared" si="2"/>
        <v>#REF!</v>
      </c>
      <c r="N34" s="11"/>
      <c r="P34" s="131"/>
      <c r="T34" s="23"/>
      <c r="U34" s="23"/>
    </row>
    <row r="35" spans="1:21">
      <c r="A35" s="44">
        <v>43315</v>
      </c>
      <c r="B35" s="24" t="e">
        <f>A!#REF!</f>
        <v>#REF!</v>
      </c>
      <c r="C35" s="24" t="e">
        <f>'B '!#REF!</f>
        <v>#REF!</v>
      </c>
      <c r="D35" s="24" t="e">
        <f>'C '!#REF!</f>
        <v>#REF!</v>
      </c>
      <c r="E35" s="24" t="e">
        <f>D!#REF!</f>
        <v>#REF!</v>
      </c>
      <c r="F35" s="24" t="e">
        <f>'E '!#REF!</f>
        <v>#REF!</v>
      </c>
      <c r="G35" s="24" t="e">
        <f>'F '!#REF!</f>
        <v>#REF!</v>
      </c>
      <c r="H35" s="24" t="e">
        <f>G!#REF!</f>
        <v>#REF!</v>
      </c>
      <c r="I35" s="24" t="e">
        <f>H!#REF!</f>
        <v>#REF!</v>
      </c>
      <c r="J35" s="1" t="e">
        <f t="shared" si="1"/>
        <v>#REF!</v>
      </c>
      <c r="K35" s="54" t="e">
        <f>#REF!+#REF!</f>
        <v>#REF!</v>
      </c>
      <c r="L35" s="2" t="e">
        <f>#REF!+#REF!</f>
        <v>#REF!</v>
      </c>
      <c r="M35" s="92" t="e">
        <f t="shared" si="2"/>
        <v>#REF!</v>
      </c>
      <c r="N35" s="11"/>
      <c r="P35" s="131"/>
      <c r="T35" s="23"/>
      <c r="U35" s="23"/>
    </row>
    <row r="36" spans="1:21">
      <c r="A36" s="44">
        <v>43318</v>
      </c>
      <c r="B36" s="24" t="e">
        <f>A!#REF!</f>
        <v>#REF!</v>
      </c>
      <c r="C36" s="24" t="e">
        <f>'B '!#REF!</f>
        <v>#REF!</v>
      </c>
      <c r="D36" s="24" t="e">
        <f>'C '!#REF!</f>
        <v>#REF!</v>
      </c>
      <c r="E36" s="24" t="e">
        <f>D!#REF!</f>
        <v>#REF!</v>
      </c>
      <c r="F36" s="24" t="e">
        <f>'E '!#REF!</f>
        <v>#REF!</v>
      </c>
      <c r="G36" s="24" t="e">
        <f>'F '!#REF!</f>
        <v>#REF!</v>
      </c>
      <c r="H36" s="24" t="e">
        <f>G!#REF!</f>
        <v>#REF!</v>
      </c>
      <c r="I36" s="24" t="e">
        <f>H!#REF!</f>
        <v>#REF!</v>
      </c>
      <c r="J36" s="1" t="e">
        <f t="shared" si="1"/>
        <v>#REF!</v>
      </c>
      <c r="K36" s="54" t="e">
        <f>#REF!+#REF!</f>
        <v>#REF!</v>
      </c>
      <c r="L36" s="2" t="e">
        <f>#REF!+#REF!</f>
        <v>#REF!</v>
      </c>
      <c r="M36" s="92" t="e">
        <f t="shared" si="2"/>
        <v>#REF!</v>
      </c>
      <c r="N36" s="11"/>
      <c r="P36" s="131"/>
      <c r="T36" s="23"/>
      <c r="U36" s="23"/>
    </row>
    <row r="37" spans="1:21">
      <c r="A37" s="44">
        <v>43319</v>
      </c>
      <c r="B37" s="24" t="e">
        <f>A!#REF!</f>
        <v>#REF!</v>
      </c>
      <c r="C37" s="24" t="e">
        <f>'B '!#REF!</f>
        <v>#REF!</v>
      </c>
      <c r="D37" s="24" t="e">
        <f>'C '!#REF!</f>
        <v>#REF!</v>
      </c>
      <c r="E37" s="24" t="e">
        <f>D!#REF!</f>
        <v>#REF!</v>
      </c>
      <c r="F37" s="24" t="e">
        <f>'E '!#REF!</f>
        <v>#REF!</v>
      </c>
      <c r="G37" s="24" t="e">
        <f>'F '!#REF!</f>
        <v>#REF!</v>
      </c>
      <c r="H37" s="24" t="e">
        <f>G!#REF!</f>
        <v>#REF!</v>
      </c>
      <c r="I37" s="24" t="e">
        <f>H!#REF!</f>
        <v>#REF!</v>
      </c>
      <c r="J37" s="1" t="e">
        <f t="shared" si="1"/>
        <v>#REF!</v>
      </c>
      <c r="K37" s="54" t="e">
        <f>#REF!+#REF!</f>
        <v>#REF!</v>
      </c>
      <c r="L37" s="2" t="e">
        <f>#REF!+#REF!</f>
        <v>#REF!</v>
      </c>
      <c r="M37" s="92" t="e">
        <f t="shared" si="2"/>
        <v>#REF!</v>
      </c>
      <c r="N37" s="11"/>
      <c r="P37" s="131"/>
      <c r="T37" s="23"/>
      <c r="U37" s="23"/>
    </row>
    <row r="38" spans="1:21">
      <c r="A38" s="44">
        <v>43320</v>
      </c>
      <c r="B38" s="24" t="e">
        <f>A!#REF!</f>
        <v>#REF!</v>
      </c>
      <c r="C38" s="24" t="e">
        <f>'B '!#REF!</f>
        <v>#REF!</v>
      </c>
      <c r="D38" s="24" t="e">
        <f>'C '!#REF!</f>
        <v>#REF!</v>
      </c>
      <c r="E38" s="24" t="e">
        <f>D!#REF!</f>
        <v>#REF!</v>
      </c>
      <c r="F38" s="24" t="e">
        <f>'E '!#REF!</f>
        <v>#REF!</v>
      </c>
      <c r="G38" s="24" t="e">
        <f>'F '!#REF!</f>
        <v>#REF!</v>
      </c>
      <c r="H38" s="24" t="e">
        <f>G!#REF!</f>
        <v>#REF!</v>
      </c>
      <c r="I38" s="24" t="e">
        <f>H!#REF!</f>
        <v>#REF!</v>
      </c>
      <c r="J38" s="1" t="e">
        <f t="shared" si="1"/>
        <v>#REF!</v>
      </c>
      <c r="K38" s="54" t="e">
        <f>#REF!+#REF!</f>
        <v>#REF!</v>
      </c>
      <c r="L38" s="2" t="e">
        <f>#REF!+#REF!</f>
        <v>#REF!</v>
      </c>
      <c r="M38" s="92" t="e">
        <f t="shared" si="2"/>
        <v>#REF!</v>
      </c>
      <c r="N38" s="11"/>
      <c r="P38" s="131"/>
      <c r="T38" s="23"/>
      <c r="U38" s="23"/>
    </row>
    <row r="39" spans="1:21">
      <c r="A39" s="44">
        <v>43321</v>
      </c>
      <c r="B39" s="24" t="e">
        <f>A!#REF!</f>
        <v>#REF!</v>
      </c>
      <c r="C39" s="24" t="e">
        <f>'B '!#REF!</f>
        <v>#REF!</v>
      </c>
      <c r="D39" s="24" t="e">
        <f>'C '!#REF!</f>
        <v>#REF!</v>
      </c>
      <c r="E39" s="24" t="e">
        <f>D!#REF!</f>
        <v>#REF!</v>
      </c>
      <c r="F39" s="24" t="e">
        <f>'E '!#REF!</f>
        <v>#REF!</v>
      </c>
      <c r="G39" s="24" t="e">
        <f>'F '!#REF!</f>
        <v>#REF!</v>
      </c>
      <c r="H39" s="24" t="e">
        <f>G!#REF!</f>
        <v>#REF!</v>
      </c>
      <c r="I39" s="24" t="e">
        <f>H!#REF!</f>
        <v>#REF!</v>
      </c>
      <c r="J39" s="1" t="e">
        <f t="shared" si="1"/>
        <v>#REF!</v>
      </c>
      <c r="K39" s="54" t="e">
        <f>#REF!+#REF!</f>
        <v>#REF!</v>
      </c>
      <c r="L39" s="2" t="e">
        <f>#REF!+#REF!</f>
        <v>#REF!</v>
      </c>
      <c r="M39" s="92" t="e">
        <f t="shared" si="2"/>
        <v>#REF!</v>
      </c>
      <c r="N39" s="11"/>
      <c r="P39" s="131"/>
      <c r="T39" s="23"/>
      <c r="U39" s="23"/>
    </row>
    <row r="40" spans="1:21">
      <c r="A40" s="44">
        <v>43322</v>
      </c>
      <c r="B40" s="24" t="e">
        <f>A!#REF!</f>
        <v>#REF!</v>
      </c>
      <c r="C40" s="24" t="e">
        <f>'B '!#REF!</f>
        <v>#REF!</v>
      </c>
      <c r="D40" s="24" t="e">
        <f>'C '!#REF!</f>
        <v>#REF!</v>
      </c>
      <c r="E40" s="24" t="e">
        <f>D!#REF!</f>
        <v>#REF!</v>
      </c>
      <c r="F40" s="24" t="e">
        <f>'E '!#REF!</f>
        <v>#REF!</v>
      </c>
      <c r="G40" s="24" t="e">
        <f>'F '!#REF!</f>
        <v>#REF!</v>
      </c>
      <c r="H40" s="24" t="e">
        <f>G!#REF!</f>
        <v>#REF!</v>
      </c>
      <c r="I40" s="24" t="e">
        <f>H!#REF!</f>
        <v>#REF!</v>
      </c>
      <c r="J40" s="1" t="e">
        <f t="shared" si="1"/>
        <v>#REF!</v>
      </c>
      <c r="K40" s="54" t="e">
        <f>#REF!+#REF!</f>
        <v>#REF!</v>
      </c>
      <c r="L40" s="2" t="e">
        <f>#REF!+#REF!</f>
        <v>#REF!</v>
      </c>
      <c r="M40" s="92" t="e">
        <f t="shared" si="2"/>
        <v>#REF!</v>
      </c>
      <c r="N40" s="11"/>
      <c r="P40" s="131"/>
      <c r="T40" s="23"/>
      <c r="U40" s="23"/>
    </row>
    <row r="41" spans="1:21">
      <c r="A41" s="44">
        <v>43325</v>
      </c>
      <c r="B41" s="24" t="e">
        <f>A!#REF!</f>
        <v>#REF!</v>
      </c>
      <c r="C41" s="24" t="e">
        <f>'B '!#REF!</f>
        <v>#REF!</v>
      </c>
      <c r="D41" s="24" t="e">
        <f>'C '!#REF!</f>
        <v>#REF!</v>
      </c>
      <c r="E41" s="24" t="e">
        <f>D!#REF!</f>
        <v>#REF!</v>
      </c>
      <c r="F41" s="24" t="e">
        <f>'E '!#REF!</f>
        <v>#REF!</v>
      </c>
      <c r="G41" s="24" t="e">
        <f>'F '!#REF!</f>
        <v>#REF!</v>
      </c>
      <c r="H41" s="24" t="e">
        <f>G!#REF!</f>
        <v>#REF!</v>
      </c>
      <c r="I41" s="24" t="e">
        <f>H!#REF!</f>
        <v>#REF!</v>
      </c>
      <c r="J41" s="1" t="e">
        <f t="shared" si="1"/>
        <v>#REF!</v>
      </c>
      <c r="K41" s="54" t="e">
        <f>#REF!+#REF!</f>
        <v>#REF!</v>
      </c>
      <c r="L41" s="2" t="e">
        <f>#REF!+#REF!</f>
        <v>#REF!</v>
      </c>
      <c r="M41" s="92" t="e">
        <f t="shared" si="2"/>
        <v>#REF!</v>
      </c>
      <c r="N41" s="11"/>
      <c r="P41" s="131"/>
      <c r="T41" s="23"/>
      <c r="U41" s="23"/>
    </row>
    <row r="42" spans="1:21">
      <c r="A42" s="44">
        <v>43326</v>
      </c>
      <c r="B42" s="24" t="e">
        <f>A!#REF!</f>
        <v>#REF!</v>
      </c>
      <c r="C42" s="24" t="e">
        <f>'B '!#REF!</f>
        <v>#REF!</v>
      </c>
      <c r="D42" s="24" t="e">
        <f>'C '!#REF!</f>
        <v>#REF!</v>
      </c>
      <c r="E42" s="24" t="e">
        <f>D!#REF!</f>
        <v>#REF!</v>
      </c>
      <c r="F42" s="24" t="e">
        <f>'E '!#REF!</f>
        <v>#REF!</v>
      </c>
      <c r="G42" s="24" t="e">
        <f>'F '!#REF!</f>
        <v>#REF!</v>
      </c>
      <c r="H42" s="24" t="e">
        <f>G!#REF!</f>
        <v>#REF!</v>
      </c>
      <c r="I42" s="24" t="e">
        <f>H!#REF!</f>
        <v>#REF!</v>
      </c>
      <c r="J42" s="1" t="e">
        <f t="shared" si="1"/>
        <v>#REF!</v>
      </c>
      <c r="K42" s="54" t="e">
        <f>#REF!+#REF!</f>
        <v>#REF!</v>
      </c>
      <c r="L42" s="2" t="e">
        <f>#REF!+#REF!</f>
        <v>#REF!</v>
      </c>
      <c r="M42" s="92" t="e">
        <f t="shared" si="2"/>
        <v>#REF!</v>
      </c>
      <c r="N42" s="11"/>
      <c r="P42" s="131"/>
      <c r="T42" s="23"/>
      <c r="U42" s="23"/>
    </row>
    <row r="43" spans="1:21">
      <c r="A43" s="44">
        <v>43327</v>
      </c>
      <c r="B43" s="24" t="e">
        <f>A!#REF!</f>
        <v>#REF!</v>
      </c>
      <c r="C43" s="24" t="e">
        <f>'B '!#REF!</f>
        <v>#REF!</v>
      </c>
      <c r="D43" s="24" t="e">
        <f>'C '!#REF!</f>
        <v>#REF!</v>
      </c>
      <c r="E43" s="24" t="e">
        <f>D!#REF!</f>
        <v>#REF!</v>
      </c>
      <c r="F43" s="24" t="e">
        <f>'E '!#REF!</f>
        <v>#REF!</v>
      </c>
      <c r="G43" s="24" t="e">
        <f>'F '!#REF!</f>
        <v>#REF!</v>
      </c>
      <c r="H43" s="24" t="e">
        <f>G!#REF!</f>
        <v>#REF!</v>
      </c>
      <c r="I43" s="24" t="e">
        <f>H!#REF!</f>
        <v>#REF!</v>
      </c>
      <c r="J43" s="1" t="e">
        <f t="shared" si="1"/>
        <v>#REF!</v>
      </c>
      <c r="K43" s="54" t="e">
        <f>#REF!+#REF!</f>
        <v>#REF!</v>
      </c>
      <c r="L43" s="2" t="e">
        <f>#REF!+#REF!</f>
        <v>#REF!</v>
      </c>
      <c r="M43" s="92" t="e">
        <f t="shared" si="2"/>
        <v>#REF!</v>
      </c>
      <c r="N43" s="11"/>
      <c r="P43" s="131"/>
      <c r="T43" s="23"/>
      <c r="U43" s="23"/>
    </row>
    <row r="44" spans="1:21">
      <c r="A44" s="44">
        <v>43328</v>
      </c>
      <c r="B44" s="24" t="e">
        <f>A!#REF!</f>
        <v>#REF!</v>
      </c>
      <c r="C44" s="24" t="e">
        <f>'B '!#REF!</f>
        <v>#REF!</v>
      </c>
      <c r="D44" s="24" t="e">
        <f>'C '!#REF!</f>
        <v>#REF!</v>
      </c>
      <c r="E44" s="24" t="e">
        <f>D!#REF!</f>
        <v>#REF!</v>
      </c>
      <c r="F44" s="24" t="e">
        <f>'E '!#REF!</f>
        <v>#REF!</v>
      </c>
      <c r="G44" s="24" t="e">
        <f>'F '!#REF!</f>
        <v>#REF!</v>
      </c>
      <c r="H44" s="24" t="e">
        <f>G!#REF!</f>
        <v>#REF!</v>
      </c>
      <c r="I44" s="24" t="e">
        <f>H!#REF!</f>
        <v>#REF!</v>
      </c>
      <c r="J44" s="1" t="e">
        <f t="shared" si="1"/>
        <v>#REF!</v>
      </c>
      <c r="K44" s="54" t="e">
        <f>#REF!+#REF!</f>
        <v>#REF!</v>
      </c>
      <c r="L44" s="2" t="e">
        <f>#REF!+#REF!</f>
        <v>#REF!</v>
      </c>
      <c r="M44" s="92" t="e">
        <f t="shared" si="2"/>
        <v>#REF!</v>
      </c>
      <c r="N44" s="11"/>
      <c r="P44" s="131"/>
      <c r="T44" s="23"/>
      <c r="U44" s="23"/>
    </row>
    <row r="45" spans="1:21">
      <c r="A45" s="44">
        <v>43329</v>
      </c>
      <c r="B45" s="24" t="e">
        <f>A!#REF!</f>
        <v>#REF!</v>
      </c>
      <c r="C45" s="24" t="e">
        <f>'B '!#REF!</f>
        <v>#REF!</v>
      </c>
      <c r="D45" s="24" t="e">
        <f>'C '!#REF!</f>
        <v>#REF!</v>
      </c>
      <c r="E45" s="24" t="e">
        <f>D!#REF!</f>
        <v>#REF!</v>
      </c>
      <c r="F45" s="24" t="e">
        <f>'E '!#REF!</f>
        <v>#REF!</v>
      </c>
      <c r="G45" s="24" t="e">
        <f>'F '!#REF!</f>
        <v>#REF!</v>
      </c>
      <c r="H45" s="24" t="e">
        <f>G!#REF!</f>
        <v>#REF!</v>
      </c>
      <c r="I45" s="24" t="e">
        <f>H!#REF!</f>
        <v>#REF!</v>
      </c>
      <c r="J45" s="1" t="e">
        <f t="shared" si="1"/>
        <v>#REF!</v>
      </c>
      <c r="K45" s="54" t="e">
        <f>#REF!+#REF!</f>
        <v>#REF!</v>
      </c>
      <c r="L45" s="2" t="e">
        <f>#REF!+#REF!</f>
        <v>#REF!</v>
      </c>
      <c r="M45" s="92" t="e">
        <f t="shared" si="2"/>
        <v>#REF!</v>
      </c>
      <c r="N45" s="11"/>
      <c r="P45" s="131"/>
      <c r="T45" s="23"/>
      <c r="U45" s="23"/>
    </row>
    <row r="46" spans="1:21">
      <c r="A46" s="44">
        <v>43332</v>
      </c>
      <c r="B46" s="24" t="e">
        <f>A!#REF!</f>
        <v>#REF!</v>
      </c>
      <c r="C46" s="24" t="e">
        <f>'B '!#REF!</f>
        <v>#REF!</v>
      </c>
      <c r="D46" s="24" t="e">
        <f>'C '!#REF!</f>
        <v>#REF!</v>
      </c>
      <c r="E46" s="24" t="e">
        <f>D!#REF!</f>
        <v>#REF!</v>
      </c>
      <c r="F46" s="24" t="e">
        <f>'E '!#REF!</f>
        <v>#REF!</v>
      </c>
      <c r="G46" s="24" t="e">
        <f>'F '!#REF!</f>
        <v>#REF!</v>
      </c>
      <c r="H46" s="24" t="e">
        <f>G!#REF!</f>
        <v>#REF!</v>
      </c>
      <c r="I46" s="24" t="e">
        <f>H!#REF!</f>
        <v>#REF!</v>
      </c>
      <c r="J46" s="1" t="e">
        <f t="shared" si="1"/>
        <v>#REF!</v>
      </c>
      <c r="K46" s="54" t="e">
        <f>#REF!+#REF!</f>
        <v>#REF!</v>
      </c>
      <c r="L46" s="2" t="e">
        <f>#REF!+#REF!</f>
        <v>#REF!</v>
      </c>
      <c r="M46" s="92" t="e">
        <f t="shared" si="2"/>
        <v>#REF!</v>
      </c>
      <c r="N46" s="11"/>
      <c r="P46" s="131"/>
      <c r="T46" s="23"/>
      <c r="U46" s="23"/>
    </row>
    <row r="47" spans="1:21">
      <c r="A47" s="44">
        <v>43333</v>
      </c>
      <c r="B47" s="24" t="e">
        <f>A!#REF!</f>
        <v>#REF!</v>
      </c>
      <c r="C47" s="24" t="e">
        <f>'B '!#REF!</f>
        <v>#REF!</v>
      </c>
      <c r="D47" s="24" t="e">
        <f>'C '!#REF!</f>
        <v>#REF!</v>
      </c>
      <c r="E47" s="24" t="e">
        <f>D!#REF!</f>
        <v>#REF!</v>
      </c>
      <c r="F47" s="24" t="e">
        <f>'E '!#REF!</f>
        <v>#REF!</v>
      </c>
      <c r="G47" s="24" t="e">
        <f>'F '!#REF!</f>
        <v>#REF!</v>
      </c>
      <c r="H47" s="24" t="e">
        <f>G!#REF!</f>
        <v>#REF!</v>
      </c>
      <c r="I47" s="24" t="e">
        <f>H!#REF!</f>
        <v>#REF!</v>
      </c>
      <c r="J47" s="1" t="e">
        <f t="shared" si="1"/>
        <v>#REF!</v>
      </c>
      <c r="K47" s="54" t="e">
        <f>#REF!+#REF!</f>
        <v>#REF!</v>
      </c>
      <c r="L47" s="2" t="e">
        <f>#REF!+#REF!</f>
        <v>#REF!</v>
      </c>
      <c r="M47" s="92" t="e">
        <f t="shared" si="2"/>
        <v>#REF!</v>
      </c>
      <c r="N47" s="11"/>
      <c r="P47" s="131"/>
      <c r="T47" s="23"/>
      <c r="U47" s="23"/>
    </row>
    <row r="48" spans="1:21">
      <c r="A48" s="44">
        <v>43334</v>
      </c>
      <c r="B48" s="24" t="e">
        <f>A!#REF!</f>
        <v>#REF!</v>
      </c>
      <c r="C48" s="24" t="e">
        <f>'B '!#REF!</f>
        <v>#REF!</v>
      </c>
      <c r="D48" s="24" t="e">
        <f>'C '!#REF!</f>
        <v>#REF!</v>
      </c>
      <c r="E48" s="24" t="e">
        <f>D!#REF!</f>
        <v>#REF!</v>
      </c>
      <c r="F48" s="24" t="e">
        <f>'E '!#REF!</f>
        <v>#REF!</v>
      </c>
      <c r="G48" s="24" t="e">
        <f>'F '!#REF!</f>
        <v>#REF!</v>
      </c>
      <c r="H48" s="24" t="e">
        <f>G!#REF!</f>
        <v>#REF!</v>
      </c>
      <c r="I48" s="24" t="e">
        <f>H!#REF!</f>
        <v>#REF!</v>
      </c>
      <c r="J48" s="1" t="e">
        <f t="shared" si="1"/>
        <v>#REF!</v>
      </c>
      <c r="K48" s="54" t="e">
        <f>#REF!+#REF!</f>
        <v>#REF!</v>
      </c>
      <c r="L48" s="2" t="e">
        <f>#REF!+#REF!</f>
        <v>#REF!</v>
      </c>
      <c r="M48" s="92" t="e">
        <f t="shared" si="2"/>
        <v>#REF!</v>
      </c>
      <c r="N48" s="11"/>
      <c r="P48" s="131"/>
      <c r="T48" s="23"/>
      <c r="U48" s="23"/>
    </row>
    <row r="49" spans="1:21">
      <c r="A49" s="44">
        <v>43335</v>
      </c>
      <c r="B49" s="24" t="e">
        <f>A!#REF!</f>
        <v>#REF!</v>
      </c>
      <c r="C49" s="24" t="e">
        <f>'B '!#REF!</f>
        <v>#REF!</v>
      </c>
      <c r="D49" s="24" t="e">
        <f>'C '!#REF!</f>
        <v>#REF!</v>
      </c>
      <c r="E49" s="24" t="e">
        <f>D!#REF!</f>
        <v>#REF!</v>
      </c>
      <c r="F49" s="24" t="e">
        <f>'E '!#REF!</f>
        <v>#REF!</v>
      </c>
      <c r="G49" s="24" t="e">
        <f>'F '!#REF!</f>
        <v>#REF!</v>
      </c>
      <c r="H49" s="24" t="e">
        <f>G!#REF!</f>
        <v>#REF!</v>
      </c>
      <c r="I49" s="24" t="e">
        <f>H!#REF!</f>
        <v>#REF!</v>
      </c>
      <c r="J49" s="1" t="e">
        <f t="shared" si="1"/>
        <v>#REF!</v>
      </c>
      <c r="K49" s="54" t="e">
        <f>#REF!+#REF!</f>
        <v>#REF!</v>
      </c>
      <c r="L49" s="2" t="e">
        <f>#REF!+#REF!</f>
        <v>#REF!</v>
      </c>
      <c r="M49" s="92" t="e">
        <f t="shared" si="2"/>
        <v>#REF!</v>
      </c>
      <c r="N49" s="11"/>
      <c r="P49" s="131"/>
      <c r="T49" s="23"/>
      <c r="U49" s="23"/>
    </row>
    <row r="50" spans="1:21">
      <c r="A50" s="44">
        <v>43336</v>
      </c>
      <c r="B50" s="24" t="e">
        <f>A!#REF!</f>
        <v>#REF!</v>
      </c>
      <c r="C50" s="24" t="e">
        <f>'B '!#REF!</f>
        <v>#REF!</v>
      </c>
      <c r="D50" s="24" t="e">
        <f>'C '!#REF!</f>
        <v>#REF!</v>
      </c>
      <c r="E50" s="24" t="e">
        <f>D!#REF!</f>
        <v>#REF!</v>
      </c>
      <c r="F50" s="24" t="e">
        <f>'E '!#REF!</f>
        <v>#REF!</v>
      </c>
      <c r="G50" s="24" t="e">
        <f>'F '!#REF!</f>
        <v>#REF!</v>
      </c>
      <c r="H50" s="24" t="e">
        <f>G!#REF!</f>
        <v>#REF!</v>
      </c>
      <c r="I50" s="24" t="e">
        <f>H!#REF!</f>
        <v>#REF!</v>
      </c>
      <c r="J50" s="1" t="e">
        <f t="shared" si="1"/>
        <v>#REF!</v>
      </c>
      <c r="K50" s="54" t="e">
        <f>#REF!+#REF!</f>
        <v>#REF!</v>
      </c>
      <c r="L50" s="2" t="e">
        <f>#REF!+#REF!</f>
        <v>#REF!</v>
      </c>
      <c r="M50" s="92" t="e">
        <f t="shared" si="2"/>
        <v>#REF!</v>
      </c>
      <c r="N50" s="11"/>
      <c r="P50" s="131"/>
      <c r="T50" s="23"/>
      <c r="U50" s="23"/>
    </row>
    <row r="51" spans="1:21">
      <c r="A51" s="44">
        <v>43339</v>
      </c>
      <c r="B51" s="24" t="e">
        <f>A!#REF!</f>
        <v>#REF!</v>
      </c>
      <c r="C51" s="24" t="e">
        <f>'B '!#REF!</f>
        <v>#REF!</v>
      </c>
      <c r="D51" s="24" t="e">
        <f>'C '!#REF!</f>
        <v>#REF!</v>
      </c>
      <c r="E51" s="24" t="e">
        <f>D!#REF!</f>
        <v>#REF!</v>
      </c>
      <c r="F51" s="24" t="e">
        <f>'E '!#REF!</f>
        <v>#REF!</v>
      </c>
      <c r="G51" s="24" t="e">
        <f>'F '!#REF!</f>
        <v>#REF!</v>
      </c>
      <c r="H51" s="24" t="e">
        <f>G!#REF!</f>
        <v>#REF!</v>
      </c>
      <c r="I51" s="24" t="e">
        <f>H!#REF!</f>
        <v>#REF!</v>
      </c>
      <c r="J51" s="1" t="e">
        <f t="shared" si="1"/>
        <v>#REF!</v>
      </c>
      <c r="K51" s="54" t="e">
        <f>#REF!+#REF!</f>
        <v>#REF!</v>
      </c>
      <c r="L51" s="2" t="e">
        <f>#REF!+#REF!</f>
        <v>#REF!</v>
      </c>
      <c r="M51" s="92" t="e">
        <f t="shared" si="2"/>
        <v>#REF!</v>
      </c>
      <c r="N51" s="11"/>
      <c r="P51" s="131"/>
      <c r="T51" s="23"/>
      <c r="U51" s="23"/>
    </row>
    <row r="52" spans="1:21">
      <c r="A52" s="44">
        <v>43340</v>
      </c>
      <c r="B52" s="24" t="e">
        <f>A!#REF!</f>
        <v>#REF!</v>
      </c>
      <c r="C52" s="24" t="e">
        <f>'B '!#REF!</f>
        <v>#REF!</v>
      </c>
      <c r="D52" s="24" t="e">
        <f>'C '!#REF!</f>
        <v>#REF!</v>
      </c>
      <c r="E52" s="24" t="e">
        <f>D!#REF!</f>
        <v>#REF!</v>
      </c>
      <c r="F52" s="24" t="e">
        <f>'E '!#REF!</f>
        <v>#REF!</v>
      </c>
      <c r="G52" s="24" t="e">
        <f>'F '!#REF!</f>
        <v>#REF!</v>
      </c>
      <c r="H52" s="24" t="e">
        <f>G!#REF!</f>
        <v>#REF!</v>
      </c>
      <c r="I52" s="24" t="e">
        <f>H!#REF!</f>
        <v>#REF!</v>
      </c>
      <c r="J52" s="1" t="e">
        <f t="shared" si="1"/>
        <v>#REF!</v>
      </c>
      <c r="K52" s="54" t="e">
        <f>#REF!+#REF!</f>
        <v>#REF!</v>
      </c>
      <c r="L52" s="2" t="e">
        <f>#REF!+#REF!</f>
        <v>#REF!</v>
      </c>
      <c r="M52" s="92" t="e">
        <f t="shared" si="2"/>
        <v>#REF!</v>
      </c>
      <c r="N52" s="11"/>
      <c r="P52" s="131"/>
      <c r="T52" s="23"/>
      <c r="U52" s="23"/>
    </row>
    <row r="53" spans="1:21">
      <c r="A53" s="44">
        <v>43341</v>
      </c>
      <c r="B53" s="24" t="e">
        <f>A!#REF!</f>
        <v>#REF!</v>
      </c>
      <c r="C53" s="24" t="e">
        <f>'B '!#REF!</f>
        <v>#REF!</v>
      </c>
      <c r="D53" s="24" t="e">
        <f>'C '!#REF!</f>
        <v>#REF!</v>
      </c>
      <c r="E53" s="24" t="e">
        <f>D!#REF!</f>
        <v>#REF!</v>
      </c>
      <c r="F53" s="24" t="e">
        <f>'E '!#REF!</f>
        <v>#REF!</v>
      </c>
      <c r="G53" s="24" t="e">
        <f>'F '!#REF!</f>
        <v>#REF!</v>
      </c>
      <c r="H53" s="24" t="e">
        <f>G!#REF!</f>
        <v>#REF!</v>
      </c>
      <c r="I53" s="24" t="e">
        <f>H!#REF!</f>
        <v>#REF!</v>
      </c>
      <c r="J53" s="1" t="e">
        <f t="shared" si="1"/>
        <v>#REF!</v>
      </c>
      <c r="K53" s="54" t="e">
        <f>#REF!+#REF!</f>
        <v>#REF!</v>
      </c>
      <c r="L53" s="2" t="e">
        <f>#REF!+#REF!</f>
        <v>#REF!</v>
      </c>
      <c r="M53" s="92" t="e">
        <f t="shared" si="2"/>
        <v>#REF!</v>
      </c>
      <c r="N53" s="11"/>
      <c r="P53" s="131"/>
      <c r="T53" s="23"/>
      <c r="U53" s="23"/>
    </row>
    <row r="54" spans="1:21">
      <c r="A54" s="44">
        <v>43342</v>
      </c>
      <c r="B54" s="24" t="e">
        <f>A!#REF!</f>
        <v>#REF!</v>
      </c>
      <c r="C54" s="24" t="e">
        <f>'B '!#REF!</f>
        <v>#REF!</v>
      </c>
      <c r="D54" s="24" t="e">
        <f>'C '!#REF!</f>
        <v>#REF!</v>
      </c>
      <c r="E54" s="24" t="e">
        <f>D!#REF!</f>
        <v>#REF!</v>
      </c>
      <c r="F54" s="24" t="e">
        <f>'E '!#REF!</f>
        <v>#REF!</v>
      </c>
      <c r="G54" s="24" t="e">
        <f>'F '!#REF!</f>
        <v>#REF!</v>
      </c>
      <c r="H54" s="24" t="e">
        <f>G!#REF!</f>
        <v>#REF!</v>
      </c>
      <c r="I54" s="24" t="e">
        <f>H!#REF!</f>
        <v>#REF!</v>
      </c>
      <c r="J54" s="1" t="e">
        <f t="shared" si="1"/>
        <v>#REF!</v>
      </c>
      <c r="K54" s="54" t="e">
        <f>#REF!+#REF!</f>
        <v>#REF!</v>
      </c>
      <c r="L54" s="2" t="e">
        <f>#REF!+#REF!</f>
        <v>#REF!</v>
      </c>
      <c r="M54" s="92" t="e">
        <f t="shared" si="2"/>
        <v>#REF!</v>
      </c>
      <c r="N54" s="11"/>
      <c r="P54" s="131"/>
      <c r="T54" s="23"/>
      <c r="U54" s="23"/>
    </row>
    <row r="55" spans="1:21">
      <c r="A55" s="44">
        <v>43343</v>
      </c>
      <c r="B55" s="24" t="e">
        <f>A!#REF!</f>
        <v>#REF!</v>
      </c>
      <c r="C55" s="24" t="e">
        <f>'B '!#REF!</f>
        <v>#REF!</v>
      </c>
      <c r="D55" s="24" t="e">
        <f>'C '!#REF!</f>
        <v>#REF!</v>
      </c>
      <c r="E55" s="24" t="e">
        <f>D!#REF!</f>
        <v>#REF!</v>
      </c>
      <c r="F55" s="24" t="e">
        <f>'E '!#REF!</f>
        <v>#REF!</v>
      </c>
      <c r="G55" s="24" t="e">
        <f>'F '!#REF!</f>
        <v>#REF!</v>
      </c>
      <c r="H55" s="24" t="e">
        <f>G!#REF!</f>
        <v>#REF!</v>
      </c>
      <c r="I55" s="24" t="e">
        <f>H!#REF!</f>
        <v>#REF!</v>
      </c>
      <c r="J55" s="1" t="e">
        <f t="shared" si="1"/>
        <v>#REF!</v>
      </c>
      <c r="K55" s="54" t="e">
        <f>#REF!+#REF!</f>
        <v>#REF!</v>
      </c>
      <c r="L55" s="2" t="e">
        <f>#REF!+#REF!</f>
        <v>#REF!</v>
      </c>
      <c r="M55" s="92" t="e">
        <f>J55-K26</f>
        <v>#REF!</v>
      </c>
      <c r="N55" s="11"/>
      <c r="P55" s="131"/>
      <c r="T55" s="23"/>
      <c r="U55" s="23"/>
    </row>
    <row r="56" spans="1:21" ht="15.6">
      <c r="A56" s="20" t="s">
        <v>3</v>
      </c>
      <c r="B56" s="74" t="e">
        <f t="shared" ref="B56:H56" si="3">SUM(B33:B53)</f>
        <v>#REF!</v>
      </c>
      <c r="C56" s="74" t="e">
        <f t="shared" si="3"/>
        <v>#REF!</v>
      </c>
      <c r="D56" s="74" t="e">
        <f t="shared" si="3"/>
        <v>#REF!</v>
      </c>
      <c r="E56" s="74" t="e">
        <f t="shared" si="3"/>
        <v>#REF!</v>
      </c>
      <c r="F56" s="74" t="e">
        <f t="shared" si="3"/>
        <v>#REF!</v>
      </c>
      <c r="G56" s="74" t="e">
        <f t="shared" si="3"/>
        <v>#REF!</v>
      </c>
      <c r="H56" s="74" t="e">
        <f t="shared" si="3"/>
        <v>#REF!</v>
      </c>
      <c r="I56" s="74" t="e">
        <f>SUM(I33:I53)</f>
        <v>#REF!</v>
      </c>
      <c r="J56" s="151" t="e">
        <f>SUM(J33:J53)</f>
        <v>#REF!</v>
      </c>
      <c r="K56" s="75" t="e">
        <f>SUM(K33:K54)</f>
        <v>#REF!</v>
      </c>
      <c r="L56" s="73" t="e">
        <f>SUM(L33:L54)</f>
        <v>#REF!</v>
      </c>
      <c r="M56" s="151" t="e">
        <f>SUM(M33:M54)</f>
        <v>#REF!</v>
      </c>
      <c r="N56" s="11"/>
      <c r="P56" s="131"/>
      <c r="T56" s="23"/>
      <c r="U56" s="23"/>
    </row>
    <row r="57" spans="1:21" ht="15.6">
      <c r="A57" s="56" t="s">
        <v>49</v>
      </c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7">
        <f>SUM(B57:I57)</f>
        <v>0</v>
      </c>
      <c r="M57" s="93"/>
      <c r="N57" s="131"/>
      <c r="O57" s="11"/>
      <c r="P57" s="131"/>
      <c r="U57" s="23"/>
    </row>
    <row r="58" spans="1:21">
      <c r="N58" s="131"/>
      <c r="O58" s="11"/>
      <c r="P58" s="131"/>
      <c r="U58" s="23"/>
    </row>
    <row r="59" spans="1:21" ht="18">
      <c r="A59" s="129" t="s">
        <v>52</v>
      </c>
      <c r="B59" s="129"/>
      <c r="C59" s="129"/>
      <c r="D59" s="129"/>
      <c r="E59" s="129"/>
      <c r="F59" s="129"/>
      <c r="G59" s="129"/>
      <c r="H59" s="129"/>
      <c r="I59" s="129"/>
      <c r="J59" s="130"/>
      <c r="K59" s="130"/>
      <c r="L59" s="130"/>
      <c r="M59" s="130"/>
      <c r="N59" s="131"/>
      <c r="O59" s="11"/>
      <c r="P59" s="131"/>
      <c r="U59" s="23"/>
    </row>
    <row r="60" spans="1:21" s="21" customFormat="1" ht="15.6">
      <c r="A60" s="13" t="s">
        <v>8</v>
      </c>
      <c r="B60" s="64" t="s">
        <v>10</v>
      </c>
      <c r="C60" s="67" t="s">
        <v>13</v>
      </c>
      <c r="D60" s="65" t="s">
        <v>11</v>
      </c>
      <c r="E60" s="71" t="s">
        <v>16</v>
      </c>
      <c r="F60" s="70" t="s">
        <v>14</v>
      </c>
      <c r="G60" s="98" t="s">
        <v>51</v>
      </c>
      <c r="H60" s="68" t="s">
        <v>50</v>
      </c>
      <c r="I60" s="71" t="s">
        <v>15</v>
      </c>
      <c r="J60" s="68" t="s">
        <v>12</v>
      </c>
      <c r="K60" s="68" t="s">
        <v>9</v>
      </c>
      <c r="L60" s="68" t="s">
        <v>2</v>
      </c>
      <c r="M60" s="131"/>
      <c r="N60" s="131"/>
    </row>
    <row r="61" spans="1:21" s="21" customFormat="1">
      <c r="A61" s="44">
        <v>43313</v>
      </c>
      <c r="B61" s="24" t="e">
        <f>#REF!+#REF!</f>
        <v>#REF!</v>
      </c>
      <c r="C61" s="24" t="e">
        <f>#REF!+#REF!</f>
        <v>#REF!</v>
      </c>
      <c r="D61" s="24" t="e">
        <f>#REF!</f>
        <v>#REF!</v>
      </c>
      <c r="E61" s="24" t="e">
        <f>#REF!</f>
        <v>#REF!</v>
      </c>
      <c r="F61" s="24" t="e">
        <f>#REF!+#REF!</f>
        <v>#REF!</v>
      </c>
      <c r="G61" s="24" t="e">
        <f>#REF!+#REF!</f>
        <v>#REF!</v>
      </c>
      <c r="H61" s="24" t="e">
        <f>#REF!</f>
        <v>#REF!</v>
      </c>
      <c r="I61" s="24" t="e">
        <f>#REF!+#REF!</f>
        <v>#REF!</v>
      </c>
      <c r="J61" s="25" t="e">
        <f>#REF!+#REF!</f>
        <v>#REF!</v>
      </c>
      <c r="K61" s="1" t="e">
        <f>#REF!+#REF!</f>
        <v>#REF!</v>
      </c>
      <c r="L61" s="2"/>
      <c r="M61" s="131"/>
      <c r="N61" s="131"/>
    </row>
    <row r="62" spans="1:21" s="21" customFormat="1">
      <c r="A62" s="44">
        <v>43314</v>
      </c>
      <c r="B62" s="24" t="e">
        <f>#REF!+#REF!</f>
        <v>#REF!</v>
      </c>
      <c r="C62" s="24" t="e">
        <f>#REF!+#REF!</f>
        <v>#REF!</v>
      </c>
      <c r="D62" s="24" t="e">
        <f>#REF!</f>
        <v>#REF!</v>
      </c>
      <c r="E62" s="24" t="e">
        <f>#REF!</f>
        <v>#REF!</v>
      </c>
      <c r="F62" s="24" t="e">
        <f>#REF!+#REF!</f>
        <v>#REF!</v>
      </c>
      <c r="G62" s="24" t="e">
        <f>#REF!+#REF!</f>
        <v>#REF!</v>
      </c>
      <c r="H62" s="24" t="e">
        <f>#REF!</f>
        <v>#REF!</v>
      </c>
      <c r="I62" s="24" t="e">
        <f>#REF!+#REF!</f>
        <v>#REF!</v>
      </c>
      <c r="J62" s="25" t="e">
        <f>#REF!+#REF!</f>
        <v>#REF!</v>
      </c>
      <c r="K62" s="1" t="e">
        <f>#REF!+#REF!</f>
        <v>#REF!</v>
      </c>
      <c r="L62" s="2"/>
      <c r="M62" s="131"/>
      <c r="N62" s="131"/>
    </row>
    <row r="63" spans="1:21" s="21" customFormat="1">
      <c r="A63" s="44">
        <v>43315</v>
      </c>
      <c r="B63" s="24" t="e">
        <f>#REF!+#REF!</f>
        <v>#REF!</v>
      </c>
      <c r="C63" s="24" t="e">
        <f>#REF!+#REF!</f>
        <v>#REF!</v>
      </c>
      <c r="D63" s="24" t="e">
        <f>#REF!</f>
        <v>#REF!</v>
      </c>
      <c r="E63" s="24" t="e">
        <f>#REF!</f>
        <v>#REF!</v>
      </c>
      <c r="F63" s="24" t="e">
        <f>#REF!+#REF!</f>
        <v>#REF!</v>
      </c>
      <c r="G63" s="24" t="e">
        <f>#REF!+#REF!</f>
        <v>#REF!</v>
      </c>
      <c r="H63" s="24" t="e">
        <f>#REF!</f>
        <v>#REF!</v>
      </c>
      <c r="I63" s="24" t="e">
        <f>#REF!+#REF!</f>
        <v>#REF!</v>
      </c>
      <c r="J63" s="25" t="e">
        <f>#REF!+#REF!</f>
        <v>#REF!</v>
      </c>
      <c r="K63" s="1" t="e">
        <f>#REF!+#REF!</f>
        <v>#REF!</v>
      </c>
      <c r="L63" s="2"/>
      <c r="M63" s="131"/>
      <c r="N63" s="131"/>
    </row>
    <row r="64" spans="1:21" s="21" customFormat="1">
      <c r="A64" s="44">
        <v>43318</v>
      </c>
      <c r="B64" s="24" t="e">
        <f>#REF!+#REF!</f>
        <v>#REF!</v>
      </c>
      <c r="C64" s="24" t="e">
        <f>#REF!+#REF!</f>
        <v>#REF!</v>
      </c>
      <c r="D64" s="24" t="e">
        <f>#REF!</f>
        <v>#REF!</v>
      </c>
      <c r="E64" s="24" t="e">
        <f>#REF!</f>
        <v>#REF!</v>
      </c>
      <c r="F64" s="24" t="e">
        <f>#REF!+#REF!</f>
        <v>#REF!</v>
      </c>
      <c r="G64" s="24" t="e">
        <f>#REF!+#REF!</f>
        <v>#REF!</v>
      </c>
      <c r="H64" s="24" t="e">
        <f>#REF!</f>
        <v>#REF!</v>
      </c>
      <c r="I64" s="24" t="e">
        <f>#REF!+#REF!</f>
        <v>#REF!</v>
      </c>
      <c r="J64" s="25" t="e">
        <f>#REF!+#REF!</f>
        <v>#REF!</v>
      </c>
      <c r="K64" s="1" t="e">
        <f>#REF!+#REF!</f>
        <v>#REF!</v>
      </c>
      <c r="L64" s="2"/>
      <c r="M64" s="131"/>
      <c r="N64" s="131"/>
    </row>
    <row r="65" spans="1:14" s="21" customFormat="1">
      <c r="A65" s="44">
        <v>43319</v>
      </c>
      <c r="B65" s="24" t="e">
        <f>#REF!+#REF!</f>
        <v>#REF!</v>
      </c>
      <c r="C65" s="24" t="e">
        <f>#REF!+#REF!</f>
        <v>#REF!</v>
      </c>
      <c r="D65" s="24" t="e">
        <f>#REF!</f>
        <v>#REF!</v>
      </c>
      <c r="E65" s="24" t="e">
        <f>#REF!</f>
        <v>#REF!</v>
      </c>
      <c r="F65" s="24" t="e">
        <f>#REF!+#REF!</f>
        <v>#REF!</v>
      </c>
      <c r="G65" s="24" t="e">
        <f>#REF!+#REF!</f>
        <v>#REF!</v>
      </c>
      <c r="H65" s="24" t="e">
        <f>#REF!</f>
        <v>#REF!</v>
      </c>
      <c r="I65" s="24" t="e">
        <f>#REF!+#REF!</f>
        <v>#REF!</v>
      </c>
      <c r="J65" s="25" t="e">
        <f>#REF!+#REF!</f>
        <v>#REF!</v>
      </c>
      <c r="K65" s="1" t="e">
        <f>#REF!+#REF!</f>
        <v>#REF!</v>
      </c>
      <c r="L65" s="3"/>
      <c r="M65" s="131"/>
      <c r="N65" s="131"/>
    </row>
    <row r="66" spans="1:14" s="21" customFormat="1">
      <c r="A66" s="44">
        <v>43320</v>
      </c>
      <c r="B66" s="24" t="e">
        <f>#REF!+#REF!</f>
        <v>#REF!</v>
      </c>
      <c r="C66" s="24" t="e">
        <f>#REF!+#REF!</f>
        <v>#REF!</v>
      </c>
      <c r="D66" s="24" t="e">
        <f>#REF!</f>
        <v>#REF!</v>
      </c>
      <c r="E66" s="24" t="e">
        <f>#REF!</f>
        <v>#REF!</v>
      </c>
      <c r="F66" s="24" t="e">
        <f>#REF!+#REF!</f>
        <v>#REF!</v>
      </c>
      <c r="G66" s="24" t="e">
        <f>#REF!+#REF!</f>
        <v>#REF!</v>
      </c>
      <c r="H66" s="24" t="e">
        <f>#REF!</f>
        <v>#REF!</v>
      </c>
      <c r="I66" s="24" t="e">
        <f>#REF!+#REF!</f>
        <v>#REF!</v>
      </c>
      <c r="J66" s="25" t="e">
        <f>#REF!+#REF!</f>
        <v>#REF!</v>
      </c>
      <c r="K66" s="1" t="e">
        <f>#REF!+#REF!</f>
        <v>#REF!</v>
      </c>
      <c r="L66" s="3"/>
      <c r="M66" s="131"/>
      <c r="N66" s="131"/>
    </row>
    <row r="67" spans="1:14" s="21" customFormat="1">
      <c r="A67" s="44">
        <v>43321</v>
      </c>
      <c r="B67" s="24" t="e">
        <f>#REF!+#REF!</f>
        <v>#REF!</v>
      </c>
      <c r="C67" s="24" t="e">
        <f>#REF!+#REF!</f>
        <v>#REF!</v>
      </c>
      <c r="D67" s="24" t="e">
        <f>#REF!</f>
        <v>#REF!</v>
      </c>
      <c r="E67" s="24" t="e">
        <f>#REF!</f>
        <v>#REF!</v>
      </c>
      <c r="F67" s="24" t="e">
        <f>#REF!+#REF!</f>
        <v>#REF!</v>
      </c>
      <c r="G67" s="24" t="e">
        <f>#REF!+#REF!</f>
        <v>#REF!</v>
      </c>
      <c r="H67" s="24" t="e">
        <f>#REF!</f>
        <v>#REF!</v>
      </c>
      <c r="I67" s="24" t="e">
        <f>#REF!+#REF!</f>
        <v>#REF!</v>
      </c>
      <c r="J67" s="25" t="e">
        <f>#REF!+#REF!</f>
        <v>#REF!</v>
      </c>
      <c r="K67" s="1" t="e">
        <f>#REF!+#REF!</f>
        <v>#REF!</v>
      </c>
      <c r="L67" s="2"/>
      <c r="M67" s="131"/>
      <c r="N67" s="131"/>
    </row>
    <row r="68" spans="1:14" s="21" customFormat="1">
      <c r="A68" s="44">
        <v>43322</v>
      </c>
      <c r="B68" s="24" t="e">
        <f>#REF!+#REF!</f>
        <v>#REF!</v>
      </c>
      <c r="C68" s="24" t="e">
        <f>#REF!+#REF!</f>
        <v>#REF!</v>
      </c>
      <c r="D68" s="24" t="e">
        <f>#REF!</f>
        <v>#REF!</v>
      </c>
      <c r="E68" s="24" t="e">
        <f>#REF!</f>
        <v>#REF!</v>
      </c>
      <c r="F68" s="24" t="e">
        <f>#REF!+#REF!</f>
        <v>#REF!</v>
      </c>
      <c r="G68" s="24" t="e">
        <f>#REF!+#REF!</f>
        <v>#REF!</v>
      </c>
      <c r="H68" s="24" t="e">
        <f>#REF!</f>
        <v>#REF!</v>
      </c>
      <c r="I68" s="24" t="e">
        <f>#REF!+#REF!</f>
        <v>#REF!</v>
      </c>
      <c r="J68" s="25" t="e">
        <f>#REF!+#REF!</f>
        <v>#REF!</v>
      </c>
      <c r="K68" s="1" t="e">
        <f>#REF!+#REF!</f>
        <v>#REF!</v>
      </c>
      <c r="L68" s="2"/>
      <c r="M68" s="131"/>
      <c r="N68" s="131"/>
    </row>
    <row r="69" spans="1:14" s="21" customFormat="1">
      <c r="A69" s="44">
        <v>43325</v>
      </c>
      <c r="B69" s="24" t="e">
        <f>#REF!+#REF!</f>
        <v>#REF!</v>
      </c>
      <c r="C69" s="24" t="e">
        <f>#REF!+#REF!</f>
        <v>#REF!</v>
      </c>
      <c r="D69" s="24" t="e">
        <f>#REF!</f>
        <v>#REF!</v>
      </c>
      <c r="E69" s="24" t="e">
        <f>#REF!</f>
        <v>#REF!</v>
      </c>
      <c r="F69" s="24" t="e">
        <f>#REF!+#REF!</f>
        <v>#REF!</v>
      </c>
      <c r="G69" s="24" t="e">
        <f>#REF!+#REF!</f>
        <v>#REF!</v>
      </c>
      <c r="H69" s="24" t="e">
        <f>#REF!</f>
        <v>#REF!</v>
      </c>
      <c r="I69" s="24" t="e">
        <f>#REF!+#REF!</f>
        <v>#REF!</v>
      </c>
      <c r="J69" s="25" t="e">
        <f>#REF!+#REF!</f>
        <v>#REF!</v>
      </c>
      <c r="K69" s="1" t="e">
        <f>#REF!+#REF!</f>
        <v>#REF!</v>
      </c>
      <c r="L69" s="2"/>
      <c r="M69" s="131"/>
      <c r="N69" s="131"/>
    </row>
    <row r="70" spans="1:14" s="21" customFormat="1">
      <c r="A70" s="44">
        <v>43326</v>
      </c>
      <c r="B70" s="24" t="e">
        <f>#REF!+#REF!</f>
        <v>#REF!</v>
      </c>
      <c r="C70" s="24" t="e">
        <f>#REF!+#REF!</f>
        <v>#REF!</v>
      </c>
      <c r="D70" s="24" t="e">
        <f>#REF!</f>
        <v>#REF!</v>
      </c>
      <c r="E70" s="24" t="e">
        <f>#REF!</f>
        <v>#REF!</v>
      </c>
      <c r="F70" s="24" t="e">
        <f>#REF!+#REF!</f>
        <v>#REF!</v>
      </c>
      <c r="G70" s="24" t="e">
        <f>#REF!+#REF!</f>
        <v>#REF!</v>
      </c>
      <c r="H70" s="24" t="e">
        <f>#REF!</f>
        <v>#REF!</v>
      </c>
      <c r="I70" s="24" t="e">
        <f>#REF!+#REF!</f>
        <v>#REF!</v>
      </c>
      <c r="J70" s="25" t="e">
        <f>#REF!+#REF!</f>
        <v>#REF!</v>
      </c>
      <c r="K70" s="1" t="e">
        <f>#REF!+#REF!</f>
        <v>#REF!</v>
      </c>
      <c r="L70" s="3"/>
      <c r="M70" s="131"/>
      <c r="N70" s="131"/>
    </row>
    <row r="71" spans="1:14" s="21" customFormat="1">
      <c r="A71" s="44">
        <v>43327</v>
      </c>
      <c r="B71" s="24" t="e">
        <f>#REF!+#REF!</f>
        <v>#REF!</v>
      </c>
      <c r="C71" s="24" t="e">
        <f>#REF!+#REF!</f>
        <v>#REF!</v>
      </c>
      <c r="D71" s="24" t="e">
        <f>#REF!</f>
        <v>#REF!</v>
      </c>
      <c r="E71" s="24" t="e">
        <f>#REF!</f>
        <v>#REF!</v>
      </c>
      <c r="F71" s="24" t="e">
        <f>#REF!+#REF!</f>
        <v>#REF!</v>
      </c>
      <c r="G71" s="24" t="e">
        <f>#REF!+#REF!</f>
        <v>#REF!</v>
      </c>
      <c r="H71" s="24" t="e">
        <f>#REF!</f>
        <v>#REF!</v>
      </c>
      <c r="I71" s="24" t="e">
        <f>#REF!+#REF!</f>
        <v>#REF!</v>
      </c>
      <c r="J71" s="25" t="e">
        <f>#REF!+#REF!</f>
        <v>#REF!</v>
      </c>
      <c r="K71" s="1" t="e">
        <f>#REF!+#REF!</f>
        <v>#REF!</v>
      </c>
      <c r="L71" s="2"/>
      <c r="M71" s="131"/>
      <c r="N71" s="131"/>
    </row>
    <row r="72" spans="1:14" s="21" customFormat="1">
      <c r="A72" s="44">
        <v>43328</v>
      </c>
      <c r="B72" s="24" t="e">
        <f>#REF!+#REF!</f>
        <v>#REF!</v>
      </c>
      <c r="C72" s="24" t="e">
        <f>#REF!+#REF!</f>
        <v>#REF!</v>
      </c>
      <c r="D72" s="24" t="e">
        <f>#REF!</f>
        <v>#REF!</v>
      </c>
      <c r="E72" s="24" t="e">
        <f>#REF!</f>
        <v>#REF!</v>
      </c>
      <c r="F72" s="24" t="e">
        <f>#REF!+#REF!</f>
        <v>#REF!</v>
      </c>
      <c r="G72" s="24" t="e">
        <f>#REF!+#REF!</f>
        <v>#REF!</v>
      </c>
      <c r="H72" s="24" t="e">
        <f>#REF!</f>
        <v>#REF!</v>
      </c>
      <c r="I72" s="24" t="e">
        <f>#REF!+#REF!</f>
        <v>#REF!</v>
      </c>
      <c r="J72" s="25" t="e">
        <f>#REF!+#REF!</f>
        <v>#REF!</v>
      </c>
      <c r="K72" s="1" t="e">
        <f>#REF!+#REF!</f>
        <v>#REF!</v>
      </c>
      <c r="L72" s="2"/>
      <c r="M72" s="131"/>
      <c r="N72" s="131"/>
    </row>
    <row r="73" spans="1:14" s="21" customFormat="1">
      <c r="A73" s="44">
        <v>43329</v>
      </c>
      <c r="B73" s="24" t="e">
        <f>#REF!+#REF!</f>
        <v>#REF!</v>
      </c>
      <c r="C73" s="24" t="e">
        <f>#REF!+#REF!</f>
        <v>#REF!</v>
      </c>
      <c r="D73" s="24" t="e">
        <f>#REF!</f>
        <v>#REF!</v>
      </c>
      <c r="E73" s="24" t="e">
        <f>#REF!</f>
        <v>#REF!</v>
      </c>
      <c r="F73" s="24" t="e">
        <f>#REF!+#REF!</f>
        <v>#REF!</v>
      </c>
      <c r="G73" s="24" t="e">
        <f>#REF!+#REF!</f>
        <v>#REF!</v>
      </c>
      <c r="H73" s="24" t="e">
        <f>#REF!</f>
        <v>#REF!</v>
      </c>
      <c r="I73" s="24" t="e">
        <f>#REF!+#REF!</f>
        <v>#REF!</v>
      </c>
      <c r="J73" s="25" t="e">
        <f>#REF!+#REF!</f>
        <v>#REF!</v>
      </c>
      <c r="K73" s="1" t="e">
        <f>#REF!+#REF!</f>
        <v>#REF!</v>
      </c>
      <c r="L73" s="3"/>
      <c r="M73" s="131"/>
      <c r="N73" s="131"/>
    </row>
    <row r="74" spans="1:14" s="21" customFormat="1">
      <c r="A74" s="44">
        <v>43332</v>
      </c>
      <c r="B74" s="24" t="e">
        <f>#REF!+#REF!</f>
        <v>#REF!</v>
      </c>
      <c r="C74" s="24" t="e">
        <f>#REF!+#REF!</f>
        <v>#REF!</v>
      </c>
      <c r="D74" s="24" t="e">
        <f>#REF!</f>
        <v>#REF!</v>
      </c>
      <c r="E74" s="24" t="e">
        <f>#REF!</f>
        <v>#REF!</v>
      </c>
      <c r="F74" s="24" t="e">
        <f>#REF!+#REF!</f>
        <v>#REF!</v>
      </c>
      <c r="G74" s="24" t="e">
        <f>#REF!+#REF!</f>
        <v>#REF!</v>
      </c>
      <c r="H74" s="24" t="e">
        <f>#REF!</f>
        <v>#REF!</v>
      </c>
      <c r="I74" s="24" t="e">
        <f>#REF!+#REF!</f>
        <v>#REF!</v>
      </c>
      <c r="J74" s="25" t="e">
        <f>#REF!+#REF!</f>
        <v>#REF!</v>
      </c>
      <c r="K74" s="1" t="e">
        <f>#REF!+#REF!</f>
        <v>#REF!</v>
      </c>
      <c r="L74" s="2"/>
      <c r="M74" s="131"/>
      <c r="N74" s="131"/>
    </row>
    <row r="75" spans="1:14" s="21" customFormat="1">
      <c r="A75" s="44">
        <v>43333</v>
      </c>
      <c r="B75" s="24" t="e">
        <f>#REF!+#REF!</f>
        <v>#REF!</v>
      </c>
      <c r="C75" s="24" t="e">
        <f>#REF!+#REF!</f>
        <v>#REF!</v>
      </c>
      <c r="D75" s="24" t="e">
        <f>#REF!</f>
        <v>#REF!</v>
      </c>
      <c r="E75" s="24" t="e">
        <f>#REF!</f>
        <v>#REF!</v>
      </c>
      <c r="F75" s="24" t="e">
        <f>#REF!+#REF!</f>
        <v>#REF!</v>
      </c>
      <c r="G75" s="24" t="e">
        <f>#REF!+#REF!</f>
        <v>#REF!</v>
      </c>
      <c r="H75" s="24" t="e">
        <f>#REF!</f>
        <v>#REF!</v>
      </c>
      <c r="I75" s="24" t="e">
        <f>#REF!+#REF!</f>
        <v>#REF!</v>
      </c>
      <c r="J75" s="25" t="e">
        <f>#REF!+#REF!</f>
        <v>#REF!</v>
      </c>
      <c r="K75" s="1" t="e">
        <f>#REF!+#REF!</f>
        <v>#REF!</v>
      </c>
      <c r="L75" s="2"/>
      <c r="M75" s="131"/>
      <c r="N75" s="131"/>
    </row>
    <row r="76" spans="1:14" s="21" customFormat="1">
      <c r="A76" s="44">
        <v>43334</v>
      </c>
      <c r="B76" s="24" t="e">
        <f>#REF!+#REF!</f>
        <v>#REF!</v>
      </c>
      <c r="C76" s="24" t="e">
        <f>#REF!+#REF!</f>
        <v>#REF!</v>
      </c>
      <c r="D76" s="24" t="e">
        <f>#REF!</f>
        <v>#REF!</v>
      </c>
      <c r="E76" s="24" t="e">
        <f>#REF!</f>
        <v>#REF!</v>
      </c>
      <c r="F76" s="24" t="e">
        <f>#REF!+#REF!</f>
        <v>#REF!</v>
      </c>
      <c r="G76" s="24" t="e">
        <f>#REF!+#REF!</f>
        <v>#REF!</v>
      </c>
      <c r="H76" s="24" t="e">
        <f>#REF!</f>
        <v>#REF!</v>
      </c>
      <c r="I76" s="24" t="e">
        <f>#REF!+#REF!</f>
        <v>#REF!</v>
      </c>
      <c r="J76" s="25" t="e">
        <f>#REF!+#REF!</f>
        <v>#REF!</v>
      </c>
      <c r="K76" s="1" t="e">
        <f>#REF!+#REF!</f>
        <v>#REF!</v>
      </c>
      <c r="L76" s="2"/>
      <c r="M76" s="131"/>
      <c r="N76" s="131"/>
    </row>
    <row r="77" spans="1:14" s="21" customFormat="1">
      <c r="A77" s="44">
        <v>43335</v>
      </c>
      <c r="B77" s="24" t="e">
        <f>#REF!+#REF!</f>
        <v>#REF!</v>
      </c>
      <c r="C77" s="24" t="e">
        <f>#REF!+#REF!</f>
        <v>#REF!</v>
      </c>
      <c r="D77" s="24" t="e">
        <f>#REF!</f>
        <v>#REF!</v>
      </c>
      <c r="E77" s="24" t="e">
        <f>#REF!</f>
        <v>#REF!</v>
      </c>
      <c r="F77" s="24" t="e">
        <f>#REF!+#REF!</f>
        <v>#REF!</v>
      </c>
      <c r="G77" s="24" t="e">
        <f>#REF!+#REF!</f>
        <v>#REF!</v>
      </c>
      <c r="H77" s="24" t="e">
        <f>#REF!</f>
        <v>#REF!</v>
      </c>
      <c r="I77" s="24" t="e">
        <f>#REF!+#REF!</f>
        <v>#REF!</v>
      </c>
      <c r="J77" s="25" t="e">
        <f>#REF!+#REF!</f>
        <v>#REF!</v>
      </c>
      <c r="K77" s="1" t="e">
        <f>#REF!+#REF!</f>
        <v>#REF!</v>
      </c>
      <c r="L77" s="2"/>
      <c r="M77" s="131"/>
      <c r="N77" s="131"/>
    </row>
    <row r="78" spans="1:14" s="21" customFormat="1">
      <c r="A78" s="44">
        <v>43336</v>
      </c>
      <c r="B78" s="24" t="e">
        <f>#REF!+#REF!</f>
        <v>#REF!</v>
      </c>
      <c r="C78" s="24" t="e">
        <f>#REF!+#REF!</f>
        <v>#REF!</v>
      </c>
      <c r="D78" s="24" t="e">
        <f>#REF!</f>
        <v>#REF!</v>
      </c>
      <c r="E78" s="24" t="e">
        <f>#REF!</f>
        <v>#REF!</v>
      </c>
      <c r="F78" s="24" t="e">
        <f>#REF!+#REF!</f>
        <v>#REF!</v>
      </c>
      <c r="G78" s="24" t="e">
        <f>#REF!+#REF!</f>
        <v>#REF!</v>
      </c>
      <c r="H78" s="24" t="e">
        <f>#REF!</f>
        <v>#REF!</v>
      </c>
      <c r="I78" s="24" t="e">
        <f>#REF!+#REF!</f>
        <v>#REF!</v>
      </c>
      <c r="J78" s="25" t="e">
        <f>#REF!+#REF!</f>
        <v>#REF!</v>
      </c>
      <c r="K78" s="1" t="e">
        <f>#REF!+#REF!</f>
        <v>#REF!</v>
      </c>
      <c r="L78" s="2"/>
      <c r="M78" s="131"/>
      <c r="N78" s="131"/>
    </row>
    <row r="79" spans="1:14" s="21" customFormat="1">
      <c r="A79" s="44">
        <v>43339</v>
      </c>
      <c r="B79" s="24" t="e">
        <f>#REF!+#REF!</f>
        <v>#REF!</v>
      </c>
      <c r="C79" s="24" t="e">
        <f>#REF!+#REF!</f>
        <v>#REF!</v>
      </c>
      <c r="D79" s="24" t="e">
        <f>#REF!</f>
        <v>#REF!</v>
      </c>
      <c r="E79" s="24" t="e">
        <f>#REF!</f>
        <v>#REF!</v>
      </c>
      <c r="F79" s="24" t="e">
        <f>#REF!+#REF!</f>
        <v>#REF!</v>
      </c>
      <c r="G79" s="24" t="e">
        <f>#REF!+#REF!</f>
        <v>#REF!</v>
      </c>
      <c r="H79" s="24" t="e">
        <f>#REF!</f>
        <v>#REF!</v>
      </c>
      <c r="I79" s="24" t="e">
        <f>#REF!+#REF!</f>
        <v>#REF!</v>
      </c>
      <c r="J79" s="25" t="e">
        <f>#REF!+#REF!</f>
        <v>#REF!</v>
      </c>
      <c r="K79" s="1" t="e">
        <f>#REF!+#REF!</f>
        <v>#REF!</v>
      </c>
      <c r="L79" s="2"/>
      <c r="M79" s="131"/>
      <c r="N79" s="131"/>
    </row>
    <row r="80" spans="1:14" s="21" customFormat="1">
      <c r="A80" s="44">
        <v>43340</v>
      </c>
      <c r="B80" s="24" t="e">
        <f>#REF!+#REF!</f>
        <v>#REF!</v>
      </c>
      <c r="C80" s="24" t="e">
        <f>#REF!+#REF!</f>
        <v>#REF!</v>
      </c>
      <c r="D80" s="24" t="e">
        <f>#REF!</f>
        <v>#REF!</v>
      </c>
      <c r="E80" s="24" t="e">
        <f>#REF!</f>
        <v>#REF!</v>
      </c>
      <c r="F80" s="24" t="e">
        <f>#REF!+#REF!</f>
        <v>#REF!</v>
      </c>
      <c r="G80" s="24" t="e">
        <f>#REF!+#REF!</f>
        <v>#REF!</v>
      </c>
      <c r="H80" s="24" t="e">
        <f>#REF!</f>
        <v>#REF!</v>
      </c>
      <c r="I80" s="24" t="e">
        <f>#REF!+#REF!</f>
        <v>#REF!</v>
      </c>
      <c r="J80" s="25" t="e">
        <f>#REF!+#REF!</f>
        <v>#REF!</v>
      </c>
      <c r="K80" s="1" t="e">
        <f>#REF!+#REF!</f>
        <v>#REF!</v>
      </c>
      <c r="L80" s="2"/>
      <c r="M80" s="131"/>
      <c r="N80" s="131"/>
    </row>
    <row r="81" spans="1:21" s="21" customFormat="1">
      <c r="A81" s="44">
        <v>43341</v>
      </c>
      <c r="B81" s="24" t="e">
        <f>#REF!+#REF!</f>
        <v>#REF!</v>
      </c>
      <c r="C81" s="24" t="e">
        <f>#REF!+#REF!</f>
        <v>#REF!</v>
      </c>
      <c r="D81" s="24" t="e">
        <f>#REF!</f>
        <v>#REF!</v>
      </c>
      <c r="E81" s="24" t="e">
        <f>#REF!</f>
        <v>#REF!</v>
      </c>
      <c r="F81" s="24" t="e">
        <f>#REF!+#REF!</f>
        <v>#REF!</v>
      </c>
      <c r="G81" s="24" t="e">
        <f>#REF!+#REF!</f>
        <v>#REF!</v>
      </c>
      <c r="H81" s="24" t="e">
        <f>#REF!</f>
        <v>#REF!</v>
      </c>
      <c r="I81" s="24" t="e">
        <f>#REF!+#REF!</f>
        <v>#REF!</v>
      </c>
      <c r="J81" s="25" t="e">
        <f>#REF!+#REF!</f>
        <v>#REF!</v>
      </c>
      <c r="K81" s="1" t="e">
        <f>#REF!+#REF!</f>
        <v>#REF!</v>
      </c>
      <c r="L81" s="2"/>
      <c r="M81" s="131"/>
      <c r="N81" s="131"/>
    </row>
    <row r="82" spans="1:21" s="21" customFormat="1">
      <c r="A82" s="44">
        <v>43342</v>
      </c>
      <c r="B82" s="24" t="e">
        <f>#REF!+#REF!</f>
        <v>#REF!</v>
      </c>
      <c r="C82" s="24" t="e">
        <f>#REF!+#REF!</f>
        <v>#REF!</v>
      </c>
      <c r="D82" s="24" t="e">
        <f>#REF!</f>
        <v>#REF!</v>
      </c>
      <c r="E82" s="24" t="e">
        <f>#REF!</f>
        <v>#REF!</v>
      </c>
      <c r="F82" s="24" t="e">
        <f>#REF!+#REF!</f>
        <v>#REF!</v>
      </c>
      <c r="G82" s="24" t="e">
        <f>#REF!+#REF!</f>
        <v>#REF!</v>
      </c>
      <c r="H82" s="24" t="e">
        <f>#REF!</f>
        <v>#REF!</v>
      </c>
      <c r="I82" s="24" t="e">
        <f>#REF!+#REF!</f>
        <v>#REF!</v>
      </c>
      <c r="J82" s="25" t="e">
        <f>#REF!+#REF!</f>
        <v>#REF!</v>
      </c>
      <c r="K82" s="1" t="e">
        <f>#REF!+#REF!</f>
        <v>#REF!</v>
      </c>
      <c r="L82" s="2"/>
      <c r="M82" s="131"/>
      <c r="N82" s="131"/>
    </row>
    <row r="83" spans="1:21" s="21" customFormat="1">
      <c r="A83" s="44">
        <v>43343</v>
      </c>
      <c r="B83" s="24" t="e">
        <f>#REF!+#REF!</f>
        <v>#REF!</v>
      </c>
      <c r="C83" s="24" t="e">
        <f>#REF!+#REF!</f>
        <v>#REF!</v>
      </c>
      <c r="D83" s="24" t="e">
        <f>#REF!</f>
        <v>#REF!</v>
      </c>
      <c r="E83" s="24" t="e">
        <f>#REF!</f>
        <v>#REF!</v>
      </c>
      <c r="F83" s="24" t="e">
        <f>#REF!+#REF!</f>
        <v>#REF!</v>
      </c>
      <c r="G83" s="24" t="e">
        <f>#REF!+#REF!</f>
        <v>#REF!</v>
      </c>
      <c r="H83" s="24" t="e">
        <f>#REF!</f>
        <v>#REF!</v>
      </c>
      <c r="I83" s="24" t="e">
        <f>#REF!+#REF!</f>
        <v>#REF!</v>
      </c>
      <c r="J83" s="25" t="e">
        <f>#REF!+#REF!</f>
        <v>#REF!</v>
      </c>
      <c r="K83" s="1" t="e">
        <f>#REF!+#REF!</f>
        <v>#REF!</v>
      </c>
      <c r="L83" s="2"/>
      <c r="M83" s="131"/>
      <c r="N83" s="131"/>
    </row>
    <row r="84" spans="1:21" s="21" customFormat="1" ht="15.6">
      <c r="A84" s="4" t="s">
        <v>3</v>
      </c>
      <c r="B84" s="85" t="e">
        <f t="shared" ref="B84:L84" si="4">SUM(B61:B82)</f>
        <v>#REF!</v>
      </c>
      <c r="C84" s="85" t="e">
        <f t="shared" si="4"/>
        <v>#REF!</v>
      </c>
      <c r="D84" s="85" t="e">
        <f t="shared" si="4"/>
        <v>#REF!</v>
      </c>
      <c r="E84" s="85" t="e">
        <f t="shared" si="4"/>
        <v>#REF!</v>
      </c>
      <c r="F84" s="85" t="e">
        <f t="shared" si="4"/>
        <v>#REF!</v>
      </c>
      <c r="G84" s="85" t="e">
        <f t="shared" si="4"/>
        <v>#REF!</v>
      </c>
      <c r="H84" s="85" t="e">
        <f t="shared" si="4"/>
        <v>#REF!</v>
      </c>
      <c r="I84" s="85" t="e">
        <f t="shared" si="4"/>
        <v>#REF!</v>
      </c>
      <c r="J84" s="86" t="e">
        <f t="shared" si="4"/>
        <v>#REF!</v>
      </c>
      <c r="K84" s="125" t="e">
        <f t="shared" si="4"/>
        <v>#REF!</v>
      </c>
      <c r="L84" s="128">
        <f t="shared" si="4"/>
        <v>0</v>
      </c>
      <c r="M84" s="131"/>
      <c r="N84" s="131"/>
      <c r="O84" s="131"/>
      <c r="P84" s="131"/>
      <c r="Q84" s="131"/>
      <c r="R84" s="131"/>
    </row>
    <row r="85" spans="1:21" s="21" customFormat="1" ht="15.6">
      <c r="A85" s="87" t="s">
        <v>12</v>
      </c>
      <c r="B85" s="86" t="e">
        <f>(B84*8.54)</f>
        <v>#REF!</v>
      </c>
      <c r="C85" s="86" t="e">
        <f>(C84*8.5)</f>
        <v>#REF!</v>
      </c>
      <c r="D85" s="86" t="e">
        <f>(D84*7.86)</f>
        <v>#REF!</v>
      </c>
      <c r="E85" s="86" t="e">
        <f>(E84*8.55)</f>
        <v>#REF!</v>
      </c>
      <c r="F85" s="86" t="e">
        <f>(F84*6)</f>
        <v>#REF!</v>
      </c>
      <c r="G85" s="86" t="e">
        <f>(G84*11.42)</f>
        <v>#REF!</v>
      </c>
      <c r="H85" s="86" t="e">
        <f>H84*6.3</f>
        <v>#REF!</v>
      </c>
      <c r="I85" s="86" t="e">
        <f>I84*7.8</f>
        <v>#REF!</v>
      </c>
      <c r="J85" s="86" t="e">
        <f>SUM(B85:I85)</f>
        <v>#REF!</v>
      </c>
      <c r="K85" s="125"/>
      <c r="L85" s="128"/>
      <c r="M85" s="131"/>
      <c r="N85" s="131"/>
      <c r="O85" s="131"/>
      <c r="P85" s="131"/>
      <c r="Q85" s="131"/>
      <c r="R85" s="131"/>
    </row>
    <row r="86" spans="1:21" s="21" customFormat="1" ht="15.6">
      <c r="A86" s="56" t="s">
        <v>49</v>
      </c>
      <c r="B86" s="59"/>
      <c r="C86" s="59"/>
      <c r="D86" s="59"/>
      <c r="E86" s="59"/>
      <c r="F86" s="59"/>
      <c r="G86" s="59"/>
      <c r="H86" s="59"/>
      <c r="I86" s="59"/>
      <c r="J86" s="59"/>
      <c r="K86" s="60"/>
    </row>
    <row r="87" spans="1:21" s="6" customFormat="1" ht="15.6">
      <c r="A87" s="99"/>
      <c r="B87" s="100"/>
      <c r="C87" s="100"/>
      <c r="D87" s="100"/>
      <c r="E87" s="100"/>
      <c r="F87" s="101"/>
      <c r="G87" s="101"/>
      <c r="H87" s="101"/>
      <c r="I87" s="101"/>
      <c r="J87" s="101"/>
      <c r="K87" s="101"/>
      <c r="L87" s="102"/>
    </row>
    <row r="88" spans="1:21" s="6" customFormat="1" ht="15.6">
      <c r="A88" s="99"/>
      <c r="B88" s="100"/>
      <c r="C88" s="100"/>
      <c r="D88" s="100"/>
      <c r="E88" s="100"/>
      <c r="F88" s="101"/>
      <c r="G88" s="101"/>
      <c r="H88" s="101"/>
      <c r="I88" s="101"/>
      <c r="J88" s="101"/>
      <c r="K88" s="101"/>
      <c r="L88" s="102"/>
    </row>
    <row r="89" spans="1:21" ht="18">
      <c r="A89" s="113">
        <v>43313</v>
      </c>
      <c r="B89" s="113"/>
      <c r="C89" s="113"/>
      <c r="D89" s="113"/>
      <c r="E89" s="113"/>
      <c r="F89" s="156"/>
      <c r="G89" s="156"/>
      <c r="H89" s="156"/>
      <c r="I89" s="156"/>
      <c r="J89" s="156"/>
      <c r="K89" s="97"/>
      <c r="N89" s="131"/>
      <c r="O89" s="11"/>
      <c r="P89" s="131"/>
      <c r="U89" s="23"/>
    </row>
    <row r="90" spans="1:21" ht="15.6">
      <c r="A90" s="78" t="s">
        <v>53</v>
      </c>
      <c r="B90" s="71" t="s">
        <v>1</v>
      </c>
      <c r="C90" s="71" t="s">
        <v>2</v>
      </c>
      <c r="D90" s="71" t="s">
        <v>12</v>
      </c>
      <c r="E90" s="91" t="s">
        <v>55</v>
      </c>
      <c r="F90" s="93"/>
      <c r="G90" s="93"/>
      <c r="H90" s="93"/>
      <c r="I90" s="93"/>
      <c r="J90" s="97"/>
      <c r="K90" s="93"/>
      <c r="N90" s="131"/>
      <c r="O90" s="23"/>
      <c r="P90" s="23"/>
      <c r="Q90" s="23"/>
      <c r="R90" s="23"/>
      <c r="S90" s="23"/>
      <c r="T90" s="23"/>
      <c r="U90" s="23"/>
    </row>
    <row r="91" spans="1:21">
      <c r="A91" s="44">
        <v>43313</v>
      </c>
      <c r="B91" s="79">
        <v>31.2</v>
      </c>
      <c r="C91" s="79">
        <v>11</v>
      </c>
      <c r="D91" s="80">
        <v>-93.11</v>
      </c>
      <c r="E91" s="92" t="e">
        <f t="shared" ref="E91:E112" si="5">B91-K3</f>
        <v>#VALUE!</v>
      </c>
      <c r="F91" s="93"/>
      <c r="G91" s="93"/>
      <c r="H91" s="93"/>
      <c r="I91" s="93"/>
      <c r="J91" s="97"/>
      <c r="K91" s="93"/>
      <c r="N91" s="131"/>
      <c r="O91" s="23"/>
      <c r="P91" s="23"/>
      <c r="Q91" s="23"/>
      <c r="R91" s="23"/>
      <c r="S91" s="23"/>
      <c r="T91" s="23"/>
      <c r="U91" s="23"/>
    </row>
    <row r="92" spans="1:21" ht="15.6">
      <c r="A92" s="44">
        <v>43314</v>
      </c>
      <c r="B92" s="92">
        <v>50.4</v>
      </c>
      <c r="C92" s="79">
        <v>27</v>
      </c>
      <c r="D92" s="75">
        <v>565.20000000000005</v>
      </c>
      <c r="E92" s="92" t="e">
        <f t="shared" si="5"/>
        <v>#VALUE!</v>
      </c>
      <c r="F92" s="131"/>
      <c r="G92" s="131"/>
      <c r="H92" s="93"/>
      <c r="I92" s="131"/>
      <c r="K92" s="131"/>
      <c r="N92" s="131"/>
      <c r="P92" s="23"/>
      <c r="Q92" s="23"/>
      <c r="R92" s="23"/>
      <c r="S92" s="23"/>
      <c r="T92" s="23"/>
      <c r="U92" s="23"/>
    </row>
    <row r="93" spans="1:21" ht="15.6">
      <c r="A93" s="44">
        <v>43315</v>
      </c>
      <c r="B93" s="1">
        <v>-243.5</v>
      </c>
      <c r="C93" s="79">
        <v>33</v>
      </c>
      <c r="D93" s="75">
        <v>-2038.59</v>
      </c>
      <c r="E93" s="92" t="e">
        <f t="shared" si="5"/>
        <v>#VALUE!</v>
      </c>
      <c r="F93" s="131"/>
      <c r="G93" s="131"/>
      <c r="H93" s="93"/>
      <c r="I93" s="131"/>
      <c r="K93" s="131"/>
      <c r="N93" s="131"/>
      <c r="P93" s="23"/>
      <c r="Q93" s="23"/>
      <c r="R93" s="23"/>
      <c r="S93" s="23"/>
      <c r="T93" s="23"/>
      <c r="U93" s="23"/>
    </row>
    <row r="94" spans="1:21" ht="15.6">
      <c r="A94" s="44">
        <v>43318</v>
      </c>
      <c r="B94" s="1">
        <v>20.9</v>
      </c>
      <c r="C94" s="79">
        <v>11</v>
      </c>
      <c r="D94" s="75">
        <v>-28.81</v>
      </c>
      <c r="E94" s="92" t="e">
        <f t="shared" si="5"/>
        <v>#VALUE!</v>
      </c>
      <c r="F94" s="131"/>
      <c r="G94" s="131"/>
      <c r="H94" s="93"/>
      <c r="I94" s="131"/>
      <c r="K94" s="131"/>
      <c r="N94" s="131"/>
      <c r="P94" s="23"/>
      <c r="Q94" s="23"/>
      <c r="R94" s="23"/>
      <c r="S94" s="23"/>
      <c r="T94" s="23"/>
      <c r="U94" s="23"/>
    </row>
    <row r="95" spans="1:21" ht="15.6">
      <c r="A95" s="44">
        <v>43319</v>
      </c>
      <c r="B95" s="1">
        <v>8.6999999999999993</v>
      </c>
      <c r="C95" s="88">
        <v>6</v>
      </c>
      <c r="D95" s="75">
        <v>83.77</v>
      </c>
      <c r="E95" s="92" t="e">
        <f t="shared" si="5"/>
        <v>#VALUE!</v>
      </c>
      <c r="F95" s="131"/>
      <c r="G95" s="131"/>
      <c r="H95" s="93"/>
      <c r="I95" s="131"/>
      <c r="K95" s="131"/>
      <c r="N95" s="131"/>
      <c r="P95" s="23"/>
      <c r="Q95" s="23"/>
      <c r="R95" s="23"/>
      <c r="S95" s="23"/>
      <c r="T95" s="23"/>
      <c r="U95" s="23"/>
    </row>
    <row r="96" spans="1:21" ht="15.6">
      <c r="A96" s="44">
        <v>43320</v>
      </c>
      <c r="B96" s="1">
        <v>-68.3</v>
      </c>
      <c r="C96" s="88">
        <v>26</v>
      </c>
      <c r="D96" s="75">
        <v>-707.06</v>
      </c>
      <c r="E96" s="92" t="e">
        <f t="shared" si="5"/>
        <v>#VALUE!</v>
      </c>
      <c r="F96" s="131"/>
      <c r="G96" s="131"/>
      <c r="H96" s="93"/>
      <c r="I96" s="131"/>
      <c r="K96" s="131"/>
      <c r="N96" s="131"/>
      <c r="P96" s="23"/>
      <c r="Q96" s="23"/>
      <c r="R96" s="23"/>
      <c r="S96" s="23"/>
      <c r="T96" s="23"/>
      <c r="U96" s="23"/>
    </row>
    <row r="97" spans="1:21" ht="15.6">
      <c r="A97" s="44">
        <v>43321</v>
      </c>
      <c r="B97" s="1">
        <v>-185.6</v>
      </c>
      <c r="C97" s="79">
        <v>12</v>
      </c>
      <c r="D97" s="75">
        <v>-1501.42</v>
      </c>
      <c r="E97" s="92" t="e">
        <f t="shared" si="5"/>
        <v>#VALUE!</v>
      </c>
      <c r="F97" s="131"/>
      <c r="G97" s="131"/>
      <c r="H97" s="93"/>
      <c r="I97" s="131"/>
      <c r="K97" s="131"/>
      <c r="N97" s="131"/>
      <c r="P97" s="23"/>
      <c r="Q97" s="23"/>
      <c r="R97" s="23"/>
      <c r="S97" s="23"/>
      <c r="T97" s="23"/>
      <c r="U97" s="23"/>
    </row>
    <row r="98" spans="1:21" ht="15.6">
      <c r="A98" s="44">
        <v>43322</v>
      </c>
      <c r="B98" s="1">
        <v>442.3</v>
      </c>
      <c r="C98" s="79">
        <v>40</v>
      </c>
      <c r="D98" s="75">
        <v>3969.78</v>
      </c>
      <c r="E98" s="92" t="e">
        <f t="shared" si="5"/>
        <v>#VALUE!</v>
      </c>
      <c r="F98" s="131"/>
      <c r="G98" s="131"/>
      <c r="H98" s="93"/>
      <c r="I98" s="131"/>
      <c r="K98" s="131"/>
      <c r="N98" s="131"/>
      <c r="P98" s="23"/>
      <c r="Q98" s="23"/>
      <c r="R98" s="23"/>
      <c r="S98" s="23"/>
      <c r="T98" s="23"/>
      <c r="U98" s="23"/>
    </row>
    <row r="99" spans="1:21" ht="15.6">
      <c r="A99" s="44">
        <v>43325</v>
      </c>
      <c r="B99" s="1">
        <v>241</v>
      </c>
      <c r="C99" s="79">
        <v>15</v>
      </c>
      <c r="D99" s="75">
        <v>2011.64</v>
      </c>
      <c r="E99" s="92" t="e">
        <f t="shared" si="5"/>
        <v>#VALUE!</v>
      </c>
      <c r="F99" s="131"/>
      <c r="G99" s="131"/>
      <c r="H99" s="93"/>
      <c r="I99" s="131"/>
      <c r="K99" s="131"/>
      <c r="N99" s="131"/>
      <c r="P99" s="23"/>
      <c r="Q99" s="23"/>
      <c r="R99" s="23"/>
      <c r="S99" s="23"/>
      <c r="T99" s="23"/>
      <c r="U99" s="23"/>
    </row>
    <row r="100" spans="1:21" ht="15.6">
      <c r="A100" s="44">
        <v>43326</v>
      </c>
      <c r="B100" s="55">
        <v>-36</v>
      </c>
      <c r="C100" s="88">
        <v>12</v>
      </c>
      <c r="D100" s="75">
        <v>-319.8</v>
      </c>
      <c r="E100" s="92" t="e">
        <f t="shared" si="5"/>
        <v>#VALUE!</v>
      </c>
      <c r="F100" s="131"/>
      <c r="G100" s="131"/>
      <c r="H100" s="93"/>
      <c r="I100" s="131"/>
      <c r="K100" s="131"/>
      <c r="N100" s="131"/>
      <c r="P100" s="23"/>
      <c r="Q100" s="23"/>
      <c r="R100" s="23"/>
      <c r="S100" s="23"/>
      <c r="T100" s="23"/>
      <c r="U100" s="23"/>
    </row>
    <row r="101" spans="1:21" ht="15.6">
      <c r="A101" s="44">
        <v>43327</v>
      </c>
      <c r="B101" s="1">
        <v>110.4</v>
      </c>
      <c r="C101" s="79">
        <v>19</v>
      </c>
      <c r="D101" s="75">
        <v>989.75</v>
      </c>
      <c r="E101" s="92" t="e">
        <f t="shared" si="5"/>
        <v>#VALUE!</v>
      </c>
      <c r="F101" s="131"/>
      <c r="G101" s="131"/>
      <c r="H101" s="93"/>
      <c r="I101" s="131"/>
      <c r="K101" s="131"/>
      <c r="N101" s="131"/>
      <c r="P101" s="23"/>
      <c r="Q101" s="23"/>
      <c r="R101" s="23"/>
      <c r="S101" s="23"/>
      <c r="T101" s="23"/>
      <c r="U101" s="23"/>
    </row>
    <row r="102" spans="1:21" ht="15.6">
      <c r="A102" s="44">
        <v>43328</v>
      </c>
      <c r="B102" s="1">
        <v>-231.6</v>
      </c>
      <c r="C102" s="79">
        <v>17</v>
      </c>
      <c r="D102" s="75">
        <v>-1679.22</v>
      </c>
      <c r="E102" s="92" t="e">
        <f t="shared" si="5"/>
        <v>#VALUE!</v>
      </c>
      <c r="F102" s="131"/>
      <c r="G102" s="131"/>
      <c r="H102" s="93"/>
      <c r="I102" s="131"/>
      <c r="K102" s="131"/>
      <c r="N102" s="131"/>
      <c r="P102" s="23"/>
      <c r="Q102" s="23"/>
      <c r="R102" s="23"/>
      <c r="S102" s="23"/>
      <c r="T102" s="23"/>
      <c r="U102" s="23"/>
    </row>
    <row r="103" spans="1:21" ht="15.6">
      <c r="A103" s="44">
        <v>43329</v>
      </c>
      <c r="B103" s="55">
        <v>-256.7</v>
      </c>
      <c r="C103" s="88">
        <v>19</v>
      </c>
      <c r="D103" s="75">
        <v>-2219.19</v>
      </c>
      <c r="E103" s="92" t="e">
        <f t="shared" si="5"/>
        <v>#VALUE!</v>
      </c>
      <c r="F103" s="131"/>
      <c r="G103" s="131"/>
      <c r="H103" s="93"/>
      <c r="I103" s="131"/>
      <c r="K103" s="131"/>
      <c r="N103" s="131"/>
      <c r="P103" s="23"/>
      <c r="Q103" s="23"/>
      <c r="R103" s="23"/>
      <c r="S103" s="23"/>
      <c r="T103" s="23"/>
      <c r="U103" s="23"/>
    </row>
    <row r="104" spans="1:21" ht="15.6">
      <c r="A104" s="44">
        <v>43332</v>
      </c>
      <c r="B104" s="1">
        <v>-97.7</v>
      </c>
      <c r="C104" s="79">
        <v>13</v>
      </c>
      <c r="D104" s="75">
        <v>-724.89</v>
      </c>
      <c r="E104" s="92" t="e">
        <f t="shared" si="5"/>
        <v>#VALUE!</v>
      </c>
      <c r="F104" s="131"/>
      <c r="G104" s="131"/>
      <c r="H104" s="93"/>
      <c r="I104" s="131"/>
      <c r="K104" s="131"/>
      <c r="N104" s="131"/>
      <c r="P104" s="23"/>
      <c r="Q104" s="23"/>
      <c r="R104" s="23"/>
      <c r="S104" s="23"/>
      <c r="T104" s="23"/>
      <c r="U104" s="23"/>
    </row>
    <row r="105" spans="1:21" ht="15.6">
      <c r="A105" s="44">
        <v>43333</v>
      </c>
      <c r="B105" s="1">
        <v>-299.7</v>
      </c>
      <c r="C105" s="79">
        <v>29</v>
      </c>
      <c r="D105" s="75">
        <v>-2539.3200000000002</v>
      </c>
      <c r="E105" s="92" t="e">
        <f t="shared" si="5"/>
        <v>#VALUE!</v>
      </c>
      <c r="F105" s="131"/>
      <c r="G105" s="131"/>
      <c r="H105" s="93"/>
      <c r="I105" s="131"/>
      <c r="K105" s="131"/>
      <c r="N105" s="131"/>
      <c r="P105" s="23"/>
      <c r="Q105" s="23"/>
      <c r="R105" s="23"/>
      <c r="S105" s="23"/>
      <c r="T105" s="23"/>
      <c r="U105" s="23"/>
    </row>
    <row r="106" spans="1:21" ht="15.6">
      <c r="A106" s="44">
        <v>43334</v>
      </c>
      <c r="B106" s="1">
        <v>-49.7</v>
      </c>
      <c r="C106" s="79">
        <v>22</v>
      </c>
      <c r="D106" s="75">
        <v>-225.02</v>
      </c>
      <c r="E106" s="92" t="e">
        <f t="shared" si="5"/>
        <v>#VALUE!</v>
      </c>
      <c r="F106" s="131"/>
      <c r="G106" s="131"/>
      <c r="H106" s="93"/>
      <c r="I106" s="131"/>
      <c r="K106" s="131"/>
      <c r="N106" s="131"/>
      <c r="P106" s="23"/>
      <c r="Q106" s="23"/>
      <c r="R106" s="23"/>
      <c r="S106" s="23"/>
      <c r="T106" s="23"/>
      <c r="U106" s="23"/>
    </row>
    <row r="107" spans="1:21" ht="15.6">
      <c r="A107" s="44">
        <v>43335</v>
      </c>
      <c r="B107" s="1">
        <v>0</v>
      </c>
      <c r="C107" s="79">
        <v>0</v>
      </c>
      <c r="D107" s="75">
        <v>0</v>
      </c>
      <c r="E107" s="92" t="e">
        <f t="shared" si="5"/>
        <v>#VALUE!</v>
      </c>
      <c r="F107" s="131"/>
      <c r="G107" s="131"/>
      <c r="H107" s="93"/>
      <c r="I107" s="131"/>
      <c r="K107" s="131"/>
      <c r="N107" s="131"/>
      <c r="P107" s="23"/>
      <c r="Q107" s="23"/>
      <c r="R107" s="23"/>
      <c r="S107" s="23"/>
      <c r="T107" s="23"/>
      <c r="U107" s="23"/>
    </row>
    <row r="108" spans="1:21" ht="15.6">
      <c r="A108" s="44">
        <v>43336</v>
      </c>
      <c r="B108" s="1">
        <v>0</v>
      </c>
      <c r="C108" s="79">
        <v>0</v>
      </c>
      <c r="D108" s="75">
        <v>0</v>
      </c>
      <c r="E108" s="92" t="e">
        <f t="shared" si="5"/>
        <v>#VALUE!</v>
      </c>
      <c r="F108" s="131"/>
      <c r="G108" s="131"/>
      <c r="H108" s="93"/>
      <c r="I108" s="131"/>
      <c r="K108" s="131"/>
      <c r="N108" s="131"/>
      <c r="P108" s="23"/>
      <c r="Q108" s="23"/>
      <c r="R108" s="23"/>
      <c r="S108" s="23"/>
      <c r="T108" s="23"/>
      <c r="U108" s="23"/>
    </row>
    <row r="109" spans="1:21" ht="15.6">
      <c r="A109" s="44">
        <v>43339</v>
      </c>
      <c r="B109" s="1">
        <v>0</v>
      </c>
      <c r="C109" s="79">
        <v>0</v>
      </c>
      <c r="D109" s="75">
        <v>0</v>
      </c>
      <c r="E109" s="92" t="e">
        <f t="shared" si="5"/>
        <v>#VALUE!</v>
      </c>
      <c r="F109" s="131"/>
      <c r="G109" s="131"/>
      <c r="H109" s="93"/>
      <c r="I109" s="131"/>
      <c r="K109" s="131"/>
      <c r="N109" s="131"/>
      <c r="P109" s="23"/>
      <c r="Q109" s="23"/>
      <c r="R109" s="23"/>
      <c r="S109" s="23"/>
      <c r="T109" s="23"/>
      <c r="U109" s="23"/>
    </row>
    <row r="110" spans="1:21" ht="15.6">
      <c r="A110" s="44">
        <v>43340</v>
      </c>
      <c r="B110" s="1">
        <v>0</v>
      </c>
      <c r="C110" s="79">
        <v>0</v>
      </c>
      <c r="D110" s="75">
        <v>0</v>
      </c>
      <c r="E110" s="92" t="e">
        <f t="shared" si="5"/>
        <v>#VALUE!</v>
      </c>
      <c r="F110" s="131"/>
      <c r="G110" s="131"/>
      <c r="H110" s="93"/>
      <c r="I110" s="131"/>
      <c r="K110" s="131"/>
      <c r="N110" s="131"/>
      <c r="P110" s="23"/>
      <c r="Q110" s="23"/>
      <c r="R110" s="23"/>
      <c r="S110" s="23"/>
      <c r="T110" s="23"/>
      <c r="U110" s="23"/>
    </row>
    <row r="111" spans="1:21" ht="15.6">
      <c r="A111" s="44">
        <v>43341</v>
      </c>
      <c r="B111" s="1">
        <v>0</v>
      </c>
      <c r="C111" s="79">
        <v>0</v>
      </c>
      <c r="D111" s="75">
        <v>0</v>
      </c>
      <c r="E111" s="92" t="e">
        <f t="shared" si="5"/>
        <v>#VALUE!</v>
      </c>
      <c r="F111" s="131"/>
      <c r="G111" s="131"/>
      <c r="H111" s="93"/>
      <c r="I111" s="131"/>
      <c r="K111" s="131"/>
      <c r="N111" s="131"/>
      <c r="P111" s="23"/>
      <c r="Q111" s="23"/>
      <c r="R111" s="23"/>
      <c r="S111" s="23"/>
      <c r="T111" s="23"/>
      <c r="U111" s="23"/>
    </row>
    <row r="112" spans="1:21" ht="15.6">
      <c r="A112" s="44">
        <v>43342</v>
      </c>
      <c r="B112" s="1">
        <v>0</v>
      </c>
      <c r="C112" s="79">
        <v>0</v>
      </c>
      <c r="D112" s="75">
        <v>0</v>
      </c>
      <c r="E112" s="92" t="e">
        <f t="shared" si="5"/>
        <v>#VALUE!</v>
      </c>
      <c r="F112" s="131"/>
      <c r="G112" s="131"/>
      <c r="H112" s="93"/>
      <c r="I112" s="131"/>
      <c r="K112" s="131"/>
      <c r="N112" s="131"/>
      <c r="P112" s="23"/>
      <c r="Q112" s="23"/>
      <c r="R112" s="23"/>
      <c r="S112" s="23"/>
      <c r="T112" s="23"/>
      <c r="U112" s="23"/>
    </row>
    <row r="113" spans="1:30" ht="15.6">
      <c r="A113" s="44">
        <v>43343</v>
      </c>
      <c r="B113" s="1">
        <v>0</v>
      </c>
      <c r="C113" s="79">
        <v>0</v>
      </c>
      <c r="D113" s="75">
        <v>0</v>
      </c>
      <c r="E113" s="92" t="e">
        <f>B113-K26</f>
        <v>#VALUE!</v>
      </c>
      <c r="F113" s="131"/>
      <c r="G113" s="131"/>
      <c r="H113" s="93"/>
      <c r="I113" s="131"/>
      <c r="K113" s="131"/>
      <c r="N113" s="131"/>
      <c r="P113" s="23"/>
      <c r="Q113" s="23"/>
      <c r="R113" s="23"/>
      <c r="S113" s="23"/>
      <c r="T113" s="23"/>
      <c r="U113" s="23"/>
    </row>
    <row r="114" spans="1:30" ht="15.6">
      <c r="A114" s="61" t="s">
        <v>3</v>
      </c>
      <c r="B114" s="58">
        <f>SUM(B91:B113)</f>
        <v>-563.90000000000009</v>
      </c>
      <c r="C114" s="58">
        <f>SUM(C91:C113)</f>
        <v>312</v>
      </c>
      <c r="D114" s="75">
        <f>SUM(D91:D113)</f>
        <v>-4456.2900000000009</v>
      </c>
      <c r="E114" s="151" t="e">
        <f>SUM(E91:E112)</f>
        <v>#VALUE!</v>
      </c>
      <c r="F114" s="131"/>
      <c r="G114" s="131"/>
      <c r="H114" s="93"/>
      <c r="I114" s="131"/>
      <c r="K114" s="131"/>
      <c r="N114" s="131"/>
      <c r="P114" s="23"/>
      <c r="Q114" s="23"/>
      <c r="R114" s="23"/>
      <c r="S114" s="23"/>
      <c r="T114" s="23"/>
      <c r="U114" s="23"/>
    </row>
    <row r="115" spans="1:30">
      <c r="A115" s="61" t="s">
        <v>56</v>
      </c>
      <c r="C115" s="131"/>
      <c r="D115" s="131"/>
      <c r="E115" s="11" t="e">
        <f>AVERAGE(E91:E98)</f>
        <v>#VALUE!</v>
      </c>
      <c r="F115" s="131"/>
      <c r="G115" s="131"/>
      <c r="H115" s="23"/>
      <c r="I115" s="23"/>
    </row>
    <row r="119" spans="1:30">
      <c r="A119" s="109" t="s">
        <v>17</v>
      </c>
      <c r="B119" s="109" t="s">
        <v>18</v>
      </c>
      <c r="C119" s="109" t="s">
        <v>19</v>
      </c>
      <c r="D119" s="109" t="s">
        <v>20</v>
      </c>
      <c r="E119" s="109" t="s">
        <v>21</v>
      </c>
      <c r="F119" s="109" t="s">
        <v>22</v>
      </c>
      <c r="G119" s="109" t="s">
        <v>23</v>
      </c>
      <c r="H119" s="109" t="s">
        <v>24</v>
      </c>
      <c r="I119" s="109" t="s">
        <v>25</v>
      </c>
      <c r="J119" s="109" t="s">
        <v>26</v>
      </c>
      <c r="K119" s="109" t="s">
        <v>27</v>
      </c>
      <c r="L119" s="109" t="s">
        <v>28</v>
      </c>
      <c r="M119" s="109" t="s">
        <v>29</v>
      </c>
      <c r="N119" s="109" t="s">
        <v>30</v>
      </c>
      <c r="O119" s="109" t="s">
        <v>48</v>
      </c>
      <c r="P119" s="109" t="s">
        <v>31</v>
      </c>
      <c r="Q119" s="109"/>
      <c r="R119" s="109"/>
      <c r="S119" s="109"/>
      <c r="T119" s="109"/>
      <c r="U119" s="109"/>
      <c r="V119" s="109"/>
      <c r="W119" s="109"/>
      <c r="X119" s="109"/>
      <c r="Y119" s="109"/>
      <c r="Z119" s="109"/>
      <c r="AA119" s="109"/>
      <c r="AB119" s="109"/>
      <c r="AC119" s="109"/>
      <c r="AD119" s="109"/>
    </row>
  </sheetData>
  <mergeCells count="6">
    <mergeCell ref="A1:M1"/>
    <mergeCell ref="M31:M32"/>
    <mergeCell ref="J31:J32"/>
    <mergeCell ref="K31:K32"/>
    <mergeCell ref="L31:L32"/>
    <mergeCell ref="K26:K27"/>
  </mergeCells>
  <conditionalFormatting sqref="J29:K29 J33:K33 J34:J53 B33:I54 K34:K54 B56:K56 B18:D23 B3:I17 E18:I25 B26:I26 M3:M25 K3:K26 M28 K28 B28:I28">
    <cfRule type="cellIs" dxfId="433" priority="220" operator="lessThan">
      <formula>0</formula>
    </cfRule>
    <cfRule type="cellIs" dxfId="432" priority="221" operator="greaterThan">
      <formula>0</formula>
    </cfRule>
  </conditionalFormatting>
  <conditionalFormatting sqref="J34:J53 J33:L33 B33:I54 K34:L54 L33:L54 B56:L56 J61:J82 J83:K83 I61:I83 B18:D23 B3:I17 E18:I25 B26:I26 M3:M25 L3:M3 M28 K3:L26 K28 B28:I28">
    <cfRule type="cellIs" dxfId="431" priority="215" operator="equal">
      <formula>0</formula>
    </cfRule>
  </conditionalFormatting>
  <conditionalFormatting sqref="B115">
    <cfRule type="cellIs" dxfId="430" priority="206" operator="lessThan">
      <formula>0</formula>
    </cfRule>
    <cfRule type="cellIs" dxfId="429" priority="207" operator="greaterThan">
      <formula>0</formula>
    </cfRule>
  </conditionalFormatting>
  <conditionalFormatting sqref="N4:N7 N9:N12 N14:N17 N19:N24">
    <cfRule type="cellIs" dxfId="428" priority="178" operator="lessThan">
      <formula>0</formula>
    </cfRule>
  </conditionalFormatting>
  <conditionalFormatting sqref="J57:K57">
    <cfRule type="cellIs" dxfId="427" priority="169" operator="lessThan">
      <formula>0</formula>
    </cfRule>
    <cfRule type="cellIs" dxfId="426" priority="170" operator="greaterThan">
      <formula>0</formula>
    </cfRule>
  </conditionalFormatting>
  <conditionalFormatting sqref="L33:L54">
    <cfRule type="cellIs" dxfId="425" priority="166" operator="equal">
      <formula>0</formula>
    </cfRule>
  </conditionalFormatting>
  <conditionalFormatting sqref="J33:K33 J34:J53 K34:K54">
    <cfRule type="cellIs" dxfId="424" priority="165" operator="equal">
      <formula>0</formula>
    </cfRule>
  </conditionalFormatting>
  <conditionalFormatting sqref="J33:K33 J56:K56 J34:J53 K34:K54">
    <cfRule type="cellIs" dxfId="423" priority="167" operator="lessThan">
      <formula>0</formula>
    </cfRule>
  </conditionalFormatting>
  <conditionalFormatting sqref="B24:D25">
    <cfRule type="cellIs" dxfId="422" priority="154" operator="lessThan">
      <formula>0</formula>
    </cfRule>
    <cfRule type="cellIs" dxfId="421" priority="155" operator="greaterThan">
      <formula>0</formula>
    </cfRule>
  </conditionalFormatting>
  <conditionalFormatting sqref="B24:D25">
    <cfRule type="cellIs" dxfId="420" priority="153" operator="equal">
      <formula>0</formula>
    </cfRule>
  </conditionalFormatting>
  <conditionalFormatting sqref="N24 F115 B91:B114">
    <cfRule type="cellIs" dxfId="419" priority="152" operator="greaterThan">
      <formula>0</formula>
    </cfRule>
  </conditionalFormatting>
  <conditionalFormatting sqref="K24:K25">
    <cfRule type="cellIs" dxfId="418" priority="149" operator="equal">
      <formula>0</formula>
    </cfRule>
  </conditionalFormatting>
  <conditionalFormatting sqref="K24:K25">
    <cfRule type="cellIs" dxfId="417" priority="145" operator="lessThan">
      <formula>0</formula>
    </cfRule>
  </conditionalFormatting>
  <conditionalFormatting sqref="J54">
    <cfRule type="cellIs" dxfId="416" priority="140" operator="lessThan">
      <formula>0</formula>
    </cfRule>
    <cfRule type="cellIs" dxfId="415" priority="141" operator="greaterThan">
      <formula>0</formula>
    </cfRule>
  </conditionalFormatting>
  <conditionalFormatting sqref="J54">
    <cfRule type="cellIs" dxfId="414" priority="139" operator="equal">
      <formula>0</formula>
    </cfRule>
  </conditionalFormatting>
  <conditionalFormatting sqref="J54">
    <cfRule type="cellIs" dxfId="413" priority="136" operator="equal">
      <formula>0</formula>
    </cfRule>
  </conditionalFormatting>
  <conditionalFormatting sqref="J54">
    <cfRule type="cellIs" dxfId="412" priority="138" operator="lessThan">
      <formula>0</formula>
    </cfRule>
  </conditionalFormatting>
  <conditionalFormatting sqref="K61:K82 K84:K85">
    <cfRule type="cellIs" dxfId="411" priority="119" operator="lessThan">
      <formula>0</formula>
    </cfRule>
    <cfRule type="cellIs" dxfId="410" priority="120" operator="greaterThan">
      <formula>0</formula>
    </cfRule>
  </conditionalFormatting>
  <conditionalFormatting sqref="K71:L74 J61:L70 B61:F82 K61:K73 L75:L81 J75:K82">
    <cfRule type="cellIs" dxfId="409" priority="118" operator="equal">
      <formula>0</formula>
    </cfRule>
  </conditionalFormatting>
  <conditionalFormatting sqref="B91:B114 D91:D114">
    <cfRule type="cellIs" dxfId="408" priority="125" operator="lessThan">
      <formula>0</formula>
    </cfRule>
  </conditionalFormatting>
  <conditionalFormatting sqref="D91:D114">
    <cfRule type="cellIs" dxfId="407" priority="124" operator="greaterThan">
      <formula>0</formula>
    </cfRule>
  </conditionalFormatting>
  <conditionalFormatting sqref="M33:M54 M56">
    <cfRule type="cellIs" dxfId="406" priority="123" operator="lessThan">
      <formula>0</formula>
    </cfRule>
  </conditionalFormatting>
  <conditionalFormatting sqref="E91:E112 E114">
    <cfRule type="cellIs" dxfId="405" priority="122" operator="lessThan">
      <formula>0</formula>
    </cfRule>
  </conditionalFormatting>
  <conditionalFormatting sqref="E91:E112">
    <cfRule type="cellIs" dxfId="404" priority="121" operator="greaterThan">
      <formula>0</formula>
    </cfRule>
  </conditionalFormatting>
  <conditionalFormatting sqref="J84:J85">
    <cfRule type="cellIs" dxfId="403" priority="114" operator="lessThan">
      <formula>0</formula>
    </cfRule>
    <cfRule type="cellIs" dxfId="402" priority="115" operator="greaterThan">
      <formula>0</formula>
    </cfRule>
  </conditionalFormatting>
  <conditionalFormatting sqref="G61:G82">
    <cfRule type="cellIs" dxfId="401" priority="78" operator="lessThan">
      <formula>0</formula>
    </cfRule>
    <cfRule type="cellIs" dxfId="400" priority="79" operator="greaterThan">
      <formula>0</formula>
    </cfRule>
  </conditionalFormatting>
  <conditionalFormatting sqref="B61:E82 J61:J82">
    <cfRule type="cellIs" dxfId="399" priority="116" operator="lessThan">
      <formula>0</formula>
    </cfRule>
    <cfRule type="cellIs" dxfId="398" priority="117" operator="greaterThan">
      <formula>0</formula>
    </cfRule>
  </conditionalFormatting>
  <conditionalFormatting sqref="B84:E84">
    <cfRule type="cellIs" dxfId="397" priority="112" operator="lessThan">
      <formula>0</formula>
    </cfRule>
    <cfRule type="cellIs" dxfId="396" priority="113" operator="greaterThan">
      <formula>0</formula>
    </cfRule>
  </conditionalFormatting>
  <conditionalFormatting sqref="F61:F82">
    <cfRule type="cellIs" dxfId="395" priority="110" operator="lessThan">
      <formula>0</formula>
    </cfRule>
    <cfRule type="cellIs" dxfId="394" priority="111" operator="greaterThan">
      <formula>0</formula>
    </cfRule>
  </conditionalFormatting>
  <conditionalFormatting sqref="F84">
    <cfRule type="cellIs" dxfId="393" priority="108" operator="lessThan">
      <formula>0</formula>
    </cfRule>
    <cfRule type="cellIs" dxfId="392" priority="109" operator="greaterThan">
      <formula>0</formula>
    </cfRule>
  </conditionalFormatting>
  <conditionalFormatting sqref="I61:I82">
    <cfRule type="cellIs" dxfId="391" priority="106" operator="lessThan">
      <formula>0</formula>
    </cfRule>
    <cfRule type="cellIs" dxfId="390" priority="107" operator="greaterThan">
      <formula>0</formula>
    </cfRule>
  </conditionalFormatting>
  <conditionalFormatting sqref="I84:I85">
    <cfRule type="cellIs" dxfId="389" priority="104" operator="lessThan">
      <formula>0</formula>
    </cfRule>
    <cfRule type="cellIs" dxfId="388" priority="105" operator="greaterThan">
      <formula>0</formula>
    </cfRule>
  </conditionalFormatting>
  <conditionalFormatting sqref="L82">
    <cfRule type="cellIs" dxfId="387" priority="101" operator="equal">
      <formula>0</formula>
    </cfRule>
  </conditionalFormatting>
  <conditionalFormatting sqref="B82:E82">
    <cfRule type="cellIs" dxfId="386" priority="99" operator="lessThan">
      <formula>0</formula>
    </cfRule>
    <cfRule type="cellIs" dxfId="385" priority="100" operator="greaterThan">
      <formula>0</formula>
    </cfRule>
  </conditionalFormatting>
  <conditionalFormatting sqref="F82">
    <cfRule type="cellIs" dxfId="384" priority="97" operator="lessThan">
      <formula>0</formula>
    </cfRule>
    <cfRule type="cellIs" dxfId="383" priority="98" operator="greaterThan">
      <formula>0</formula>
    </cfRule>
  </conditionalFormatting>
  <conditionalFormatting sqref="I82">
    <cfRule type="cellIs" dxfId="382" priority="95" operator="lessThan">
      <formula>0</formula>
    </cfRule>
    <cfRule type="cellIs" dxfId="381" priority="96" operator="greaterThan">
      <formula>0</formula>
    </cfRule>
  </conditionalFormatting>
  <conditionalFormatting sqref="H61:H82">
    <cfRule type="cellIs" dxfId="380" priority="94" operator="equal">
      <formula>0</formula>
    </cfRule>
  </conditionalFormatting>
  <conditionalFormatting sqref="H61:H82">
    <cfRule type="cellIs" dxfId="379" priority="92" operator="lessThan">
      <formula>0</formula>
    </cfRule>
    <cfRule type="cellIs" dxfId="378" priority="93" operator="greaterThan">
      <formula>0</formula>
    </cfRule>
  </conditionalFormatting>
  <conditionalFormatting sqref="H84:H85">
    <cfRule type="cellIs" dxfId="377" priority="90" operator="lessThan">
      <formula>0</formula>
    </cfRule>
    <cfRule type="cellIs" dxfId="376" priority="91" operator="greaterThan">
      <formula>0</formula>
    </cfRule>
  </conditionalFormatting>
  <conditionalFormatting sqref="H82">
    <cfRule type="cellIs" dxfId="375" priority="88" operator="lessThan">
      <formula>0</formula>
    </cfRule>
    <cfRule type="cellIs" dxfId="374" priority="89" operator="greaterThan">
      <formula>0</formula>
    </cfRule>
  </conditionalFormatting>
  <conditionalFormatting sqref="G61:G82">
    <cfRule type="cellIs" dxfId="373" priority="80" operator="equal">
      <formula>0</formula>
    </cfRule>
  </conditionalFormatting>
  <conditionalFormatting sqref="G84">
    <cfRule type="cellIs" dxfId="372" priority="76" operator="lessThan">
      <formula>0</formula>
    </cfRule>
    <cfRule type="cellIs" dxfId="371" priority="77" operator="greaterThan">
      <formula>0</formula>
    </cfRule>
  </conditionalFormatting>
  <conditionalFormatting sqref="G82">
    <cfRule type="cellIs" dxfId="370" priority="74" operator="lessThan">
      <formula>0</formula>
    </cfRule>
    <cfRule type="cellIs" dxfId="369" priority="75" operator="greaterThan">
      <formula>0</formula>
    </cfRule>
  </conditionalFormatting>
  <conditionalFormatting sqref="B85:D85">
    <cfRule type="cellIs" dxfId="368" priority="72" operator="lessThan">
      <formula>0</formula>
    </cfRule>
    <cfRule type="cellIs" dxfId="367" priority="73" operator="greaterThan">
      <formula>0</formula>
    </cfRule>
  </conditionalFormatting>
  <conditionalFormatting sqref="E85">
    <cfRule type="cellIs" dxfId="366" priority="70" operator="lessThan">
      <formula>0</formula>
    </cfRule>
    <cfRule type="cellIs" dxfId="365" priority="71" operator="greaterThan">
      <formula>0</formula>
    </cfRule>
  </conditionalFormatting>
  <conditionalFormatting sqref="F85">
    <cfRule type="cellIs" dxfId="364" priority="68" operator="lessThan">
      <formula>0</formula>
    </cfRule>
    <cfRule type="cellIs" dxfId="363" priority="69" operator="greaterThan">
      <formula>0</formula>
    </cfRule>
  </conditionalFormatting>
  <conditionalFormatting sqref="G85">
    <cfRule type="cellIs" dxfId="362" priority="66" operator="lessThan">
      <formula>0</formula>
    </cfRule>
    <cfRule type="cellIs" dxfId="361" priority="67" operator="greaterThan">
      <formula>0</formula>
    </cfRule>
  </conditionalFormatting>
  <conditionalFormatting sqref="L119">
    <cfRule type="cellIs" dxfId="360" priority="62" operator="lessThan">
      <formula>0</formula>
    </cfRule>
    <cfRule type="cellIs" dxfId="359" priority="63" operator="greaterThan">
      <formula>0</formula>
    </cfRule>
  </conditionalFormatting>
  <conditionalFormatting sqref="M26">
    <cfRule type="cellIs" dxfId="358" priority="60" operator="lessThan">
      <formula>0</formula>
    </cfRule>
    <cfRule type="cellIs" dxfId="357" priority="61" operator="greaterThan">
      <formula>0</formula>
    </cfRule>
  </conditionalFormatting>
  <conditionalFormatting sqref="M26">
    <cfRule type="cellIs" dxfId="356" priority="59" operator="equal">
      <formula>0</formula>
    </cfRule>
  </conditionalFormatting>
  <conditionalFormatting sqref="M26">
    <cfRule type="cellIs" dxfId="355" priority="57" operator="equal">
      <formula>0</formula>
    </cfRule>
  </conditionalFormatting>
  <conditionalFormatting sqref="N25">
    <cfRule type="cellIs" dxfId="354" priority="58" operator="lessThan">
      <formula>0</formula>
    </cfRule>
  </conditionalFormatting>
  <conditionalFormatting sqref="N25">
    <cfRule type="cellIs" dxfId="353" priority="53" operator="greaterThan">
      <formula>0</formula>
    </cfRule>
  </conditionalFormatting>
  <conditionalFormatting sqref="K26">
    <cfRule type="cellIs" dxfId="352" priority="51" operator="equal">
      <formula>0</formula>
    </cfRule>
  </conditionalFormatting>
  <conditionalFormatting sqref="K26">
    <cfRule type="cellIs" dxfId="351" priority="50" operator="lessThan">
      <formula>0</formula>
    </cfRule>
  </conditionalFormatting>
  <conditionalFormatting sqref="B55:I55 K55">
    <cfRule type="cellIs" dxfId="350" priority="48" operator="lessThan">
      <formula>0</formula>
    </cfRule>
    <cfRule type="cellIs" dxfId="349" priority="49" operator="greaterThan">
      <formula>0</formula>
    </cfRule>
  </conditionalFormatting>
  <conditionalFormatting sqref="B55:I55 K55:L55">
    <cfRule type="cellIs" dxfId="348" priority="47" operator="equal">
      <formula>0</formula>
    </cfRule>
  </conditionalFormatting>
  <conditionalFormatting sqref="L55">
    <cfRule type="cellIs" dxfId="347" priority="45" operator="equal">
      <formula>0</formula>
    </cfRule>
  </conditionalFormatting>
  <conditionalFormatting sqref="K55">
    <cfRule type="cellIs" dxfId="346" priority="44" operator="equal">
      <formula>0</formula>
    </cfRule>
  </conditionalFormatting>
  <conditionalFormatting sqref="K55">
    <cfRule type="cellIs" dxfId="345" priority="46" operator="lessThan">
      <formula>0</formula>
    </cfRule>
  </conditionalFormatting>
  <conditionalFormatting sqref="J55">
    <cfRule type="cellIs" dxfId="344" priority="42" operator="lessThan">
      <formula>0</formula>
    </cfRule>
    <cfRule type="cellIs" dxfId="343" priority="43" operator="greaterThan">
      <formula>0</formula>
    </cfRule>
  </conditionalFormatting>
  <conditionalFormatting sqref="J55">
    <cfRule type="cellIs" dxfId="342" priority="41" operator="equal">
      <formula>0</formula>
    </cfRule>
  </conditionalFormatting>
  <conditionalFormatting sqref="J55">
    <cfRule type="cellIs" dxfId="341" priority="39" operator="equal">
      <formula>0</formula>
    </cfRule>
  </conditionalFormatting>
  <conditionalFormatting sqref="J55">
    <cfRule type="cellIs" dxfId="340" priority="40" operator="lessThan">
      <formula>0</formula>
    </cfRule>
  </conditionalFormatting>
  <conditionalFormatting sqref="M55">
    <cfRule type="cellIs" dxfId="339" priority="38" operator="lessThan">
      <formula>0</formula>
    </cfRule>
  </conditionalFormatting>
  <conditionalFormatting sqref="K83">
    <cfRule type="cellIs" dxfId="338" priority="36" operator="lessThan">
      <formula>0</formula>
    </cfRule>
    <cfRule type="cellIs" dxfId="337" priority="37" operator="greaterThan">
      <formula>0</formula>
    </cfRule>
  </conditionalFormatting>
  <conditionalFormatting sqref="B83:F83">
    <cfRule type="cellIs" dxfId="336" priority="35" operator="equal">
      <formula>0</formula>
    </cfRule>
  </conditionalFormatting>
  <conditionalFormatting sqref="B83:E83 J83">
    <cfRule type="cellIs" dxfId="335" priority="33" operator="lessThan">
      <formula>0</formula>
    </cfRule>
    <cfRule type="cellIs" dxfId="334" priority="34" operator="greaterThan">
      <formula>0</formula>
    </cfRule>
  </conditionalFormatting>
  <conditionalFormatting sqref="F83">
    <cfRule type="cellIs" dxfId="333" priority="31" operator="lessThan">
      <formula>0</formula>
    </cfRule>
    <cfRule type="cellIs" dxfId="332" priority="32" operator="greaterThan">
      <formula>0</formula>
    </cfRule>
  </conditionalFormatting>
  <conditionalFormatting sqref="I83">
    <cfRule type="cellIs" dxfId="331" priority="29" operator="lessThan">
      <formula>0</formula>
    </cfRule>
    <cfRule type="cellIs" dxfId="330" priority="30" operator="greaterThan">
      <formula>0</formula>
    </cfRule>
  </conditionalFormatting>
  <conditionalFormatting sqref="L83">
    <cfRule type="cellIs" dxfId="329" priority="28" operator="equal">
      <formula>0</formula>
    </cfRule>
  </conditionalFormatting>
  <conditionalFormatting sqref="B83:E83">
    <cfRule type="cellIs" dxfId="328" priority="26" operator="lessThan">
      <formula>0</formula>
    </cfRule>
    <cfRule type="cellIs" dxfId="327" priority="27" operator="greaterThan">
      <formula>0</formula>
    </cfRule>
  </conditionalFormatting>
  <conditionalFormatting sqref="F83">
    <cfRule type="cellIs" dxfId="326" priority="24" operator="lessThan">
      <formula>0</formula>
    </cfRule>
    <cfRule type="cellIs" dxfId="325" priority="25" operator="greaterThan">
      <formula>0</formula>
    </cfRule>
  </conditionalFormatting>
  <conditionalFormatting sqref="I83">
    <cfRule type="cellIs" dxfId="324" priority="22" operator="lessThan">
      <formula>0</formula>
    </cfRule>
    <cfRule type="cellIs" dxfId="323" priority="23" operator="greaterThan">
      <formula>0</formula>
    </cfRule>
  </conditionalFormatting>
  <conditionalFormatting sqref="H83">
    <cfRule type="cellIs" dxfId="322" priority="21" operator="equal">
      <formula>0</formula>
    </cfRule>
  </conditionalFormatting>
  <conditionalFormatting sqref="H83">
    <cfRule type="cellIs" dxfId="321" priority="19" operator="lessThan">
      <formula>0</formula>
    </cfRule>
    <cfRule type="cellIs" dxfId="320" priority="20" operator="greaterThan">
      <formula>0</formula>
    </cfRule>
  </conditionalFormatting>
  <conditionalFormatting sqref="H83">
    <cfRule type="cellIs" dxfId="319" priority="17" operator="lessThan">
      <formula>0</formula>
    </cfRule>
    <cfRule type="cellIs" dxfId="318" priority="18" operator="greaterThan">
      <formula>0</formula>
    </cfRule>
  </conditionalFormatting>
  <conditionalFormatting sqref="G83">
    <cfRule type="cellIs" dxfId="317" priority="13" operator="equal">
      <formula>0</formula>
    </cfRule>
  </conditionalFormatting>
  <conditionalFormatting sqref="G83">
    <cfRule type="cellIs" dxfId="316" priority="11" operator="lessThan">
      <formula>0</formula>
    </cfRule>
    <cfRule type="cellIs" dxfId="315" priority="12" operator="greaterThan">
      <formula>0</formula>
    </cfRule>
  </conditionalFormatting>
  <conditionalFormatting sqref="G83">
    <cfRule type="cellIs" dxfId="314" priority="9" operator="lessThan">
      <formula>0</formula>
    </cfRule>
    <cfRule type="cellIs" dxfId="313" priority="10" operator="greaterThan">
      <formula>0</formula>
    </cfRule>
  </conditionalFormatting>
  <conditionalFormatting sqref="E113">
    <cfRule type="cellIs" dxfId="312" priority="5" operator="lessThan">
      <formula>0</formula>
    </cfRule>
  </conditionalFormatting>
  <conditionalFormatting sqref="E113">
    <cfRule type="cellIs" dxfId="311" priority="4" operator="greaterThan">
      <formula>0</formula>
    </cfRule>
  </conditionalFormatting>
  <conditionalFormatting sqref="J3:J26 J28">
    <cfRule type="cellIs" dxfId="310" priority="2" operator="lessThan">
      <formula>0</formula>
    </cfRule>
    <cfRule type="cellIs" dxfId="309" priority="3" operator="greaterThan">
      <formula>0</formula>
    </cfRule>
  </conditionalFormatting>
  <conditionalFormatting sqref="J3:J26 J28">
    <cfRule type="cellIs" dxfId="308" priority="1" operator="equal">
      <formula>0</formula>
    </cfRule>
  </conditionalFormatting>
  <pageMargins left="0.25" right="0.25" top="0.75" bottom="0.75" header="0.3" footer="0.3"/>
  <pageSetup paperSize="9" scale="19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AA29"/>
  <sheetViews>
    <sheetView workbookViewId="0">
      <selection activeCell="B17" sqref="B17"/>
    </sheetView>
  </sheetViews>
  <sheetFormatPr baseColWidth="10" defaultColWidth="11.44140625" defaultRowHeight="14.4"/>
  <cols>
    <col min="1" max="1" width="33.44140625" style="21" bestFit="1" customWidth="1"/>
    <col min="2" max="2" width="17.6640625" style="21" customWidth="1"/>
    <col min="3" max="3" width="18.44140625" style="21" customWidth="1"/>
    <col min="4" max="4" width="19.6640625" style="21" customWidth="1"/>
    <col min="5" max="5" width="14.33203125" style="21" customWidth="1"/>
    <col min="6" max="6" width="27.109375" style="21" customWidth="1"/>
    <col min="7" max="7" width="26.109375" style="21" customWidth="1"/>
    <col min="8" max="8" width="15" style="21" customWidth="1"/>
    <col min="9" max="11" width="11.44140625" style="21"/>
    <col min="12" max="12" width="11.44140625" style="23"/>
    <col min="13" max="16384" width="11.44140625" style="21"/>
  </cols>
  <sheetData>
    <row r="1" spans="1:12" ht="15.6">
      <c r="A1" s="40" t="s">
        <v>93</v>
      </c>
      <c r="B1" s="39" t="s">
        <v>73</v>
      </c>
      <c r="C1" s="35" t="s">
        <v>50</v>
      </c>
      <c r="D1" s="38" t="s">
        <v>9</v>
      </c>
      <c r="E1" s="38" t="s">
        <v>2</v>
      </c>
      <c r="F1" s="38" t="s">
        <v>12</v>
      </c>
      <c r="G1" s="112" t="s">
        <v>74</v>
      </c>
      <c r="H1" s="6"/>
      <c r="I1" s="6"/>
      <c r="J1" s="5"/>
      <c r="L1" s="21"/>
    </row>
    <row r="2" spans="1:12">
      <c r="A2" s="165">
        <v>43313</v>
      </c>
      <c r="B2" s="45"/>
      <c r="C2" s="45"/>
      <c r="D2" s="1">
        <f t="shared" ref="D2:D24" si="0">SUM(B2:C2)</f>
        <v>0</v>
      </c>
      <c r="E2" s="2"/>
      <c r="F2" s="25">
        <f t="shared" ref="F2:F24" si="1">G2*((B2*7.75)+(C2*6.62))</f>
        <v>0</v>
      </c>
      <c r="G2" s="111"/>
      <c r="H2" s="6"/>
      <c r="I2" s="6"/>
      <c r="J2" s="5"/>
      <c r="L2" s="21"/>
    </row>
    <row r="3" spans="1:12">
      <c r="A3" s="165">
        <v>43314</v>
      </c>
      <c r="B3" s="45"/>
      <c r="C3" s="45"/>
      <c r="D3" s="1">
        <f t="shared" si="0"/>
        <v>0</v>
      </c>
      <c r="E3" s="2"/>
      <c r="F3" s="25">
        <f t="shared" si="1"/>
        <v>0</v>
      </c>
      <c r="G3" s="111"/>
      <c r="H3" s="6"/>
      <c r="I3" s="6"/>
      <c r="J3" s="5"/>
      <c r="L3" s="21"/>
    </row>
    <row r="4" spans="1:12">
      <c r="A4" s="165">
        <v>43315</v>
      </c>
      <c r="B4" s="45"/>
      <c r="C4" s="45"/>
      <c r="D4" s="1">
        <f t="shared" si="0"/>
        <v>0</v>
      </c>
      <c r="E4" s="2"/>
      <c r="F4" s="25">
        <f t="shared" si="1"/>
        <v>0</v>
      </c>
      <c r="G4" s="111"/>
      <c r="H4" s="6"/>
      <c r="I4" s="6"/>
      <c r="J4" s="5"/>
      <c r="L4" s="21"/>
    </row>
    <row r="5" spans="1:12">
      <c r="A5" s="165">
        <v>43318</v>
      </c>
      <c r="B5" s="45"/>
      <c r="C5" s="45"/>
      <c r="D5" s="1">
        <f t="shared" si="0"/>
        <v>0</v>
      </c>
      <c r="E5" s="2"/>
      <c r="F5" s="25">
        <f t="shared" si="1"/>
        <v>0</v>
      </c>
      <c r="G5" s="111"/>
      <c r="H5" s="6"/>
      <c r="I5" s="6"/>
      <c r="J5" s="5"/>
      <c r="L5" s="21"/>
    </row>
    <row r="6" spans="1:12">
      <c r="A6" s="165">
        <v>43319</v>
      </c>
      <c r="B6" s="45"/>
      <c r="C6" s="45"/>
      <c r="D6" s="1">
        <f t="shared" si="0"/>
        <v>0</v>
      </c>
      <c r="E6" s="2"/>
      <c r="F6" s="25">
        <f t="shared" si="1"/>
        <v>0</v>
      </c>
      <c r="G6" s="111"/>
      <c r="H6" s="6"/>
      <c r="I6" s="6"/>
      <c r="J6" s="5"/>
      <c r="L6" s="21"/>
    </row>
    <row r="7" spans="1:12">
      <c r="A7" s="165">
        <v>43320</v>
      </c>
      <c r="B7" s="45"/>
      <c r="C7" s="45"/>
      <c r="D7" s="1">
        <f t="shared" si="0"/>
        <v>0</v>
      </c>
      <c r="E7" s="2"/>
      <c r="F7" s="25">
        <f t="shared" si="1"/>
        <v>0</v>
      </c>
      <c r="G7" s="111"/>
      <c r="H7" s="6"/>
      <c r="I7" s="6"/>
      <c r="J7" s="5"/>
      <c r="L7" s="21"/>
    </row>
    <row r="8" spans="1:12">
      <c r="A8" s="165">
        <v>43321</v>
      </c>
      <c r="B8" s="45"/>
      <c r="C8" s="24"/>
      <c r="D8" s="1">
        <f t="shared" si="0"/>
        <v>0</v>
      </c>
      <c r="E8" s="2"/>
      <c r="F8" s="25">
        <f t="shared" si="1"/>
        <v>0</v>
      </c>
      <c r="G8" s="111"/>
      <c r="H8" s="6"/>
      <c r="I8" s="6"/>
      <c r="J8" s="5"/>
      <c r="L8" s="21"/>
    </row>
    <row r="9" spans="1:12">
      <c r="A9" s="165">
        <v>43322</v>
      </c>
      <c r="B9" s="45"/>
      <c r="C9" s="24"/>
      <c r="D9" s="1">
        <f t="shared" si="0"/>
        <v>0</v>
      </c>
      <c r="E9" s="2"/>
      <c r="F9" s="25">
        <f t="shared" si="1"/>
        <v>0</v>
      </c>
      <c r="G9" s="111"/>
      <c r="H9" s="6"/>
      <c r="I9" s="6"/>
      <c r="J9" s="5"/>
      <c r="L9" s="21"/>
    </row>
    <row r="10" spans="1:12">
      <c r="A10" s="165">
        <v>43325</v>
      </c>
      <c r="B10" s="45"/>
      <c r="C10" s="24"/>
      <c r="D10" s="1">
        <f t="shared" si="0"/>
        <v>0</v>
      </c>
      <c r="E10" s="2"/>
      <c r="F10" s="25">
        <f t="shared" si="1"/>
        <v>0</v>
      </c>
      <c r="G10" s="111"/>
      <c r="H10" s="6"/>
      <c r="I10" s="6"/>
      <c r="J10" s="5"/>
      <c r="L10" s="21"/>
    </row>
    <row r="11" spans="1:12">
      <c r="A11" s="165">
        <v>43326</v>
      </c>
      <c r="B11" s="45"/>
      <c r="C11" s="24"/>
      <c r="D11" s="1">
        <f t="shared" si="0"/>
        <v>0</v>
      </c>
      <c r="E11" s="3"/>
      <c r="F11" s="25">
        <f t="shared" si="1"/>
        <v>0</v>
      </c>
      <c r="G11" s="111"/>
      <c r="H11" s="6"/>
      <c r="I11" s="6"/>
      <c r="J11" s="5"/>
      <c r="L11" s="21"/>
    </row>
    <row r="12" spans="1:12">
      <c r="A12" s="165">
        <v>43327</v>
      </c>
      <c r="B12" s="24"/>
      <c r="C12" s="24"/>
      <c r="D12" s="1">
        <f t="shared" si="0"/>
        <v>0</v>
      </c>
      <c r="E12" s="2"/>
      <c r="F12" s="25">
        <f t="shared" si="1"/>
        <v>0</v>
      </c>
      <c r="G12" s="111"/>
      <c r="H12" s="6"/>
      <c r="I12" s="6"/>
      <c r="J12" s="5"/>
      <c r="L12" s="21"/>
    </row>
    <row r="13" spans="1:12">
      <c r="A13" s="165">
        <v>43328</v>
      </c>
      <c r="B13" s="24"/>
      <c r="C13" s="24"/>
      <c r="D13" s="1">
        <f t="shared" si="0"/>
        <v>0</v>
      </c>
      <c r="E13" s="2"/>
      <c r="F13" s="25">
        <f t="shared" si="1"/>
        <v>0</v>
      </c>
      <c r="G13" s="111"/>
      <c r="H13" s="6"/>
      <c r="I13" s="6"/>
      <c r="J13" s="5"/>
      <c r="L13" s="21"/>
    </row>
    <row r="14" spans="1:12">
      <c r="A14" s="165">
        <v>43329</v>
      </c>
      <c r="B14" s="24"/>
      <c r="C14" s="24"/>
      <c r="D14" s="1">
        <f t="shared" si="0"/>
        <v>0</v>
      </c>
      <c r="E14" s="2"/>
      <c r="F14" s="25">
        <f t="shared" si="1"/>
        <v>0</v>
      </c>
      <c r="G14" s="111"/>
      <c r="H14" s="6"/>
      <c r="I14" s="6"/>
      <c r="J14" s="5"/>
      <c r="L14" s="21"/>
    </row>
    <row r="15" spans="1:12">
      <c r="A15" s="165">
        <v>43332</v>
      </c>
      <c r="B15" s="24"/>
      <c r="C15" s="24"/>
      <c r="D15" s="1">
        <f t="shared" si="0"/>
        <v>0</v>
      </c>
      <c r="E15" s="2"/>
      <c r="F15" s="25">
        <f t="shared" si="1"/>
        <v>0</v>
      </c>
      <c r="G15" s="111"/>
      <c r="H15" s="6"/>
      <c r="I15" s="6"/>
      <c r="J15" s="5"/>
      <c r="L15" s="21"/>
    </row>
    <row r="16" spans="1:12">
      <c r="A16" s="165">
        <v>43333</v>
      </c>
      <c r="B16" s="24"/>
      <c r="C16" s="24"/>
      <c r="D16" s="1">
        <f t="shared" si="0"/>
        <v>0</v>
      </c>
      <c r="E16" s="2"/>
      <c r="F16" s="25">
        <f t="shared" si="1"/>
        <v>0</v>
      </c>
      <c r="G16" s="111"/>
      <c r="H16" s="6"/>
      <c r="I16" s="6"/>
      <c r="J16" s="5"/>
      <c r="L16" s="21"/>
    </row>
    <row r="17" spans="1:27">
      <c r="A17" s="165">
        <v>43334</v>
      </c>
      <c r="B17" s="24"/>
      <c r="C17" s="24"/>
      <c r="D17" s="1">
        <f t="shared" si="0"/>
        <v>0</v>
      </c>
      <c r="E17" s="2"/>
      <c r="F17" s="25">
        <f t="shared" si="1"/>
        <v>0</v>
      </c>
      <c r="G17" s="111"/>
      <c r="H17" s="6"/>
      <c r="I17" s="6"/>
      <c r="J17" s="5"/>
      <c r="L17" s="21"/>
    </row>
    <row r="18" spans="1:27">
      <c r="A18" s="165">
        <v>43335</v>
      </c>
      <c r="B18" s="24"/>
      <c r="C18" s="24"/>
      <c r="D18" s="1">
        <f t="shared" si="0"/>
        <v>0</v>
      </c>
      <c r="E18" s="2"/>
      <c r="F18" s="25">
        <f t="shared" si="1"/>
        <v>0</v>
      </c>
      <c r="G18" s="111"/>
      <c r="H18" s="6"/>
      <c r="I18" s="6"/>
      <c r="J18" s="5"/>
      <c r="L18" s="21"/>
    </row>
    <row r="19" spans="1:27">
      <c r="A19" s="165">
        <v>43336</v>
      </c>
      <c r="B19" s="24"/>
      <c r="C19" s="24"/>
      <c r="D19" s="1">
        <f t="shared" si="0"/>
        <v>0</v>
      </c>
      <c r="E19" s="2"/>
      <c r="F19" s="25">
        <f t="shared" si="1"/>
        <v>0</v>
      </c>
      <c r="G19" s="111"/>
      <c r="H19" s="6"/>
      <c r="I19" s="6"/>
      <c r="J19" s="5"/>
      <c r="L19" s="21"/>
    </row>
    <row r="20" spans="1:27">
      <c r="A20" s="165">
        <v>43339</v>
      </c>
      <c r="B20" s="24"/>
      <c r="C20" s="24"/>
      <c r="D20" s="1">
        <f t="shared" si="0"/>
        <v>0</v>
      </c>
      <c r="E20" s="2"/>
      <c r="F20" s="25">
        <f t="shared" si="1"/>
        <v>0</v>
      </c>
      <c r="G20" s="111"/>
      <c r="H20" s="6"/>
      <c r="I20" s="6"/>
      <c r="J20" s="5"/>
      <c r="L20" s="21"/>
    </row>
    <row r="21" spans="1:27">
      <c r="A21" s="165">
        <v>43340</v>
      </c>
      <c r="B21" s="24"/>
      <c r="C21" s="24"/>
      <c r="D21" s="1">
        <f t="shared" si="0"/>
        <v>0</v>
      </c>
      <c r="E21" s="2"/>
      <c r="F21" s="25">
        <f t="shared" si="1"/>
        <v>0</v>
      </c>
      <c r="G21" s="111"/>
      <c r="H21" s="6"/>
      <c r="I21" s="6"/>
      <c r="J21" s="5"/>
      <c r="L21" s="21"/>
    </row>
    <row r="22" spans="1:27">
      <c r="A22" s="165">
        <v>43341</v>
      </c>
      <c r="B22" s="24"/>
      <c r="C22" s="24"/>
      <c r="D22" s="1">
        <f t="shared" si="0"/>
        <v>0</v>
      </c>
      <c r="E22" s="2"/>
      <c r="F22" s="25">
        <f t="shared" si="1"/>
        <v>0</v>
      </c>
      <c r="G22" s="111"/>
      <c r="H22" s="6"/>
      <c r="I22" s="6"/>
      <c r="J22" s="5"/>
      <c r="L22" s="21"/>
    </row>
    <row r="23" spans="1:27">
      <c r="A23" s="165">
        <v>43342</v>
      </c>
      <c r="B23" s="24"/>
      <c r="C23" s="24"/>
      <c r="D23" s="1">
        <f t="shared" si="0"/>
        <v>0</v>
      </c>
      <c r="E23" s="2"/>
      <c r="F23" s="25">
        <f t="shared" si="1"/>
        <v>0</v>
      </c>
      <c r="G23" s="111"/>
      <c r="H23" s="6"/>
      <c r="I23" s="6"/>
      <c r="J23" s="5"/>
      <c r="L23" s="21"/>
    </row>
    <row r="24" spans="1:27">
      <c r="A24" s="165">
        <v>43343</v>
      </c>
      <c r="B24" s="24"/>
      <c r="C24" s="24"/>
      <c r="D24" s="1">
        <f t="shared" si="0"/>
        <v>0</v>
      </c>
      <c r="E24" s="2"/>
      <c r="F24" s="25">
        <f t="shared" si="1"/>
        <v>0</v>
      </c>
      <c r="G24" s="111">
        <v>1</v>
      </c>
      <c r="H24" s="6"/>
      <c r="I24" s="6"/>
      <c r="J24" s="5"/>
      <c r="L24" s="21"/>
    </row>
    <row r="25" spans="1:27" ht="15.75" customHeight="1">
      <c r="A25" s="61" t="s">
        <v>3</v>
      </c>
      <c r="B25" s="57">
        <f>SUM(B2:B24)</f>
        <v>0</v>
      </c>
      <c r="C25" s="57">
        <f>SUM(C2:C24)</f>
        <v>0</v>
      </c>
      <c r="D25" s="177">
        <f>SUM(D2:D24)</f>
        <v>0</v>
      </c>
      <c r="E25" s="117">
        <f>SUM(E2:E24)</f>
        <v>0</v>
      </c>
      <c r="F25" s="122">
        <f>SUM(F2:F24)</f>
        <v>0</v>
      </c>
      <c r="G25" s="119"/>
      <c r="H25" s="6"/>
      <c r="I25" s="6"/>
      <c r="J25" s="5"/>
      <c r="L25" s="21"/>
    </row>
    <row r="26" spans="1:27" ht="15.6">
      <c r="A26" s="56" t="s">
        <v>49</v>
      </c>
      <c r="B26" s="50">
        <v>2</v>
      </c>
      <c r="C26" s="50">
        <v>6</v>
      </c>
      <c r="D26" s="178"/>
      <c r="E26" s="62">
        <f>SUM(B26:C26)</f>
        <v>8</v>
      </c>
      <c r="F26" s="50"/>
      <c r="G26" s="121"/>
      <c r="J26" s="23"/>
      <c r="L26" s="21"/>
    </row>
    <row r="27" spans="1:27" ht="15.75" customHeight="1">
      <c r="A27" s="87" t="s">
        <v>12</v>
      </c>
      <c r="B27" s="86">
        <f>(B25*8.54)</f>
        <v>0</v>
      </c>
      <c r="C27" s="86">
        <f>(C25*8.5)</f>
        <v>0</v>
      </c>
      <c r="D27" s="118"/>
      <c r="E27" s="118"/>
      <c r="F27" s="123"/>
      <c r="G27" s="120"/>
      <c r="H27" s="6"/>
      <c r="I27" s="6"/>
      <c r="J27" s="5"/>
      <c r="L27" s="21"/>
    </row>
    <row r="29" spans="1:27" s="43" customFormat="1">
      <c r="A29" s="43" t="s">
        <v>17</v>
      </c>
      <c r="B29" s="43" t="s">
        <v>18</v>
      </c>
      <c r="C29" s="43" t="s">
        <v>19</v>
      </c>
      <c r="D29" s="43" t="s">
        <v>20</v>
      </c>
      <c r="E29" s="43" t="s">
        <v>22</v>
      </c>
      <c r="F29" s="43" t="s">
        <v>23</v>
      </c>
      <c r="G29" s="43" t="s">
        <v>21</v>
      </c>
      <c r="H29" s="43" t="s">
        <v>24</v>
      </c>
      <c r="I29" s="43" t="s">
        <v>25</v>
      </c>
      <c r="J29" s="43" t="s">
        <v>26</v>
      </c>
      <c r="K29" s="43" t="s">
        <v>27</v>
      </c>
      <c r="L29" s="43" t="s">
        <v>28</v>
      </c>
      <c r="M29" s="43" t="s">
        <v>29</v>
      </c>
      <c r="N29" s="43" t="s">
        <v>30</v>
      </c>
      <c r="O29" s="43" t="s">
        <v>31</v>
      </c>
      <c r="P29" s="43" t="s">
        <v>32</v>
      </c>
      <c r="Q29" s="43" t="s">
        <v>33</v>
      </c>
      <c r="R29" s="43" t="s">
        <v>34</v>
      </c>
      <c r="S29" s="43" t="s">
        <v>35</v>
      </c>
      <c r="T29" s="43" t="s">
        <v>36</v>
      </c>
      <c r="U29" s="43" t="s">
        <v>37</v>
      </c>
      <c r="V29" s="43" t="s">
        <v>38</v>
      </c>
      <c r="W29" s="43" t="s">
        <v>39</v>
      </c>
      <c r="X29" s="43" t="s">
        <v>40</v>
      </c>
      <c r="Y29" s="43" t="s">
        <v>41</v>
      </c>
      <c r="Z29" s="43" t="s">
        <v>42</v>
      </c>
      <c r="AA29" s="43" t="s">
        <v>43</v>
      </c>
    </row>
  </sheetData>
  <mergeCells count="1">
    <mergeCell ref="D25:D26"/>
  </mergeCells>
  <conditionalFormatting sqref="D2:D22 D25 L28 B2:C2 F2 B3:B11 C3:C7 J25:J27 L30:L1048576">
    <cfRule type="cellIs" dxfId="307" priority="103" operator="lessThan">
      <formula>0</formula>
    </cfRule>
    <cfRule type="cellIs" dxfId="306" priority="104" operator="greaterThan">
      <formula>0</formula>
    </cfRule>
  </conditionalFormatting>
  <conditionalFormatting sqref="F3:F24 B3:C24">
    <cfRule type="cellIs" dxfId="305" priority="98" operator="lessThan">
      <formula>0</formula>
    </cfRule>
    <cfRule type="cellIs" dxfId="304" priority="99" operator="greaterThan">
      <formula>0</formula>
    </cfRule>
  </conditionalFormatting>
  <conditionalFormatting sqref="F25">
    <cfRule type="cellIs" dxfId="303" priority="95" operator="lessThan">
      <formula>0</formula>
    </cfRule>
    <cfRule type="cellIs" dxfId="302" priority="96" operator="greaterThan">
      <formula>0</formula>
    </cfRule>
  </conditionalFormatting>
  <conditionalFormatting sqref="B25:C25">
    <cfRule type="cellIs" dxfId="301" priority="93" operator="lessThan">
      <formula>0</formula>
    </cfRule>
    <cfRule type="cellIs" dxfId="300" priority="94" operator="greaterThan">
      <formula>0</formula>
    </cfRule>
  </conditionalFormatting>
  <conditionalFormatting sqref="J1:J22">
    <cfRule type="cellIs" dxfId="299" priority="91" operator="lessThan">
      <formula>0</formula>
    </cfRule>
    <cfRule type="cellIs" dxfId="298" priority="92" operator="greaterThan">
      <formula>0</formula>
    </cfRule>
  </conditionalFormatting>
  <conditionalFormatting sqref="F3:F24 D2:F2 B2:C24 D3:E13 D14:D22 E14:E24">
    <cfRule type="cellIs" dxfId="297" priority="97" operator="equal">
      <formula>0</formula>
    </cfRule>
  </conditionalFormatting>
  <conditionalFormatting sqref="B27:C27">
    <cfRule type="cellIs" dxfId="296" priority="89" operator="lessThan">
      <formula>0</formula>
    </cfRule>
    <cfRule type="cellIs" dxfId="295" priority="90" operator="greaterThan">
      <formula>0</formula>
    </cfRule>
  </conditionalFormatting>
  <conditionalFormatting sqref="D23">
    <cfRule type="cellIs" dxfId="294" priority="87" operator="lessThan">
      <formula>0</formula>
    </cfRule>
    <cfRule type="cellIs" dxfId="293" priority="88" operator="greaterThan">
      <formula>0</formula>
    </cfRule>
  </conditionalFormatting>
  <conditionalFormatting sqref="J23">
    <cfRule type="cellIs" dxfId="292" priority="82" operator="lessThan">
      <formula>0</formula>
    </cfRule>
    <cfRule type="cellIs" dxfId="291" priority="83" operator="greaterThan">
      <formula>0</formula>
    </cfRule>
  </conditionalFormatting>
  <conditionalFormatting sqref="D23">
    <cfRule type="cellIs" dxfId="290" priority="84" operator="equal">
      <formula>0</formula>
    </cfRule>
  </conditionalFormatting>
  <conditionalFormatting sqref="D24">
    <cfRule type="cellIs" dxfId="289" priority="58" operator="lessThan">
      <formula>0</formula>
    </cfRule>
    <cfRule type="cellIs" dxfId="288" priority="59" operator="greaterThan">
      <formula>0</formula>
    </cfRule>
  </conditionalFormatting>
  <conditionalFormatting sqref="J24">
    <cfRule type="cellIs" dxfId="287" priority="53" operator="lessThan">
      <formula>0</formula>
    </cfRule>
    <cfRule type="cellIs" dxfId="286" priority="54" operator="greaterThan">
      <formula>0</formula>
    </cfRule>
  </conditionalFormatting>
  <conditionalFormatting sqref="D24">
    <cfRule type="cellIs" dxfId="285" priority="55" operator="equal">
      <formula>0</formula>
    </cfRule>
  </conditionalFormatting>
  <conditionalFormatting sqref="L29">
    <cfRule type="cellIs" dxfId="284" priority="1" operator="lessThan">
      <formula>0</formula>
    </cfRule>
    <cfRule type="cellIs" dxfId="283" priority="2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AA37"/>
  <sheetViews>
    <sheetView workbookViewId="0">
      <selection activeCell="B13" sqref="B13"/>
    </sheetView>
  </sheetViews>
  <sheetFormatPr baseColWidth="10" defaultColWidth="11.44140625" defaultRowHeight="14.4"/>
  <cols>
    <col min="1" max="1" width="27" style="21" customWidth="1"/>
    <col min="2" max="2" width="22" style="22" customWidth="1"/>
    <col min="3" max="3" width="16.88671875" style="21" customWidth="1"/>
    <col min="4" max="4" width="20.109375" style="21" customWidth="1"/>
    <col min="5" max="5" width="13.6640625" style="21" customWidth="1"/>
    <col min="6" max="6" width="20.33203125" style="21" customWidth="1"/>
    <col min="7" max="7" width="20" style="21" customWidth="1"/>
    <col min="8" max="8" width="12.5546875" style="21" customWidth="1"/>
    <col min="9" max="9" width="10.6640625" style="21" bestFit="1" customWidth="1"/>
    <col min="10" max="10" width="11.88671875" style="21" bestFit="1" customWidth="1"/>
    <col min="11" max="12" width="5.6640625" style="21" bestFit="1" customWidth="1"/>
    <col min="13" max="13" width="6.6640625" style="21" bestFit="1" customWidth="1"/>
    <col min="14" max="14" width="5.6640625" style="21" bestFit="1" customWidth="1"/>
    <col min="15" max="15" width="23.109375" style="21" bestFit="1" customWidth="1"/>
    <col min="16" max="16" width="12.88671875" style="21" bestFit="1" customWidth="1"/>
    <col min="17" max="17" width="23.6640625" style="21" bestFit="1" customWidth="1"/>
    <col min="18" max="18" width="10.5546875" style="21" bestFit="1" customWidth="1"/>
    <col min="19" max="19" width="11.88671875" style="21" bestFit="1" customWidth="1"/>
    <col min="20" max="20" width="9.88671875" style="21" bestFit="1" customWidth="1"/>
    <col min="21" max="21" width="9.6640625" style="21" bestFit="1" customWidth="1"/>
    <col min="22" max="22" width="9.5546875" style="21" bestFit="1" customWidth="1"/>
    <col min="23" max="23" width="9.44140625" style="21" bestFit="1" customWidth="1"/>
    <col min="24" max="24" width="16.88671875" style="21" bestFit="1" customWidth="1"/>
    <col min="25" max="25" width="15.44140625" style="21" bestFit="1" customWidth="1"/>
    <col min="26" max="26" width="17.5546875" style="21" bestFit="1" customWidth="1"/>
    <col min="27" max="27" width="17.44140625" style="21" bestFit="1" customWidth="1"/>
    <col min="28" max="16384" width="11.44140625" style="21"/>
  </cols>
  <sheetData>
    <row r="1" spans="1:11" ht="15.6">
      <c r="A1" s="41" t="s">
        <v>75</v>
      </c>
      <c r="B1" s="36" t="s">
        <v>14</v>
      </c>
      <c r="C1" s="39" t="s">
        <v>73</v>
      </c>
      <c r="D1" s="35" t="s">
        <v>15</v>
      </c>
      <c r="E1" s="38" t="s">
        <v>9</v>
      </c>
      <c r="F1" s="38" t="s">
        <v>2</v>
      </c>
      <c r="G1" s="38" t="s">
        <v>12</v>
      </c>
      <c r="H1" s="112" t="s">
        <v>74</v>
      </c>
      <c r="I1" s="5"/>
      <c r="J1" s="5"/>
      <c r="K1" s="5"/>
    </row>
    <row r="2" spans="1:11">
      <c r="A2" s="165">
        <v>43313</v>
      </c>
      <c r="B2" s="45">
        <v>0</v>
      </c>
      <c r="C2" s="45">
        <v>0</v>
      </c>
      <c r="D2" s="45">
        <v>206.1</v>
      </c>
      <c r="E2" s="1">
        <f>SUM(B2:D2)</f>
        <v>206.1</v>
      </c>
      <c r="F2" s="2">
        <v>6</v>
      </c>
      <c r="G2" s="25">
        <f t="shared" ref="G2:G24" si="0">H2*((B2*6.4)+(C2*7.75)+(D2*7.77))</f>
        <v>1601.3969999999999</v>
      </c>
      <c r="H2" s="111">
        <v>1</v>
      </c>
      <c r="I2" s="5"/>
      <c r="J2" s="5"/>
      <c r="K2" s="5"/>
    </row>
    <row r="3" spans="1:11">
      <c r="A3" s="165">
        <v>43314</v>
      </c>
      <c r="B3" s="45">
        <v>0</v>
      </c>
      <c r="C3" s="45">
        <v>0</v>
      </c>
      <c r="D3" s="24">
        <v>0</v>
      </c>
      <c r="E3" s="1">
        <f t="shared" ref="E3:E24" si="1">SUM(B3:D3)</f>
        <v>0</v>
      </c>
      <c r="F3" s="2">
        <v>0</v>
      </c>
      <c r="G3" s="25">
        <f t="shared" si="0"/>
        <v>0</v>
      </c>
      <c r="H3" s="111">
        <v>1</v>
      </c>
      <c r="I3" s="5"/>
      <c r="J3" s="5"/>
      <c r="K3" s="5"/>
    </row>
    <row r="4" spans="1:11">
      <c r="A4" s="165">
        <v>43315</v>
      </c>
      <c r="B4" s="45">
        <v>0</v>
      </c>
      <c r="C4" s="45">
        <v>0</v>
      </c>
      <c r="D4" s="24">
        <v>0</v>
      </c>
      <c r="E4" s="1">
        <f t="shared" si="1"/>
        <v>0</v>
      </c>
      <c r="F4" s="2">
        <v>0</v>
      </c>
      <c r="G4" s="25">
        <f t="shared" si="0"/>
        <v>0</v>
      </c>
      <c r="H4" s="111">
        <v>1</v>
      </c>
      <c r="I4" s="5"/>
      <c r="J4" s="5"/>
      <c r="K4" s="5"/>
    </row>
    <row r="5" spans="1:11">
      <c r="A5" s="165">
        <v>43318</v>
      </c>
      <c r="B5" s="136">
        <v>0</v>
      </c>
      <c r="C5" s="136">
        <v>0</v>
      </c>
      <c r="D5" s="137">
        <v>0</v>
      </c>
      <c r="E5" s="138">
        <f t="shared" si="1"/>
        <v>0</v>
      </c>
      <c r="F5" s="139">
        <v>0</v>
      </c>
      <c r="G5" s="140">
        <f t="shared" si="0"/>
        <v>0</v>
      </c>
      <c r="H5" s="141">
        <v>1</v>
      </c>
      <c r="I5" s="5"/>
      <c r="J5" s="5"/>
      <c r="K5" s="5"/>
    </row>
    <row r="6" spans="1:11">
      <c r="A6" s="165">
        <v>43319</v>
      </c>
      <c r="B6" s="136">
        <v>0</v>
      </c>
      <c r="C6" s="136">
        <v>0</v>
      </c>
      <c r="D6" s="137">
        <v>0</v>
      </c>
      <c r="E6" s="138">
        <f t="shared" si="1"/>
        <v>0</v>
      </c>
      <c r="F6" s="142">
        <v>0</v>
      </c>
      <c r="G6" s="140">
        <f t="shared" si="0"/>
        <v>0</v>
      </c>
      <c r="H6" s="141">
        <v>1</v>
      </c>
      <c r="I6" s="5"/>
      <c r="J6" s="5"/>
      <c r="K6" s="5"/>
    </row>
    <row r="7" spans="1:11">
      <c r="A7" s="165">
        <v>43320</v>
      </c>
      <c r="B7" s="45">
        <v>0</v>
      </c>
      <c r="C7" s="24">
        <v>-42.3</v>
      </c>
      <c r="D7" s="24">
        <v>0</v>
      </c>
      <c r="E7" s="1">
        <f t="shared" si="1"/>
        <v>-42.3</v>
      </c>
      <c r="F7" s="3">
        <v>2</v>
      </c>
      <c r="G7" s="25">
        <f t="shared" si="0"/>
        <v>-327.82499999999999</v>
      </c>
      <c r="H7" s="111">
        <v>1</v>
      </c>
      <c r="I7" s="5"/>
      <c r="J7" s="5"/>
      <c r="K7" s="5"/>
    </row>
    <row r="8" spans="1:11">
      <c r="A8" s="165">
        <v>43321</v>
      </c>
      <c r="B8" s="24">
        <v>-34.700000000000003</v>
      </c>
      <c r="C8" s="24">
        <v>0</v>
      </c>
      <c r="D8" s="24">
        <v>0</v>
      </c>
      <c r="E8" s="1">
        <f t="shared" si="1"/>
        <v>-34.700000000000003</v>
      </c>
      <c r="F8" s="2">
        <v>2</v>
      </c>
      <c r="G8" s="25">
        <f t="shared" si="0"/>
        <v>-222.08000000000004</v>
      </c>
      <c r="H8" s="111">
        <v>1</v>
      </c>
      <c r="I8" s="5"/>
      <c r="J8" s="5"/>
      <c r="K8" s="5"/>
    </row>
    <row r="9" spans="1:11">
      <c r="A9" s="165">
        <v>43322</v>
      </c>
      <c r="B9" s="24">
        <v>0</v>
      </c>
      <c r="C9" s="24">
        <v>0</v>
      </c>
      <c r="D9" s="24">
        <v>0</v>
      </c>
      <c r="E9" s="1">
        <f t="shared" si="1"/>
        <v>0</v>
      </c>
      <c r="F9" s="2">
        <v>0</v>
      </c>
      <c r="G9" s="25">
        <f t="shared" si="0"/>
        <v>0</v>
      </c>
      <c r="H9" s="111">
        <v>1</v>
      </c>
      <c r="I9" s="5"/>
      <c r="J9" s="5"/>
      <c r="K9" s="5"/>
    </row>
    <row r="10" spans="1:11">
      <c r="A10" s="165">
        <v>43325</v>
      </c>
      <c r="B10" s="24">
        <v>0</v>
      </c>
      <c r="C10" s="24">
        <v>0</v>
      </c>
      <c r="D10" s="24">
        <v>0</v>
      </c>
      <c r="E10" s="1">
        <f t="shared" si="1"/>
        <v>0</v>
      </c>
      <c r="F10" s="2">
        <v>0</v>
      </c>
      <c r="G10" s="25">
        <f t="shared" si="0"/>
        <v>0</v>
      </c>
      <c r="H10" s="111">
        <v>1</v>
      </c>
      <c r="I10" s="5"/>
      <c r="J10" s="5"/>
      <c r="K10" s="5"/>
    </row>
    <row r="11" spans="1:11">
      <c r="A11" s="165">
        <v>43326</v>
      </c>
      <c r="B11" s="24">
        <v>0</v>
      </c>
      <c r="C11" s="24">
        <v>0</v>
      </c>
      <c r="D11" s="24">
        <v>0</v>
      </c>
      <c r="E11" s="1">
        <f t="shared" si="1"/>
        <v>0</v>
      </c>
      <c r="F11" s="3">
        <v>0</v>
      </c>
      <c r="G11" s="25">
        <f t="shared" si="0"/>
        <v>0</v>
      </c>
      <c r="H11" s="111">
        <v>1</v>
      </c>
      <c r="I11" s="5"/>
      <c r="J11" s="5"/>
      <c r="K11" s="5"/>
    </row>
    <row r="12" spans="1:11">
      <c r="A12" s="165">
        <v>43327</v>
      </c>
      <c r="B12" s="24">
        <v>0</v>
      </c>
      <c r="C12" s="24">
        <v>0</v>
      </c>
      <c r="D12" s="24">
        <v>0</v>
      </c>
      <c r="E12" s="1">
        <f t="shared" si="1"/>
        <v>0</v>
      </c>
      <c r="F12" s="2">
        <v>0</v>
      </c>
      <c r="G12" s="25">
        <f t="shared" si="0"/>
        <v>0</v>
      </c>
      <c r="H12" s="111">
        <v>1</v>
      </c>
      <c r="I12" s="5"/>
      <c r="J12" s="5"/>
      <c r="K12" s="5"/>
    </row>
    <row r="13" spans="1:11">
      <c r="A13" s="165">
        <v>43328</v>
      </c>
      <c r="B13" s="24">
        <v>0</v>
      </c>
      <c r="C13" s="24">
        <v>0</v>
      </c>
      <c r="D13" s="24">
        <v>0</v>
      </c>
      <c r="E13" s="1">
        <f t="shared" si="1"/>
        <v>0</v>
      </c>
      <c r="F13" s="2">
        <v>0</v>
      </c>
      <c r="G13" s="25">
        <f t="shared" si="0"/>
        <v>0</v>
      </c>
      <c r="H13" s="111">
        <v>1</v>
      </c>
      <c r="I13" s="5"/>
      <c r="J13" s="5"/>
      <c r="K13" s="5"/>
    </row>
    <row r="14" spans="1:11">
      <c r="A14" s="165">
        <v>43329</v>
      </c>
      <c r="B14" s="24">
        <v>0</v>
      </c>
      <c r="C14" s="24">
        <v>0</v>
      </c>
      <c r="D14" s="24">
        <v>-31.2</v>
      </c>
      <c r="E14" s="1">
        <f t="shared" si="1"/>
        <v>-31.2</v>
      </c>
      <c r="F14" s="3">
        <v>2</v>
      </c>
      <c r="G14" s="25">
        <f t="shared" si="0"/>
        <v>-242.42399999999998</v>
      </c>
      <c r="H14" s="111">
        <v>1</v>
      </c>
      <c r="I14" s="5"/>
      <c r="J14" s="5"/>
      <c r="K14" s="5"/>
    </row>
    <row r="15" spans="1:11">
      <c r="A15" s="165">
        <v>43332</v>
      </c>
      <c r="B15" s="24">
        <v>-58</v>
      </c>
      <c r="C15" s="24">
        <v>0</v>
      </c>
      <c r="D15" s="24">
        <v>0</v>
      </c>
      <c r="E15" s="1">
        <f t="shared" si="1"/>
        <v>-58</v>
      </c>
      <c r="F15" s="2">
        <v>2</v>
      </c>
      <c r="G15" s="25">
        <f t="shared" si="0"/>
        <v>-371.20000000000005</v>
      </c>
      <c r="H15" s="111">
        <v>1</v>
      </c>
      <c r="I15" s="5"/>
      <c r="J15" s="5"/>
      <c r="K15" s="5"/>
    </row>
    <row r="16" spans="1:11">
      <c r="A16" s="165">
        <v>43333</v>
      </c>
      <c r="B16" s="24">
        <v>0</v>
      </c>
      <c r="C16" s="24">
        <v>0</v>
      </c>
      <c r="D16" s="24">
        <v>0</v>
      </c>
      <c r="E16" s="1">
        <f t="shared" si="1"/>
        <v>0</v>
      </c>
      <c r="F16" s="2">
        <v>0</v>
      </c>
      <c r="G16" s="25">
        <f t="shared" si="0"/>
        <v>0</v>
      </c>
      <c r="H16" s="111">
        <v>1</v>
      </c>
      <c r="I16" s="5"/>
      <c r="J16" s="5"/>
      <c r="K16" s="5"/>
    </row>
    <row r="17" spans="1:27">
      <c r="A17" s="165">
        <v>43334</v>
      </c>
      <c r="B17" s="24">
        <v>0</v>
      </c>
      <c r="C17" s="24">
        <v>0</v>
      </c>
      <c r="D17" s="24">
        <v>0</v>
      </c>
      <c r="E17" s="1">
        <f t="shared" si="1"/>
        <v>0</v>
      </c>
      <c r="F17" s="2">
        <v>0</v>
      </c>
      <c r="G17" s="25">
        <f t="shared" si="0"/>
        <v>0</v>
      </c>
      <c r="H17" s="111">
        <v>1</v>
      </c>
      <c r="I17" s="5"/>
      <c r="J17" s="5"/>
      <c r="K17" s="5"/>
    </row>
    <row r="18" spans="1:27">
      <c r="A18" s="165">
        <v>43335</v>
      </c>
      <c r="B18" s="24">
        <v>0</v>
      </c>
      <c r="C18" s="24">
        <v>0</v>
      </c>
      <c r="D18" s="24">
        <v>0</v>
      </c>
      <c r="E18" s="1">
        <f t="shared" si="1"/>
        <v>0</v>
      </c>
      <c r="F18" s="2">
        <v>0</v>
      </c>
      <c r="G18" s="25">
        <f t="shared" si="0"/>
        <v>0</v>
      </c>
      <c r="H18" s="111">
        <v>1</v>
      </c>
      <c r="I18" s="5"/>
      <c r="J18" s="5"/>
      <c r="K18" s="5"/>
    </row>
    <row r="19" spans="1:27">
      <c r="A19" s="165">
        <v>43336</v>
      </c>
      <c r="B19" s="24">
        <v>0</v>
      </c>
      <c r="C19" s="24">
        <v>265.7</v>
      </c>
      <c r="D19" s="24">
        <v>0</v>
      </c>
      <c r="E19" s="1">
        <f t="shared" si="1"/>
        <v>265.7</v>
      </c>
      <c r="F19" s="2">
        <v>11</v>
      </c>
      <c r="G19" s="25">
        <f t="shared" si="0"/>
        <v>2059.1749999999997</v>
      </c>
      <c r="H19" s="111">
        <v>1</v>
      </c>
      <c r="I19" s="5"/>
      <c r="J19" s="5"/>
      <c r="K19" s="5"/>
    </row>
    <row r="20" spans="1:27">
      <c r="A20" s="165">
        <v>43339</v>
      </c>
      <c r="B20" s="24">
        <v>0</v>
      </c>
      <c r="C20" s="24">
        <v>0</v>
      </c>
      <c r="D20" s="24">
        <v>0</v>
      </c>
      <c r="E20" s="1">
        <f t="shared" si="1"/>
        <v>0</v>
      </c>
      <c r="F20" s="2">
        <v>0</v>
      </c>
      <c r="G20" s="25">
        <f t="shared" si="0"/>
        <v>0</v>
      </c>
      <c r="H20" s="111">
        <v>1</v>
      </c>
      <c r="I20" s="5"/>
      <c r="J20" s="5"/>
      <c r="K20" s="5"/>
    </row>
    <row r="21" spans="1:27">
      <c r="A21" s="165">
        <v>43340</v>
      </c>
      <c r="B21" s="24">
        <v>0</v>
      </c>
      <c r="C21" s="24">
        <v>0</v>
      </c>
      <c r="D21" s="24">
        <v>0</v>
      </c>
      <c r="E21" s="1">
        <f t="shared" si="1"/>
        <v>0</v>
      </c>
      <c r="F21" s="2">
        <v>0</v>
      </c>
      <c r="G21" s="25">
        <f t="shared" si="0"/>
        <v>0</v>
      </c>
      <c r="H21" s="111">
        <v>1</v>
      </c>
      <c r="I21" s="5"/>
      <c r="J21" s="5"/>
      <c r="K21" s="5"/>
    </row>
    <row r="22" spans="1:27">
      <c r="A22" s="165">
        <v>43341</v>
      </c>
      <c r="B22" s="24">
        <v>0</v>
      </c>
      <c r="C22" s="24">
        <v>0</v>
      </c>
      <c r="D22" s="24">
        <v>0</v>
      </c>
      <c r="E22" s="1">
        <f t="shared" si="1"/>
        <v>0</v>
      </c>
      <c r="F22" s="2">
        <v>0</v>
      </c>
      <c r="G22" s="25">
        <f t="shared" si="0"/>
        <v>0</v>
      </c>
      <c r="H22" s="111">
        <v>1</v>
      </c>
      <c r="I22" s="5"/>
      <c r="J22" s="5"/>
      <c r="K22" s="5"/>
    </row>
    <row r="23" spans="1:27">
      <c r="A23" s="165">
        <v>43342</v>
      </c>
      <c r="B23" s="24">
        <v>0</v>
      </c>
      <c r="C23" s="24">
        <v>0</v>
      </c>
      <c r="D23" s="24">
        <v>0</v>
      </c>
      <c r="E23" s="1">
        <f t="shared" si="1"/>
        <v>0</v>
      </c>
      <c r="F23" s="2">
        <v>0</v>
      </c>
      <c r="G23" s="25">
        <f t="shared" si="0"/>
        <v>0</v>
      </c>
      <c r="H23" s="111">
        <v>1</v>
      </c>
      <c r="I23" s="5"/>
      <c r="J23" s="5"/>
      <c r="K23" s="5"/>
    </row>
    <row r="24" spans="1:27">
      <c r="A24" s="165">
        <v>43343</v>
      </c>
      <c r="B24" s="24">
        <v>0</v>
      </c>
      <c r="C24" s="24">
        <v>0</v>
      </c>
      <c r="D24" s="24">
        <v>0</v>
      </c>
      <c r="E24" s="1">
        <f t="shared" si="1"/>
        <v>0</v>
      </c>
      <c r="F24" s="2">
        <v>0</v>
      </c>
      <c r="G24" s="25">
        <f t="shared" si="0"/>
        <v>0</v>
      </c>
      <c r="H24" s="111">
        <v>1</v>
      </c>
      <c r="I24" s="110"/>
      <c r="J24" s="110"/>
      <c r="K24" s="110"/>
    </row>
    <row r="25" spans="1:27" ht="15.75" customHeight="1">
      <c r="A25" s="61" t="s">
        <v>3</v>
      </c>
      <c r="B25" s="57">
        <f t="shared" ref="B25:G25" si="2">SUM(B2:B24)</f>
        <v>-92.7</v>
      </c>
      <c r="C25" s="57">
        <f t="shared" si="2"/>
        <v>223.39999999999998</v>
      </c>
      <c r="D25" s="57">
        <f t="shared" si="2"/>
        <v>174.9</v>
      </c>
      <c r="E25" s="177">
        <f t="shared" si="2"/>
        <v>305.60000000000002</v>
      </c>
      <c r="F25" s="117">
        <f t="shared" si="2"/>
        <v>25</v>
      </c>
      <c r="G25" s="122">
        <f t="shared" si="2"/>
        <v>2497.0429999999997</v>
      </c>
      <c r="H25" s="119"/>
      <c r="I25" s="5"/>
      <c r="J25" s="5"/>
      <c r="K25" s="5"/>
    </row>
    <row r="26" spans="1:27" ht="15.6">
      <c r="A26" s="56" t="s">
        <v>49</v>
      </c>
      <c r="B26" s="149">
        <v>4</v>
      </c>
      <c r="C26" s="149">
        <v>13</v>
      </c>
      <c r="D26" s="149">
        <v>8</v>
      </c>
      <c r="E26" s="178"/>
      <c r="F26" s="72">
        <f>SUM(B26:D26)</f>
        <v>25</v>
      </c>
      <c r="G26" s="149"/>
      <c r="H26" s="121"/>
    </row>
    <row r="27" spans="1:27" ht="15.75" customHeight="1">
      <c r="A27" s="87" t="s">
        <v>12</v>
      </c>
      <c r="B27" s="86">
        <f>(B25*8.6)</f>
        <v>-797.22</v>
      </c>
      <c r="C27" s="86">
        <f>(C25*8.6)</f>
        <v>1921.2399999999998</v>
      </c>
      <c r="D27" s="86">
        <f>(D25*8.6)</f>
        <v>1504.14</v>
      </c>
      <c r="E27" s="116"/>
      <c r="F27" s="118"/>
      <c r="G27" s="123"/>
      <c r="H27" s="120"/>
      <c r="I27" s="5"/>
      <c r="J27" s="5"/>
      <c r="K27" s="5"/>
    </row>
    <row r="29" spans="1:27" s="43" customFormat="1">
      <c r="A29" s="43" t="s">
        <v>17</v>
      </c>
      <c r="B29" s="43" t="s">
        <v>18</v>
      </c>
      <c r="C29" s="43" t="s">
        <v>19</v>
      </c>
      <c r="D29" s="43" t="s">
        <v>20</v>
      </c>
      <c r="E29" s="43" t="s">
        <v>22</v>
      </c>
      <c r="F29" s="43" t="s">
        <v>23</v>
      </c>
      <c r="G29" s="43" t="s">
        <v>21</v>
      </c>
      <c r="H29" s="43" t="s">
        <v>24</v>
      </c>
      <c r="I29" s="43" t="s">
        <v>25</v>
      </c>
      <c r="J29" s="43" t="s">
        <v>26</v>
      </c>
      <c r="K29" s="43" t="s">
        <v>27</v>
      </c>
      <c r="L29" s="43" t="s">
        <v>28</v>
      </c>
      <c r="M29" s="43" t="s">
        <v>29</v>
      </c>
      <c r="N29" s="43" t="s">
        <v>30</v>
      </c>
      <c r="O29" s="43" t="s">
        <v>31</v>
      </c>
      <c r="P29" s="43" t="s">
        <v>32</v>
      </c>
      <c r="Q29" s="43" t="s">
        <v>33</v>
      </c>
      <c r="R29" s="43" t="s">
        <v>34</v>
      </c>
      <c r="S29" s="43" t="s">
        <v>35</v>
      </c>
      <c r="T29" s="43" t="s">
        <v>36</v>
      </c>
      <c r="U29" s="43" t="s">
        <v>37</v>
      </c>
      <c r="V29" s="43" t="s">
        <v>38</v>
      </c>
      <c r="W29" s="43" t="s">
        <v>39</v>
      </c>
      <c r="X29" s="43" t="s">
        <v>40</v>
      </c>
      <c r="Y29" s="43" t="s">
        <v>41</v>
      </c>
      <c r="Z29" s="43" t="s">
        <v>42</v>
      </c>
      <c r="AA29" s="43" t="s">
        <v>43</v>
      </c>
    </row>
    <row r="30" spans="1:27">
      <c r="A30" s="42">
        <v>43320.576388888891</v>
      </c>
      <c r="B30" s="42">
        <v>43320.909722222219</v>
      </c>
      <c r="C30" s="23" t="s">
        <v>73</v>
      </c>
      <c r="D30" s="23" t="s">
        <v>44</v>
      </c>
      <c r="E30" s="23">
        <v>129.09899999999999</v>
      </c>
      <c r="F30" s="23">
        <v>126.901</v>
      </c>
      <c r="G30" s="23">
        <v>0.12</v>
      </c>
      <c r="H30" s="23">
        <v>128.73099999999999</v>
      </c>
      <c r="I30" s="23">
        <v>128.94300000000001</v>
      </c>
      <c r="J30" s="23">
        <v>-0.7</v>
      </c>
      <c r="K30" s="23">
        <v>0</v>
      </c>
      <c r="L30" s="23">
        <v>-21.2</v>
      </c>
      <c r="M30" s="23">
        <v>-23.62</v>
      </c>
      <c r="N30" s="23">
        <v>-0.3</v>
      </c>
      <c r="O30" s="23" t="s">
        <v>76</v>
      </c>
      <c r="P30" s="23">
        <v>39.200000000000003</v>
      </c>
      <c r="Q30" s="23" t="s">
        <v>77</v>
      </c>
      <c r="R30" s="23">
        <v>34.299999999999997</v>
      </c>
      <c r="S30" s="23">
        <v>1.62</v>
      </c>
      <c r="T30" s="23">
        <v>13.1</v>
      </c>
      <c r="U30" s="23">
        <v>14.148</v>
      </c>
      <c r="V30" s="23">
        <v>-21.2</v>
      </c>
      <c r="W30" s="23">
        <v>-22.896000000000001</v>
      </c>
      <c r="X30" s="23">
        <v>38.200000000000003</v>
      </c>
      <c r="Y30" s="23">
        <v>0</v>
      </c>
      <c r="Z30" s="23">
        <v>-34.299999999999997</v>
      </c>
      <c r="AA30" s="23">
        <v>-37.04</v>
      </c>
    </row>
    <row r="31" spans="1:27">
      <c r="A31" s="42">
        <v>43320.576388888891</v>
      </c>
      <c r="B31" s="42">
        <v>43320.909722222219</v>
      </c>
      <c r="C31" s="23" t="s">
        <v>73</v>
      </c>
      <c r="D31" s="23" t="s">
        <v>44</v>
      </c>
      <c r="E31" s="23">
        <v>129.09899999999999</v>
      </c>
      <c r="F31" s="23">
        <v>126.901</v>
      </c>
      <c r="G31" s="23">
        <v>0.24</v>
      </c>
      <c r="H31" s="23">
        <v>128.733</v>
      </c>
      <c r="I31" s="23">
        <v>128.94399999999999</v>
      </c>
      <c r="J31" s="23">
        <v>-1.39</v>
      </c>
      <c r="K31" s="23">
        <v>0</v>
      </c>
      <c r="L31" s="23">
        <v>-21.1</v>
      </c>
      <c r="M31" s="23">
        <v>-47.03</v>
      </c>
      <c r="N31" s="23">
        <v>-0.59</v>
      </c>
      <c r="O31" s="23" t="s">
        <v>78</v>
      </c>
      <c r="P31" s="23">
        <v>40.6</v>
      </c>
      <c r="Q31" s="23" t="s">
        <v>79</v>
      </c>
      <c r="R31" s="23">
        <v>34.4</v>
      </c>
      <c r="S31" s="23">
        <v>1.59</v>
      </c>
      <c r="T31" s="23">
        <v>13.3</v>
      </c>
      <c r="U31" s="23">
        <v>28.728000000000002</v>
      </c>
      <c r="V31" s="23">
        <v>-21.1</v>
      </c>
      <c r="W31" s="23">
        <v>-45.576000000000001</v>
      </c>
      <c r="X31" s="23">
        <v>38.700000000000003</v>
      </c>
      <c r="Y31" s="23">
        <v>0</v>
      </c>
      <c r="Z31" s="23">
        <v>-34.4</v>
      </c>
      <c r="AA31" s="23">
        <v>-74.3</v>
      </c>
    </row>
    <row r="32" spans="1:27">
      <c r="A32" s="23" t="s">
        <v>80</v>
      </c>
      <c r="B32" s="42">
        <v>43108.78125</v>
      </c>
      <c r="C32" s="23" t="s">
        <v>15</v>
      </c>
      <c r="D32" s="23" t="s">
        <v>46</v>
      </c>
      <c r="E32" s="23">
        <v>146.28399999999999</v>
      </c>
      <c r="F32" s="23">
        <v>148.05099999999999</v>
      </c>
      <c r="G32" s="23">
        <v>0.03</v>
      </c>
      <c r="H32" s="23">
        <v>146.63800000000001</v>
      </c>
      <c r="I32" s="23">
        <v>146.59100000000001</v>
      </c>
      <c r="J32" s="23">
        <v>-0.19</v>
      </c>
      <c r="K32" s="23">
        <v>-0.06</v>
      </c>
      <c r="L32" s="23">
        <v>-4.7</v>
      </c>
      <c r="M32" s="23">
        <v>-1.51</v>
      </c>
      <c r="N32" s="23">
        <v>-0.02</v>
      </c>
      <c r="O32" s="23" t="s">
        <v>81</v>
      </c>
      <c r="P32" s="23">
        <v>78.400000000000006</v>
      </c>
      <c r="Q32" s="23" t="s">
        <v>82</v>
      </c>
      <c r="R32" s="23">
        <v>75.400000000000006</v>
      </c>
      <c r="S32" s="23">
        <v>0.59</v>
      </c>
      <c r="T32" s="23">
        <v>47.4</v>
      </c>
      <c r="U32" s="23">
        <v>12.798</v>
      </c>
      <c r="V32" s="23">
        <v>-28</v>
      </c>
      <c r="W32" s="23">
        <v>-7.56</v>
      </c>
      <c r="X32" s="23">
        <v>62.9</v>
      </c>
      <c r="Y32" s="23">
        <v>30.9</v>
      </c>
      <c r="Z32" s="23">
        <v>-52.1</v>
      </c>
      <c r="AA32" s="23">
        <v>-14.07</v>
      </c>
    </row>
    <row r="33" spans="1:27">
      <c r="A33" s="23" t="s">
        <v>80</v>
      </c>
      <c r="B33" s="42">
        <v>43108.434027777781</v>
      </c>
      <c r="C33" s="23" t="s">
        <v>15</v>
      </c>
      <c r="D33" s="23" t="s">
        <v>46</v>
      </c>
      <c r="E33" s="23">
        <v>146.28399999999999</v>
      </c>
      <c r="F33" s="23">
        <v>148.05099999999999</v>
      </c>
      <c r="G33" s="23">
        <v>0.01</v>
      </c>
      <c r="H33" s="23">
        <v>146.63800000000001</v>
      </c>
      <c r="I33" s="23">
        <v>147.09299999999999</v>
      </c>
      <c r="J33" s="23">
        <v>-7.0000000000000007E-2</v>
      </c>
      <c r="K33" s="23">
        <v>-0.02</v>
      </c>
      <c r="L33" s="23">
        <v>45.5</v>
      </c>
      <c r="M33" s="23">
        <v>3.97</v>
      </c>
      <c r="N33" s="23">
        <v>0.05</v>
      </c>
      <c r="O33" s="23" t="s">
        <v>83</v>
      </c>
      <c r="P33" s="23">
        <v>87.7</v>
      </c>
      <c r="Q33" s="23" t="s">
        <v>84</v>
      </c>
      <c r="R33" s="23">
        <v>31.4</v>
      </c>
      <c r="S33" s="23">
        <v>0.12</v>
      </c>
      <c r="T33" s="23">
        <v>47.4</v>
      </c>
      <c r="U33" s="23">
        <v>4.266</v>
      </c>
      <c r="V33" s="23">
        <v>-5.8</v>
      </c>
      <c r="W33" s="23">
        <v>-0.52200000000000002</v>
      </c>
      <c r="X33" s="23">
        <v>89.1</v>
      </c>
      <c r="Y33" s="23">
        <v>96.4</v>
      </c>
      <c r="Z33" s="23">
        <v>-1.9</v>
      </c>
      <c r="AA33" s="23">
        <v>-0.17</v>
      </c>
    </row>
    <row r="34" spans="1:27">
      <c r="A34" s="23" t="s">
        <v>80</v>
      </c>
      <c r="B34" s="42">
        <v>43108.430555555555</v>
      </c>
      <c r="C34" s="23" t="s">
        <v>15</v>
      </c>
      <c r="D34" s="23" t="s">
        <v>46</v>
      </c>
      <c r="E34" s="23">
        <v>146.28399999999999</v>
      </c>
      <c r="F34" s="23">
        <v>148.05099999999999</v>
      </c>
      <c r="G34" s="23">
        <v>0.01</v>
      </c>
      <c r="H34" s="23">
        <v>146.63800000000001</v>
      </c>
      <c r="I34" s="23">
        <v>147.1</v>
      </c>
      <c r="J34" s="23">
        <v>-0.06</v>
      </c>
      <c r="K34" s="23">
        <v>-0.02</v>
      </c>
      <c r="L34" s="23">
        <v>46.2</v>
      </c>
      <c r="M34" s="23">
        <v>4.04</v>
      </c>
      <c r="N34" s="23">
        <v>0.05</v>
      </c>
      <c r="O34" s="23" t="s">
        <v>85</v>
      </c>
      <c r="P34" s="23">
        <v>87.7</v>
      </c>
      <c r="Q34" s="23" t="s">
        <v>86</v>
      </c>
      <c r="R34" s="23">
        <v>31.4</v>
      </c>
      <c r="S34" s="23">
        <v>0.12</v>
      </c>
      <c r="T34" s="23">
        <v>47.4</v>
      </c>
      <c r="U34" s="23">
        <v>4.266</v>
      </c>
      <c r="V34" s="23">
        <v>-5.8</v>
      </c>
      <c r="W34" s="23">
        <v>-0.52200000000000002</v>
      </c>
      <c r="X34" s="23">
        <v>89.1</v>
      </c>
      <c r="Y34" s="23">
        <v>97.7</v>
      </c>
      <c r="Z34" s="23">
        <v>-1.2</v>
      </c>
      <c r="AA34" s="23">
        <v>-0.11</v>
      </c>
    </row>
    <row r="35" spans="1:27">
      <c r="A35" s="23" t="s">
        <v>80</v>
      </c>
      <c r="B35" s="42">
        <v>43108.427083333336</v>
      </c>
      <c r="C35" s="23" t="s">
        <v>15</v>
      </c>
      <c r="D35" s="23" t="s">
        <v>46</v>
      </c>
      <c r="E35" s="23">
        <v>146.28399999999999</v>
      </c>
      <c r="F35" s="23">
        <v>148.05099999999999</v>
      </c>
      <c r="G35" s="23">
        <v>0.01</v>
      </c>
      <c r="H35" s="23">
        <v>146.63800000000001</v>
      </c>
      <c r="I35" s="23">
        <v>147.07</v>
      </c>
      <c r="J35" s="23">
        <v>-7.0000000000000007E-2</v>
      </c>
      <c r="K35" s="23">
        <v>-0.02</v>
      </c>
      <c r="L35" s="23">
        <v>43.2</v>
      </c>
      <c r="M35" s="23">
        <v>3.77</v>
      </c>
      <c r="N35" s="23">
        <v>0.05</v>
      </c>
      <c r="O35" s="23" t="s">
        <v>87</v>
      </c>
      <c r="P35" s="23">
        <v>87.5</v>
      </c>
      <c r="Q35" s="23" t="s">
        <v>88</v>
      </c>
      <c r="R35" s="23">
        <v>31.4</v>
      </c>
      <c r="S35" s="23">
        <v>0.12</v>
      </c>
      <c r="T35" s="23">
        <v>47.4</v>
      </c>
      <c r="U35" s="23">
        <v>4.266</v>
      </c>
      <c r="V35" s="23">
        <v>-5.8</v>
      </c>
      <c r="W35" s="23">
        <v>-0.52200000000000002</v>
      </c>
      <c r="X35" s="23">
        <v>89.1</v>
      </c>
      <c r="Y35" s="23">
        <v>92.1</v>
      </c>
      <c r="Z35" s="23">
        <v>-4.2</v>
      </c>
      <c r="AA35" s="23">
        <v>-0.38</v>
      </c>
    </row>
    <row r="36" spans="1:27">
      <c r="A36" s="23" t="s">
        <v>80</v>
      </c>
      <c r="B36" s="42">
        <v>43108.420138888891</v>
      </c>
      <c r="C36" s="23" t="s">
        <v>15</v>
      </c>
      <c r="D36" s="23" t="s">
        <v>46</v>
      </c>
      <c r="E36" s="23">
        <v>146.28399999999999</v>
      </c>
      <c r="F36" s="23">
        <v>148.05099999999999</v>
      </c>
      <c r="G36" s="23">
        <v>0.02</v>
      </c>
      <c r="H36" s="23">
        <v>146.63800000000001</v>
      </c>
      <c r="I36" s="23">
        <v>146.989</v>
      </c>
      <c r="J36" s="23">
        <v>-0.13</v>
      </c>
      <c r="K36" s="23">
        <v>-0.04</v>
      </c>
      <c r="L36" s="23">
        <v>35.1</v>
      </c>
      <c r="M36" s="23">
        <v>6.09</v>
      </c>
      <c r="N36" s="23">
        <v>0.08</v>
      </c>
      <c r="O36" s="23" t="s">
        <v>89</v>
      </c>
      <c r="P36" s="23">
        <v>87.5</v>
      </c>
      <c r="Q36" s="23" t="s">
        <v>90</v>
      </c>
      <c r="R36" s="23">
        <v>31.4</v>
      </c>
      <c r="S36" s="23">
        <v>0.12</v>
      </c>
      <c r="T36" s="23">
        <v>47.4</v>
      </c>
      <c r="U36" s="23">
        <v>8.532</v>
      </c>
      <c r="V36" s="23">
        <v>-5.8</v>
      </c>
      <c r="W36" s="23">
        <v>-1.044</v>
      </c>
      <c r="X36" s="23">
        <v>89.1</v>
      </c>
      <c r="Y36" s="23">
        <v>76.900000000000006</v>
      </c>
      <c r="Z36" s="23">
        <v>-12.3</v>
      </c>
      <c r="AA36" s="23">
        <v>-2.21</v>
      </c>
    </row>
    <row r="37" spans="1:27">
      <c r="A37" s="23" t="s">
        <v>80</v>
      </c>
      <c r="B37" s="42">
        <v>43108.416666666664</v>
      </c>
      <c r="C37" s="23" t="s">
        <v>15</v>
      </c>
      <c r="D37" s="23" t="s">
        <v>46</v>
      </c>
      <c r="E37" s="23">
        <v>146.28399999999999</v>
      </c>
      <c r="F37" s="23">
        <v>148.05099999999999</v>
      </c>
      <c r="G37" s="23">
        <v>0.03</v>
      </c>
      <c r="H37" s="23">
        <v>146.63800000000001</v>
      </c>
      <c r="I37" s="23">
        <v>147.04599999999999</v>
      </c>
      <c r="J37" s="23">
        <v>-0.2</v>
      </c>
      <c r="K37" s="23">
        <v>-0.06</v>
      </c>
      <c r="L37" s="23">
        <v>40.799999999999997</v>
      </c>
      <c r="M37" s="23">
        <v>10.66</v>
      </c>
      <c r="N37" s="23">
        <v>0.13</v>
      </c>
      <c r="O37" s="23" t="s">
        <v>91</v>
      </c>
      <c r="P37" s="23">
        <v>87.4</v>
      </c>
      <c r="Q37" s="23" t="s">
        <v>92</v>
      </c>
      <c r="R37" s="23">
        <v>31.4</v>
      </c>
      <c r="S37" s="23">
        <v>0.12</v>
      </c>
      <c r="T37" s="23">
        <v>47.4</v>
      </c>
      <c r="U37" s="23">
        <v>12.798</v>
      </c>
      <c r="V37" s="23">
        <v>-5.8</v>
      </c>
      <c r="W37" s="23">
        <v>-1.5660000000000001</v>
      </c>
      <c r="X37" s="23">
        <v>89.1</v>
      </c>
      <c r="Y37" s="23">
        <v>87.6</v>
      </c>
      <c r="Z37" s="23">
        <v>-6.6</v>
      </c>
      <c r="AA37" s="23">
        <v>-1.78</v>
      </c>
    </row>
  </sheetData>
  <mergeCells count="1">
    <mergeCell ref="E25:E26"/>
  </mergeCells>
  <conditionalFormatting sqref="I1:I2 B2:C2 G2:G24 M28 B3:B7 C3:C6 K25:K27 L29:L1048576">
    <cfRule type="cellIs" dxfId="282" priority="180" operator="lessThan">
      <formula>0</formula>
    </cfRule>
    <cfRule type="cellIs" dxfId="281" priority="181" operator="greaterThan">
      <formula>0</formula>
    </cfRule>
  </conditionalFormatting>
  <conditionalFormatting sqref="E2:E25">
    <cfRule type="cellIs" dxfId="280" priority="164" operator="lessThan">
      <formula>0</formula>
    </cfRule>
    <cfRule type="cellIs" dxfId="279" priority="165" operator="greaterThan">
      <formula>0</formula>
    </cfRule>
  </conditionalFormatting>
  <conditionalFormatting sqref="B2:C26 E2:G25 F26:G26">
    <cfRule type="cellIs" dxfId="278" priority="161" operator="equal">
      <formula>0</formula>
    </cfRule>
  </conditionalFormatting>
  <conditionalFormatting sqref="G3:G24 B3:C24">
    <cfRule type="cellIs" dxfId="277" priority="159" operator="lessThan">
      <formula>0</formula>
    </cfRule>
    <cfRule type="cellIs" dxfId="276" priority="160" operator="greaterThan">
      <formula>0</formula>
    </cfRule>
  </conditionalFormatting>
  <conditionalFormatting sqref="G25">
    <cfRule type="cellIs" dxfId="275" priority="156" operator="lessThan">
      <formula>0</formula>
    </cfRule>
    <cfRule type="cellIs" dxfId="274" priority="157" operator="greaterThan">
      <formula>0</formula>
    </cfRule>
  </conditionalFormatting>
  <conditionalFormatting sqref="B25:C25">
    <cfRule type="cellIs" dxfId="273" priority="154" operator="lessThan">
      <formula>0</formula>
    </cfRule>
    <cfRule type="cellIs" dxfId="272" priority="155" operator="greaterThan">
      <formula>0</formula>
    </cfRule>
  </conditionalFormatting>
  <conditionalFormatting sqref="K1:K22">
    <cfRule type="cellIs" dxfId="271" priority="152" operator="lessThan">
      <formula>0</formula>
    </cfRule>
    <cfRule type="cellIs" dxfId="270" priority="153" operator="greaterThan">
      <formula>0</formula>
    </cfRule>
  </conditionalFormatting>
  <conditionalFormatting sqref="B27:C27">
    <cfRule type="cellIs" dxfId="269" priority="150" operator="lessThan">
      <formula>0</formula>
    </cfRule>
    <cfRule type="cellIs" dxfId="268" priority="151" operator="greaterThan">
      <formula>0</formula>
    </cfRule>
  </conditionalFormatting>
  <conditionalFormatting sqref="K23">
    <cfRule type="cellIs" dxfId="267" priority="143" operator="lessThan">
      <formula>0</formula>
    </cfRule>
    <cfRule type="cellIs" dxfId="266" priority="144" operator="greaterThan">
      <formula>0</formula>
    </cfRule>
  </conditionalFormatting>
  <conditionalFormatting sqref="D2">
    <cfRule type="cellIs" dxfId="265" priority="117" operator="lessThan">
      <formula>0</formula>
    </cfRule>
    <cfRule type="cellIs" dxfId="264" priority="118" operator="greaterThan">
      <formula>0</formula>
    </cfRule>
  </conditionalFormatting>
  <conditionalFormatting sqref="D2:D26">
    <cfRule type="cellIs" dxfId="263" priority="116" operator="equal">
      <formula>0</formula>
    </cfRule>
  </conditionalFormatting>
  <conditionalFormatting sqref="D3:D24">
    <cfRule type="cellIs" dxfId="262" priority="114" operator="lessThan">
      <formula>0</formula>
    </cfRule>
    <cfRule type="cellIs" dxfId="261" priority="115" operator="greaterThan">
      <formula>0</formula>
    </cfRule>
  </conditionalFormatting>
  <conditionalFormatting sqref="D25">
    <cfRule type="cellIs" dxfId="260" priority="112" operator="lessThan">
      <formula>0</formula>
    </cfRule>
    <cfRule type="cellIs" dxfId="259" priority="113" operator="greaterThan">
      <formula>0</formula>
    </cfRule>
  </conditionalFormatting>
  <conditionalFormatting sqref="D27">
    <cfRule type="cellIs" dxfId="258" priority="110" operator="lessThan">
      <formula>0</formula>
    </cfRule>
    <cfRule type="cellIs" dxfId="257" priority="111" operator="greaterThan">
      <formula>0</formula>
    </cfRule>
  </conditionalFormatting>
  <conditionalFormatting sqref="K24">
    <cfRule type="cellIs" dxfId="256" priority="91" operator="lessThan">
      <formula>0</formula>
    </cfRule>
    <cfRule type="cellIs" dxfId="255" priority="92" operator="greater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M29"/>
  <sheetViews>
    <sheetView workbookViewId="0">
      <selection activeCell="A2" sqref="A2:A24"/>
    </sheetView>
  </sheetViews>
  <sheetFormatPr baseColWidth="10" defaultColWidth="11.44140625" defaultRowHeight="14.4"/>
  <cols>
    <col min="1" max="1" width="26.6640625" style="21" customWidth="1"/>
    <col min="2" max="2" width="17.88671875" style="22" customWidth="1"/>
    <col min="3" max="5" width="15.5546875" style="21" customWidth="1"/>
    <col min="6" max="6" width="20.6640625" style="21" customWidth="1"/>
    <col min="7" max="7" width="17.44140625" style="21" customWidth="1"/>
    <col min="8" max="8" width="26.88671875" style="21" customWidth="1"/>
    <col min="9" max="9" width="19.6640625" style="21" customWidth="1"/>
    <col min="10" max="10" width="17.44140625" style="21" bestFit="1" customWidth="1"/>
    <col min="11" max="11" width="13.88671875" style="21" customWidth="1"/>
    <col min="12" max="16384" width="11.44140625" style="21"/>
  </cols>
  <sheetData>
    <row r="1" spans="1:13" ht="15.6">
      <c r="A1" s="33" t="s">
        <v>4</v>
      </c>
      <c r="B1" s="36" t="s">
        <v>10</v>
      </c>
      <c r="C1" s="34" t="s">
        <v>13</v>
      </c>
      <c r="D1" s="32" t="s">
        <v>14</v>
      </c>
      <c r="E1" s="35" t="s">
        <v>15</v>
      </c>
      <c r="F1" s="84" t="s">
        <v>51</v>
      </c>
      <c r="G1" s="37" t="s">
        <v>9</v>
      </c>
      <c r="H1" s="37" t="s">
        <v>2</v>
      </c>
      <c r="I1" s="37" t="s">
        <v>12</v>
      </c>
      <c r="J1" s="5"/>
      <c r="K1" s="5"/>
      <c r="L1" s="5"/>
      <c r="M1" s="5"/>
    </row>
    <row r="2" spans="1:13">
      <c r="A2" s="165">
        <v>43313</v>
      </c>
      <c r="B2" s="45">
        <v>0</v>
      </c>
      <c r="C2" s="45">
        <v>0</v>
      </c>
      <c r="D2" s="45">
        <v>0</v>
      </c>
      <c r="E2" s="45">
        <v>74.2</v>
      </c>
      <c r="F2" s="45">
        <v>0</v>
      </c>
      <c r="G2" s="1">
        <f t="shared" ref="G2:G24" si="0">SUM(B2:F2)</f>
        <v>74.2</v>
      </c>
      <c r="H2" s="2">
        <v>2</v>
      </c>
      <c r="I2" s="25">
        <f t="shared" ref="I2:I24" si="1">(B2*8.6)+(C2*8.6)+(D2*6)+(E2*7.8)+(F2*11.42)</f>
        <v>578.76</v>
      </c>
      <c r="J2" s="5"/>
      <c r="K2" s="5"/>
      <c r="L2" s="5"/>
      <c r="M2" s="5"/>
    </row>
    <row r="3" spans="1:13">
      <c r="A3" s="165">
        <v>43314</v>
      </c>
      <c r="B3" s="24">
        <v>0</v>
      </c>
      <c r="C3" s="24">
        <v>-78.8</v>
      </c>
      <c r="D3" s="24">
        <v>0</v>
      </c>
      <c r="E3" s="24">
        <v>0</v>
      </c>
      <c r="F3" s="24">
        <v>-21.4</v>
      </c>
      <c r="G3" s="1">
        <f t="shared" si="0"/>
        <v>-100.19999999999999</v>
      </c>
      <c r="H3" s="2">
        <v>20</v>
      </c>
      <c r="I3" s="25">
        <f t="shared" si="1"/>
        <v>-922.06799999999998</v>
      </c>
      <c r="J3" s="5"/>
      <c r="K3" s="5"/>
      <c r="L3" s="5"/>
      <c r="M3" s="5"/>
    </row>
    <row r="4" spans="1:13">
      <c r="A4" s="165">
        <v>43315</v>
      </c>
      <c r="B4" s="24">
        <v>-25.4</v>
      </c>
      <c r="C4" s="24">
        <v>80.5</v>
      </c>
      <c r="D4" s="24">
        <v>0</v>
      </c>
      <c r="E4" s="24">
        <v>0</v>
      </c>
      <c r="F4" s="24">
        <v>-42.9</v>
      </c>
      <c r="G4" s="1">
        <f t="shared" si="0"/>
        <v>12.200000000000003</v>
      </c>
      <c r="H4" s="2">
        <v>8</v>
      </c>
      <c r="I4" s="25">
        <f t="shared" si="1"/>
        <v>-16.057999999999993</v>
      </c>
      <c r="J4" s="5"/>
      <c r="K4" s="5"/>
      <c r="L4" s="5"/>
      <c r="M4" s="5"/>
    </row>
    <row r="5" spans="1:13">
      <c r="A5" s="165">
        <v>43318</v>
      </c>
      <c r="B5" s="24">
        <v>0</v>
      </c>
      <c r="C5" s="24">
        <v>0</v>
      </c>
      <c r="D5" s="24">
        <v>0</v>
      </c>
      <c r="E5" s="24">
        <v>0</v>
      </c>
      <c r="F5" s="24">
        <v>-20.7</v>
      </c>
      <c r="G5" s="1">
        <f t="shared" si="0"/>
        <v>-20.7</v>
      </c>
      <c r="H5" s="2">
        <v>4</v>
      </c>
      <c r="I5" s="25">
        <f t="shared" si="1"/>
        <v>-236.39399999999998</v>
      </c>
      <c r="J5" s="5"/>
      <c r="K5" s="5"/>
      <c r="L5" s="5"/>
      <c r="M5" s="5"/>
    </row>
    <row r="6" spans="1:13">
      <c r="A6" s="165">
        <v>43319</v>
      </c>
      <c r="B6" s="24">
        <v>0</v>
      </c>
      <c r="C6" s="24">
        <v>0</v>
      </c>
      <c r="D6" s="24">
        <v>0</v>
      </c>
      <c r="E6" s="24">
        <v>0</v>
      </c>
      <c r="F6" s="24">
        <v>5.5</v>
      </c>
      <c r="G6" s="1">
        <f t="shared" si="0"/>
        <v>5.5</v>
      </c>
      <c r="H6" s="3">
        <v>1</v>
      </c>
      <c r="I6" s="25">
        <f t="shared" si="1"/>
        <v>62.81</v>
      </c>
      <c r="J6" s="5"/>
      <c r="K6" s="5"/>
      <c r="L6" s="5"/>
      <c r="M6" s="5"/>
    </row>
    <row r="7" spans="1:13">
      <c r="A7" s="165">
        <v>43320</v>
      </c>
      <c r="B7" s="24">
        <v>0</v>
      </c>
      <c r="C7" s="24">
        <v>0</v>
      </c>
      <c r="D7" s="24">
        <v>0</v>
      </c>
      <c r="E7" s="24">
        <v>363.7</v>
      </c>
      <c r="F7" s="24">
        <v>0</v>
      </c>
      <c r="G7" s="1">
        <f t="shared" si="0"/>
        <v>363.7</v>
      </c>
      <c r="H7" s="3">
        <v>8</v>
      </c>
      <c r="I7" s="25">
        <f t="shared" si="1"/>
        <v>2836.8599999999997</v>
      </c>
      <c r="J7" s="5"/>
      <c r="K7" s="5"/>
      <c r="L7" s="5"/>
      <c r="M7" s="5"/>
    </row>
    <row r="8" spans="1:13">
      <c r="A8" s="165">
        <v>43321</v>
      </c>
      <c r="B8" s="24">
        <v>0</v>
      </c>
      <c r="C8" s="24">
        <v>0</v>
      </c>
      <c r="D8" s="24">
        <v>0</v>
      </c>
      <c r="E8" s="24">
        <v>356.9</v>
      </c>
      <c r="F8" s="24">
        <v>0</v>
      </c>
      <c r="G8" s="1">
        <f t="shared" si="0"/>
        <v>356.9</v>
      </c>
      <c r="H8" s="2">
        <v>4</v>
      </c>
      <c r="I8" s="25">
        <f t="shared" si="1"/>
        <v>2783.8199999999997</v>
      </c>
      <c r="J8" s="5"/>
      <c r="K8" s="5"/>
      <c r="L8" s="5"/>
      <c r="M8" s="5"/>
    </row>
    <row r="9" spans="1:13">
      <c r="A9" s="165">
        <v>43322</v>
      </c>
      <c r="B9" s="24">
        <v>67</v>
      </c>
      <c r="C9" s="24">
        <v>0</v>
      </c>
      <c r="D9" s="24">
        <v>-93.2</v>
      </c>
      <c r="E9" s="24">
        <v>-46.5</v>
      </c>
      <c r="F9" s="24">
        <v>0</v>
      </c>
      <c r="G9" s="1">
        <f t="shared" si="0"/>
        <v>-72.7</v>
      </c>
      <c r="H9" s="2">
        <v>15</v>
      </c>
      <c r="I9" s="25">
        <f t="shared" si="1"/>
        <v>-345.7000000000001</v>
      </c>
      <c r="J9" s="5"/>
      <c r="K9" s="5"/>
      <c r="L9" s="5"/>
      <c r="M9" s="5"/>
    </row>
    <row r="10" spans="1:13">
      <c r="A10" s="165">
        <v>43325</v>
      </c>
      <c r="B10" s="24">
        <v>0</v>
      </c>
      <c r="C10" s="24">
        <v>0</v>
      </c>
      <c r="D10" s="24">
        <v>0</v>
      </c>
      <c r="E10" s="24">
        <v>0</v>
      </c>
      <c r="F10" s="24">
        <v>0</v>
      </c>
      <c r="G10" s="1">
        <f t="shared" si="0"/>
        <v>0</v>
      </c>
      <c r="H10" s="2">
        <v>0</v>
      </c>
      <c r="I10" s="25">
        <f t="shared" si="1"/>
        <v>0</v>
      </c>
      <c r="J10" s="5"/>
      <c r="K10" s="5"/>
      <c r="L10" s="5"/>
      <c r="M10" s="5"/>
    </row>
    <row r="11" spans="1:13">
      <c r="A11" s="165">
        <v>43326</v>
      </c>
      <c r="B11" s="24">
        <v>0</v>
      </c>
      <c r="C11" s="24">
        <v>0</v>
      </c>
      <c r="D11" s="24">
        <v>0</v>
      </c>
      <c r="E11" s="24">
        <v>0</v>
      </c>
      <c r="F11" s="24">
        <v>0</v>
      </c>
      <c r="G11" s="1">
        <f t="shared" si="0"/>
        <v>0</v>
      </c>
      <c r="H11" s="3">
        <v>0</v>
      </c>
      <c r="I11" s="25">
        <f t="shared" si="1"/>
        <v>0</v>
      </c>
      <c r="J11" s="5"/>
      <c r="K11" s="5"/>
      <c r="L11" s="5"/>
      <c r="M11" s="5"/>
    </row>
    <row r="12" spans="1:13">
      <c r="A12" s="165">
        <v>43327</v>
      </c>
      <c r="B12" s="24">
        <v>0</v>
      </c>
      <c r="C12" s="24">
        <v>0</v>
      </c>
      <c r="D12" s="24">
        <v>0</v>
      </c>
      <c r="E12" s="24">
        <v>0</v>
      </c>
      <c r="F12" s="24">
        <v>0</v>
      </c>
      <c r="G12" s="1">
        <f t="shared" si="0"/>
        <v>0</v>
      </c>
      <c r="H12" s="2">
        <v>0</v>
      </c>
      <c r="I12" s="25">
        <f t="shared" si="1"/>
        <v>0</v>
      </c>
      <c r="J12" s="5"/>
      <c r="K12" s="5"/>
      <c r="L12" s="5"/>
      <c r="M12" s="5"/>
    </row>
    <row r="13" spans="1:13">
      <c r="A13" s="165">
        <v>43328</v>
      </c>
      <c r="B13" s="24">
        <v>0</v>
      </c>
      <c r="C13" s="24">
        <v>0</v>
      </c>
      <c r="D13" s="24">
        <v>-102.9</v>
      </c>
      <c r="E13" s="24">
        <v>0</v>
      </c>
      <c r="F13" s="24">
        <v>0</v>
      </c>
      <c r="G13" s="1">
        <f t="shared" si="0"/>
        <v>-102.9</v>
      </c>
      <c r="H13" s="2">
        <v>7</v>
      </c>
      <c r="I13" s="25">
        <f t="shared" si="1"/>
        <v>-617.40000000000009</v>
      </c>
      <c r="J13" s="5"/>
      <c r="K13" s="5"/>
      <c r="L13" s="5"/>
      <c r="M13" s="5"/>
    </row>
    <row r="14" spans="1:13">
      <c r="A14" s="165">
        <v>43329</v>
      </c>
      <c r="B14" s="24">
        <v>-8.1</v>
      </c>
      <c r="C14" s="24">
        <v>0</v>
      </c>
      <c r="D14" s="24">
        <v>0</v>
      </c>
      <c r="E14" s="24">
        <v>0</v>
      </c>
      <c r="F14" s="24">
        <v>0</v>
      </c>
      <c r="G14" s="1">
        <f t="shared" si="0"/>
        <v>-8.1</v>
      </c>
      <c r="H14" s="3">
        <v>6</v>
      </c>
      <c r="I14" s="25">
        <f t="shared" si="1"/>
        <v>-69.66</v>
      </c>
      <c r="J14" s="5"/>
      <c r="K14" s="5"/>
      <c r="L14" s="5"/>
      <c r="M14" s="5"/>
    </row>
    <row r="15" spans="1:13">
      <c r="A15" s="165">
        <v>43332</v>
      </c>
      <c r="B15" s="24">
        <v>0</v>
      </c>
      <c r="C15" s="24">
        <v>0</v>
      </c>
      <c r="D15" s="24">
        <v>0</v>
      </c>
      <c r="E15" s="24">
        <v>0</v>
      </c>
      <c r="F15" s="24">
        <v>0</v>
      </c>
      <c r="G15" s="1">
        <f t="shared" si="0"/>
        <v>0</v>
      </c>
      <c r="H15" s="2">
        <v>0</v>
      </c>
      <c r="I15" s="25">
        <f t="shared" si="1"/>
        <v>0</v>
      </c>
      <c r="J15" s="5"/>
      <c r="K15" s="5"/>
      <c r="L15" s="5"/>
      <c r="M15" s="5"/>
    </row>
    <row r="16" spans="1:13">
      <c r="A16" s="165">
        <v>43333</v>
      </c>
      <c r="B16" s="24">
        <v>-82.3</v>
      </c>
      <c r="C16" s="24">
        <v>0</v>
      </c>
      <c r="D16" s="24">
        <v>0</v>
      </c>
      <c r="E16" s="24">
        <v>0</v>
      </c>
      <c r="F16" s="24">
        <v>0</v>
      </c>
      <c r="G16" s="1">
        <f t="shared" si="0"/>
        <v>-82.3</v>
      </c>
      <c r="H16" s="2">
        <v>6</v>
      </c>
      <c r="I16" s="25">
        <f t="shared" si="1"/>
        <v>-707.78</v>
      </c>
      <c r="J16" s="5"/>
      <c r="K16" s="5"/>
      <c r="L16" s="5"/>
      <c r="M16" s="5"/>
    </row>
    <row r="17" spans="1:13">
      <c r="A17" s="165">
        <v>43334</v>
      </c>
      <c r="B17" s="24">
        <v>0</v>
      </c>
      <c r="C17" s="24">
        <v>0</v>
      </c>
      <c r="D17" s="24">
        <v>0</v>
      </c>
      <c r="E17" s="24">
        <v>0</v>
      </c>
      <c r="F17" s="24">
        <v>0</v>
      </c>
      <c r="G17" s="1">
        <f t="shared" si="0"/>
        <v>0</v>
      </c>
      <c r="H17" s="2">
        <v>0</v>
      </c>
      <c r="I17" s="25">
        <f t="shared" si="1"/>
        <v>0</v>
      </c>
      <c r="J17" s="5"/>
      <c r="K17" s="5"/>
      <c r="L17" s="5"/>
      <c r="M17" s="5"/>
    </row>
    <row r="18" spans="1:13">
      <c r="A18" s="165">
        <v>43335</v>
      </c>
      <c r="B18" s="24">
        <v>0</v>
      </c>
      <c r="C18" s="24">
        <v>2.2999999999999998</v>
      </c>
      <c r="D18" s="24">
        <v>0</v>
      </c>
      <c r="E18" s="24">
        <v>0</v>
      </c>
      <c r="F18" s="24">
        <v>0</v>
      </c>
      <c r="G18" s="1">
        <f t="shared" si="0"/>
        <v>2.2999999999999998</v>
      </c>
      <c r="H18" s="2">
        <v>4</v>
      </c>
      <c r="I18" s="25">
        <f t="shared" si="1"/>
        <v>19.779999999999998</v>
      </c>
      <c r="J18" s="5"/>
      <c r="K18" s="5"/>
      <c r="L18" s="5"/>
      <c r="M18" s="5"/>
    </row>
    <row r="19" spans="1:13">
      <c r="A19" s="165">
        <v>43336</v>
      </c>
      <c r="B19" s="24">
        <v>-45.4</v>
      </c>
      <c r="C19" s="24">
        <v>2</v>
      </c>
      <c r="D19" s="24">
        <v>0</v>
      </c>
      <c r="E19" s="24">
        <v>0</v>
      </c>
      <c r="F19" s="24">
        <v>0</v>
      </c>
      <c r="G19" s="1">
        <f t="shared" si="0"/>
        <v>-43.4</v>
      </c>
      <c r="H19" s="2">
        <v>4</v>
      </c>
      <c r="I19" s="25">
        <f t="shared" si="1"/>
        <v>-373.24</v>
      </c>
      <c r="J19" s="5"/>
      <c r="K19" s="5"/>
      <c r="L19" s="5"/>
      <c r="M19" s="5"/>
    </row>
    <row r="20" spans="1:13">
      <c r="A20" s="165">
        <v>43339</v>
      </c>
      <c r="B20" s="24">
        <v>0</v>
      </c>
      <c r="C20" s="24">
        <v>0</v>
      </c>
      <c r="D20" s="24">
        <v>0</v>
      </c>
      <c r="E20" s="24">
        <v>0</v>
      </c>
      <c r="F20" s="24">
        <v>0</v>
      </c>
      <c r="G20" s="1">
        <f t="shared" si="0"/>
        <v>0</v>
      </c>
      <c r="H20" s="2"/>
      <c r="I20" s="25">
        <f t="shared" si="1"/>
        <v>0</v>
      </c>
      <c r="J20" s="5"/>
      <c r="K20" s="5"/>
      <c r="L20" s="5"/>
      <c r="M20" s="5"/>
    </row>
    <row r="21" spans="1:13">
      <c r="A21" s="165">
        <v>43340</v>
      </c>
      <c r="B21" s="24">
        <v>0</v>
      </c>
      <c r="C21" s="24">
        <v>0</v>
      </c>
      <c r="D21" s="24">
        <v>0</v>
      </c>
      <c r="E21" s="24">
        <v>0</v>
      </c>
      <c r="F21" s="24">
        <v>0</v>
      </c>
      <c r="G21" s="1">
        <f t="shared" si="0"/>
        <v>0</v>
      </c>
      <c r="H21" s="2"/>
      <c r="I21" s="25">
        <f t="shared" si="1"/>
        <v>0</v>
      </c>
      <c r="J21" s="5"/>
      <c r="K21" s="5"/>
      <c r="L21" s="5"/>
      <c r="M21" s="5"/>
    </row>
    <row r="22" spans="1:13">
      <c r="A22" s="165">
        <v>43341</v>
      </c>
      <c r="B22" s="24">
        <v>0</v>
      </c>
      <c r="C22" s="24">
        <v>0</v>
      </c>
      <c r="D22" s="24">
        <v>0</v>
      </c>
      <c r="E22" s="24">
        <v>0</v>
      </c>
      <c r="F22" s="24">
        <v>0</v>
      </c>
      <c r="G22" s="1">
        <f t="shared" si="0"/>
        <v>0</v>
      </c>
      <c r="H22" s="2"/>
      <c r="I22" s="25">
        <f t="shared" si="1"/>
        <v>0</v>
      </c>
      <c r="J22" s="5"/>
      <c r="K22" s="5"/>
      <c r="L22" s="5"/>
      <c r="M22" s="5"/>
    </row>
    <row r="23" spans="1:13">
      <c r="A23" s="165">
        <v>43342</v>
      </c>
      <c r="B23" s="24">
        <v>0</v>
      </c>
      <c r="C23" s="24">
        <v>0</v>
      </c>
      <c r="D23" s="24">
        <v>0</v>
      </c>
      <c r="E23" s="24">
        <v>0</v>
      </c>
      <c r="F23" s="24">
        <v>0</v>
      </c>
      <c r="G23" s="1">
        <f t="shared" si="0"/>
        <v>0</v>
      </c>
      <c r="H23" s="2"/>
      <c r="I23" s="25">
        <f t="shared" si="1"/>
        <v>0</v>
      </c>
      <c r="J23" s="5"/>
      <c r="K23" s="5"/>
      <c r="L23" s="5"/>
      <c r="M23" s="5"/>
    </row>
    <row r="24" spans="1:13">
      <c r="A24" s="165">
        <v>43343</v>
      </c>
      <c r="B24" s="24">
        <v>0</v>
      </c>
      <c r="C24" s="24">
        <v>0</v>
      </c>
      <c r="D24" s="24">
        <v>0</v>
      </c>
      <c r="E24" s="24">
        <v>0</v>
      </c>
      <c r="F24" s="24">
        <v>0</v>
      </c>
      <c r="G24" s="1">
        <f t="shared" si="0"/>
        <v>0</v>
      </c>
      <c r="H24" s="2"/>
      <c r="I24" s="25">
        <f t="shared" si="1"/>
        <v>0</v>
      </c>
      <c r="J24" s="5"/>
      <c r="K24" s="5"/>
      <c r="L24" s="5"/>
      <c r="M24" s="5"/>
    </row>
    <row r="25" spans="1:13" ht="15.75" customHeight="1">
      <c r="A25" s="4" t="s">
        <v>3</v>
      </c>
      <c r="B25" s="57">
        <f>SUM(B2:B22)</f>
        <v>-94.199999999999989</v>
      </c>
      <c r="C25" s="57">
        <f>SUM(C2:C22)</f>
        <v>6.0000000000000027</v>
      </c>
      <c r="D25" s="57">
        <f>SUM(D2:D22)</f>
        <v>-196.10000000000002</v>
      </c>
      <c r="E25" s="57">
        <f>SUM(E2:E22)</f>
        <v>748.3</v>
      </c>
      <c r="F25" s="57">
        <f>SUM(F2:F22)</f>
        <v>-79.5</v>
      </c>
      <c r="G25" s="177">
        <f>SUM(G2:G24)</f>
        <v>384.49999999999989</v>
      </c>
      <c r="H25" s="117">
        <f>SUM(H2:H24)</f>
        <v>89</v>
      </c>
      <c r="I25" s="122">
        <f>SUM(I2:I22)</f>
        <v>2993.7299999999996</v>
      </c>
      <c r="J25" s="5"/>
      <c r="K25" s="5"/>
      <c r="L25" s="5"/>
      <c r="M25" s="5"/>
    </row>
    <row r="26" spans="1:13" ht="15.6">
      <c r="A26" s="56" t="s">
        <v>49</v>
      </c>
      <c r="B26" s="59">
        <v>22</v>
      </c>
      <c r="C26" s="59">
        <v>17</v>
      </c>
      <c r="D26" s="59">
        <v>15</v>
      </c>
      <c r="E26" s="59">
        <v>16</v>
      </c>
      <c r="F26" s="59">
        <v>19</v>
      </c>
      <c r="G26" s="178"/>
      <c r="H26" s="60">
        <f>SUM(B26:F26)</f>
        <v>89</v>
      </c>
      <c r="I26" s="59"/>
    </row>
    <row r="27" spans="1:13" ht="15.75" customHeight="1">
      <c r="A27" s="87" t="s">
        <v>12</v>
      </c>
      <c r="B27" s="86">
        <f>(B25*8.6)</f>
        <v>-810.11999999999989</v>
      </c>
      <c r="C27" s="86">
        <f>(C25*8.6)</f>
        <v>51.600000000000023</v>
      </c>
      <c r="D27" s="86">
        <f>(D25*6)</f>
        <v>-1176.6000000000001</v>
      </c>
      <c r="E27" s="86">
        <f>(E25*7.8)</f>
        <v>5836.74</v>
      </c>
      <c r="F27" s="86">
        <f>(F25*11.42)</f>
        <v>-907.89</v>
      </c>
      <c r="G27" s="116"/>
      <c r="H27" s="118"/>
      <c r="I27" s="123"/>
      <c r="J27" s="5"/>
      <c r="K27" s="5"/>
      <c r="L27" s="5"/>
      <c r="M27" s="5"/>
    </row>
    <row r="29" spans="1:13" s="163" customFormat="1">
      <c r="A29" s="163" t="s">
        <v>17</v>
      </c>
      <c r="B29" s="163" t="s">
        <v>18</v>
      </c>
      <c r="C29" s="163" t="s">
        <v>19</v>
      </c>
      <c r="D29" s="163" t="s">
        <v>20</v>
      </c>
      <c r="E29" s="163" t="s">
        <v>21</v>
      </c>
      <c r="F29" s="163" t="s">
        <v>22</v>
      </c>
      <c r="G29" s="163" t="s">
        <v>23</v>
      </c>
      <c r="H29" s="163" t="s">
        <v>24</v>
      </c>
      <c r="I29" s="163" t="s">
        <v>25</v>
      </c>
      <c r="J29" s="163" t="s">
        <v>26</v>
      </c>
      <c r="K29" s="163" t="s">
        <v>27</v>
      </c>
      <c r="L29" s="163" t="s">
        <v>28</v>
      </c>
      <c r="M29" s="163" t="s">
        <v>99</v>
      </c>
    </row>
  </sheetData>
  <mergeCells count="1">
    <mergeCell ref="G25:G26"/>
  </mergeCells>
  <conditionalFormatting sqref="I25">
    <cfRule type="cellIs" dxfId="254" priority="124" operator="lessThan">
      <formula>0</formula>
    </cfRule>
    <cfRule type="cellIs" dxfId="253" priority="125" operator="greaterThan">
      <formula>0</formula>
    </cfRule>
  </conditionalFormatting>
  <conditionalFormatting sqref="G2:G22 G25">
    <cfRule type="cellIs" dxfId="252" priority="132" operator="lessThan">
      <formula>0</formula>
    </cfRule>
    <cfRule type="cellIs" dxfId="251" priority="133" operator="greaterThan">
      <formula>0</formula>
    </cfRule>
  </conditionalFormatting>
  <conditionalFormatting sqref="G3:H22 I3:I23 B2:E26 G2:I2 G25:I25 H26:I26">
    <cfRule type="cellIs" dxfId="250" priority="129" operator="equal">
      <formula>0</formula>
    </cfRule>
  </conditionalFormatting>
  <conditionalFormatting sqref="I2:I23 B2:C24">
    <cfRule type="cellIs" dxfId="249" priority="127" operator="lessThan">
      <formula>0</formula>
    </cfRule>
    <cfRule type="cellIs" dxfId="248" priority="128" operator="greaterThan">
      <formula>0</formula>
    </cfRule>
  </conditionalFormatting>
  <conditionalFormatting sqref="B25:C25">
    <cfRule type="cellIs" dxfId="247" priority="122" operator="lessThan">
      <formula>0</formula>
    </cfRule>
    <cfRule type="cellIs" dxfId="246" priority="123" operator="greaterThan">
      <formula>0</formula>
    </cfRule>
  </conditionalFormatting>
  <conditionalFormatting sqref="D2:D24">
    <cfRule type="cellIs" dxfId="245" priority="120" operator="lessThan">
      <formula>0</formula>
    </cfRule>
    <cfRule type="cellIs" dxfId="244" priority="121" operator="greaterThan">
      <formula>0</formula>
    </cfRule>
  </conditionalFormatting>
  <conditionalFormatting sqref="D25">
    <cfRule type="cellIs" dxfId="243" priority="117" operator="lessThan">
      <formula>0</formula>
    </cfRule>
    <cfRule type="cellIs" dxfId="242" priority="118" operator="greaterThan">
      <formula>0</formula>
    </cfRule>
  </conditionalFormatting>
  <conditionalFormatting sqref="E2:E24">
    <cfRule type="cellIs" dxfId="241" priority="115" operator="lessThan">
      <formula>0</formula>
    </cfRule>
    <cfRule type="cellIs" dxfId="240" priority="116" operator="greaterThan">
      <formula>0</formula>
    </cfRule>
  </conditionalFormatting>
  <conditionalFormatting sqref="E25">
    <cfRule type="cellIs" dxfId="239" priority="112" operator="lessThan">
      <formula>0</formula>
    </cfRule>
    <cfRule type="cellIs" dxfId="238" priority="113" operator="greaterThan">
      <formula>0</formula>
    </cfRule>
  </conditionalFormatting>
  <conditionalFormatting sqref="K1:K22 L28 K25:K27 L30:L1048576">
    <cfRule type="cellIs" dxfId="237" priority="109" operator="greaterThan">
      <formula>0</formula>
    </cfRule>
    <cfRule type="cellIs" dxfId="236" priority="110" operator="lessThan">
      <formula>0</formula>
    </cfRule>
  </conditionalFormatting>
  <conditionalFormatting sqref="F2:F26">
    <cfRule type="cellIs" dxfId="235" priority="108" operator="equal">
      <formula>0</formula>
    </cfRule>
  </conditionalFormatting>
  <conditionalFormatting sqref="F2:F24">
    <cfRule type="cellIs" dxfId="234" priority="106" operator="lessThan">
      <formula>0</formula>
    </cfRule>
    <cfRule type="cellIs" dxfId="233" priority="107" operator="greaterThan">
      <formula>0</formula>
    </cfRule>
  </conditionalFormatting>
  <conditionalFormatting sqref="F25">
    <cfRule type="cellIs" dxfId="232" priority="104" operator="lessThan">
      <formula>0</formula>
    </cfRule>
    <cfRule type="cellIs" dxfId="231" priority="105" operator="greaterThan">
      <formula>0</formula>
    </cfRule>
  </conditionalFormatting>
  <conditionalFormatting sqref="F27">
    <cfRule type="cellIs" dxfId="230" priority="102" operator="lessThan">
      <formula>0</formula>
    </cfRule>
    <cfRule type="cellIs" dxfId="229" priority="103" operator="greaterThan">
      <formula>0</formula>
    </cfRule>
  </conditionalFormatting>
  <conditionalFormatting sqref="B27:E27">
    <cfRule type="cellIs" dxfId="228" priority="100" operator="lessThan">
      <formula>0</formula>
    </cfRule>
    <cfRule type="cellIs" dxfId="227" priority="101" operator="greaterThan">
      <formula>0</formula>
    </cfRule>
  </conditionalFormatting>
  <conditionalFormatting sqref="G23">
    <cfRule type="cellIs" dxfId="226" priority="98" operator="lessThan">
      <formula>0</formula>
    </cfRule>
    <cfRule type="cellIs" dxfId="225" priority="99" operator="greaterThan">
      <formula>0</formula>
    </cfRule>
  </conditionalFormatting>
  <conditionalFormatting sqref="G23:H23">
    <cfRule type="cellIs" dxfId="224" priority="96" operator="equal">
      <formula>0</formula>
    </cfRule>
  </conditionalFormatting>
  <conditionalFormatting sqref="K23">
    <cfRule type="cellIs" dxfId="223" priority="88" operator="greaterThan">
      <formula>0</formula>
    </cfRule>
    <cfRule type="cellIs" dxfId="222" priority="89" operator="lessThan">
      <formula>0</formula>
    </cfRule>
  </conditionalFormatting>
  <conditionalFormatting sqref="I24">
    <cfRule type="cellIs" dxfId="221" priority="40" operator="equal">
      <formula>0</formula>
    </cfRule>
  </conditionalFormatting>
  <conditionalFormatting sqref="I24">
    <cfRule type="cellIs" dxfId="220" priority="38" operator="lessThan">
      <formula>0</formula>
    </cfRule>
    <cfRule type="cellIs" dxfId="219" priority="39" operator="greaterThan">
      <formula>0</formula>
    </cfRule>
  </conditionalFormatting>
  <conditionalFormatting sqref="G24">
    <cfRule type="cellIs" dxfId="218" priority="36" operator="lessThan">
      <formula>0</formula>
    </cfRule>
    <cfRule type="cellIs" dxfId="217" priority="37" operator="greaterThan">
      <formula>0</formula>
    </cfRule>
  </conditionalFormatting>
  <conditionalFormatting sqref="G24:H24">
    <cfRule type="cellIs" dxfId="216" priority="35" operator="equal">
      <formula>0</formula>
    </cfRule>
  </conditionalFormatting>
  <conditionalFormatting sqref="K24">
    <cfRule type="cellIs" dxfId="215" priority="27" operator="greaterThan">
      <formula>0</formula>
    </cfRule>
    <cfRule type="cellIs" dxfId="214" priority="28" operator="lessThan">
      <formula>0</formula>
    </cfRule>
  </conditionalFormatting>
  <conditionalFormatting sqref="L29">
    <cfRule type="cellIs" dxfId="213" priority="2" operator="lessThan">
      <formula>0</formula>
    </cfRule>
    <cfRule type="cellIs" dxfId="212" priority="3" operator="greaterThan">
      <formula>0</formula>
    </cfRule>
  </conditionalFormatting>
  <conditionalFormatting sqref="H29">
    <cfRule type="duplicateValues" dxfId="211" priority="1"/>
  </conditionalFormatting>
  <conditionalFormatting sqref="L29">
    <cfRule type="cellIs" dxfId="210" priority="4" operator="greaterThan">
      <formula>0</formula>
    </cfRule>
    <cfRule type="cellIs" dxfId="209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BI143"/>
  <sheetViews>
    <sheetView tabSelected="1" workbookViewId="0">
      <selection activeCell="I22" sqref="I22"/>
    </sheetView>
  </sheetViews>
  <sheetFormatPr baseColWidth="10" defaultColWidth="11.44140625" defaultRowHeight="14.4"/>
  <cols>
    <col min="1" max="1" width="27" style="21" customWidth="1"/>
    <col min="2" max="3" width="22.33203125" style="21" customWidth="1"/>
    <col min="4" max="4" width="18.88671875" style="21" bestFit="1" customWidth="1"/>
    <col min="5" max="5" width="18.6640625" style="21" customWidth="1"/>
    <col min="6" max="6" width="18.44140625" style="21" bestFit="1" customWidth="1"/>
    <col min="7" max="7" width="18.88671875" style="21" customWidth="1"/>
    <col min="8" max="8" width="20" style="48" bestFit="1" customWidth="1"/>
    <col min="9" max="9" width="17.5546875" style="48" customWidth="1"/>
    <col min="10" max="10" width="18.88671875" style="48" bestFit="1" customWidth="1"/>
    <col min="11" max="11" width="21.5546875" style="48" bestFit="1" customWidth="1"/>
    <col min="12" max="12" width="19.44140625" style="48" bestFit="1" customWidth="1"/>
    <col min="13" max="13" width="23.6640625" style="48" bestFit="1" customWidth="1"/>
    <col min="14" max="18" width="11.44140625" style="48" customWidth="1"/>
    <col min="19" max="61" width="11.44140625" style="48"/>
    <col min="62" max="16384" width="11.44140625" style="21"/>
  </cols>
  <sheetData>
    <row r="1" spans="1:61" ht="15.6">
      <c r="A1" s="31" t="s">
        <v>5</v>
      </c>
      <c r="B1" s="36" t="s">
        <v>10</v>
      </c>
      <c r="C1" s="39" t="s">
        <v>11</v>
      </c>
      <c r="D1" s="53" t="s">
        <v>9</v>
      </c>
      <c r="E1" s="38" t="s">
        <v>2</v>
      </c>
      <c r="F1" s="38" t="s">
        <v>12</v>
      </c>
      <c r="G1" s="9"/>
      <c r="H1" s="9"/>
      <c r="I1" s="9"/>
      <c r="J1" s="9"/>
      <c r="K1" s="9"/>
      <c r="L1" s="9"/>
      <c r="M1" s="9"/>
      <c r="BH1" s="21"/>
      <c r="BI1" s="21"/>
    </row>
    <row r="2" spans="1:61" ht="15" thickBot="1">
      <c r="A2" s="187">
        <v>43313</v>
      </c>
      <c r="B2" s="45">
        <f>SUMPRODUCT((VALUE(TEXT($A$30:$A$96,"JJ/MM/AAAA"))=VALUE(TEXT(A2,"JJ/MM/AAAA")))*($C$30:$C$96=$B$1),$L$30:$L$96)</f>
        <v>0</v>
      </c>
      <c r="C2" s="45">
        <f t="shared" ref="C2:C24" si="0">SUMPRODUCT((VALUE(TEXT($A$30:$A$96,"JJ/MM/AAAA"))=VALUE(TEXT(A2,"JJ/MM/AAAA")))*($C$30:$C$96=$C$1),$L$30:$L$96)</f>
        <v>0</v>
      </c>
      <c r="D2" s="1">
        <f t="shared" ref="D2:D24" si="1">SUM(B2:C2)</f>
        <v>0</v>
      </c>
      <c r="E2" s="2"/>
      <c r="F2" s="25">
        <f>(B2*8.6)+(C2*7.86)</f>
        <v>0</v>
      </c>
      <c r="G2" s="95"/>
      <c r="H2" s="96"/>
      <c r="I2" s="9"/>
      <c r="J2" s="9"/>
      <c r="K2" s="9"/>
      <c r="L2" s="9"/>
      <c r="M2" s="9"/>
      <c r="BH2" s="21"/>
      <c r="BI2" s="21"/>
    </row>
    <row r="3" spans="1:61" s="49" customFormat="1">
      <c r="A3" s="187">
        <v>43314</v>
      </c>
      <c r="B3" s="45">
        <f t="shared" ref="B3:B24" si="2">SUMPRODUCT((VALUE(TEXT($A$30:$A$96,"JJ/MM/AAAA"))=VALUE(TEXT(A3,"JJ/MM/AAAA")))*($C$30:$C$96=$B$1),$L$30:$L$96)</f>
        <v>0</v>
      </c>
      <c r="C3" s="45">
        <f t="shared" si="0"/>
        <v>0</v>
      </c>
      <c r="D3" s="1">
        <f t="shared" si="1"/>
        <v>0</v>
      </c>
      <c r="E3" s="2"/>
      <c r="F3" s="25">
        <f t="shared" ref="F3:F24" si="3">(B3*8.54)+(C3*7.86)</f>
        <v>0</v>
      </c>
      <c r="G3" s="9"/>
      <c r="H3" s="9"/>
      <c r="I3" s="9"/>
      <c r="J3" s="9"/>
      <c r="K3" s="9"/>
      <c r="L3" s="9"/>
      <c r="M3" s="9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</row>
    <row r="4" spans="1:61" s="50" customFormat="1">
      <c r="A4" s="187">
        <v>43315</v>
      </c>
      <c r="B4" s="45">
        <f t="shared" si="2"/>
        <v>0</v>
      </c>
      <c r="C4" s="45">
        <f t="shared" si="0"/>
        <v>0</v>
      </c>
      <c r="D4" s="1">
        <f t="shared" si="1"/>
        <v>0</v>
      </c>
      <c r="E4" s="2"/>
      <c r="F4" s="25">
        <f t="shared" si="3"/>
        <v>0</v>
      </c>
      <c r="G4" s="9"/>
      <c r="H4" s="9"/>
      <c r="I4" s="9"/>
      <c r="J4" s="9"/>
      <c r="K4" s="9"/>
      <c r="L4" s="9"/>
      <c r="M4" s="9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</row>
    <row r="5" spans="1:61" s="50" customFormat="1">
      <c r="A5" s="187">
        <v>43318</v>
      </c>
      <c r="B5" s="45">
        <f t="shared" si="2"/>
        <v>0</v>
      </c>
      <c r="C5" s="45">
        <f t="shared" si="0"/>
        <v>0</v>
      </c>
      <c r="D5" s="1">
        <f t="shared" si="1"/>
        <v>0</v>
      </c>
      <c r="E5" s="2"/>
      <c r="F5" s="25">
        <f t="shared" si="3"/>
        <v>0</v>
      </c>
      <c r="G5" s="9"/>
      <c r="H5" s="9"/>
      <c r="I5" s="9"/>
      <c r="J5" s="9"/>
      <c r="K5" s="9"/>
      <c r="L5" s="9"/>
      <c r="M5" s="9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</row>
    <row r="6" spans="1:61" s="50" customFormat="1">
      <c r="A6" s="187">
        <v>43319</v>
      </c>
      <c r="B6" s="45">
        <f t="shared" si="2"/>
        <v>0</v>
      </c>
      <c r="C6" s="45">
        <f t="shared" si="0"/>
        <v>0</v>
      </c>
      <c r="D6" s="1">
        <f t="shared" si="1"/>
        <v>0</v>
      </c>
      <c r="E6" s="3"/>
      <c r="F6" s="25">
        <f t="shared" si="3"/>
        <v>0</v>
      </c>
      <c r="G6" s="9"/>
      <c r="H6" s="9"/>
      <c r="I6" s="9"/>
      <c r="J6" s="9"/>
      <c r="K6" s="9"/>
      <c r="L6" s="9"/>
      <c r="M6" s="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</row>
    <row r="7" spans="1:61" s="51" customFormat="1" ht="15" thickBot="1">
      <c r="A7" s="187">
        <v>43320</v>
      </c>
      <c r="B7" s="45">
        <f t="shared" si="2"/>
        <v>1.8</v>
      </c>
      <c r="C7" s="45">
        <f t="shared" si="0"/>
        <v>36.1</v>
      </c>
      <c r="D7" s="1">
        <f t="shared" si="1"/>
        <v>37.9</v>
      </c>
      <c r="E7" s="3"/>
      <c r="F7" s="25">
        <f t="shared" si="3"/>
        <v>299.11800000000005</v>
      </c>
      <c r="G7" s="9"/>
      <c r="H7" s="9"/>
      <c r="I7" s="9"/>
      <c r="J7" s="9"/>
      <c r="K7" s="9"/>
      <c r="L7" s="9"/>
      <c r="M7" s="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</row>
    <row r="8" spans="1:61" s="49" customFormat="1">
      <c r="A8" s="187">
        <v>43321</v>
      </c>
      <c r="B8" s="45">
        <f t="shared" si="2"/>
        <v>0</v>
      </c>
      <c r="C8" s="45">
        <f t="shared" si="0"/>
        <v>0</v>
      </c>
      <c r="D8" s="1">
        <f t="shared" si="1"/>
        <v>0</v>
      </c>
      <c r="E8" s="2"/>
      <c r="F8" s="25">
        <f t="shared" si="3"/>
        <v>0</v>
      </c>
      <c r="G8" s="9"/>
      <c r="H8" s="9"/>
      <c r="I8" s="9"/>
      <c r="J8" s="9"/>
      <c r="K8" s="9"/>
      <c r="L8" s="9"/>
      <c r="M8" s="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</row>
    <row r="9" spans="1:61" s="50" customFormat="1">
      <c r="A9" s="187">
        <v>43322</v>
      </c>
      <c r="B9" s="45">
        <f t="shared" si="2"/>
        <v>0</v>
      </c>
      <c r="C9" s="45">
        <f t="shared" si="0"/>
        <v>0</v>
      </c>
      <c r="D9" s="1">
        <f t="shared" si="1"/>
        <v>0</v>
      </c>
      <c r="E9" s="2"/>
      <c r="F9" s="25">
        <f t="shared" si="3"/>
        <v>0</v>
      </c>
      <c r="G9" s="9"/>
      <c r="H9" s="9"/>
      <c r="I9" s="9"/>
      <c r="J9" s="9"/>
      <c r="K9" s="9"/>
      <c r="L9" s="9"/>
      <c r="M9" s="9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</row>
    <row r="10" spans="1:61" s="50" customFormat="1">
      <c r="A10" s="187">
        <v>43325</v>
      </c>
      <c r="B10" s="45">
        <f t="shared" si="2"/>
        <v>-30.9</v>
      </c>
      <c r="C10" s="45">
        <f t="shared" si="0"/>
        <v>-30.599999999999998</v>
      </c>
      <c r="D10" s="1">
        <f t="shared" si="1"/>
        <v>-61.5</v>
      </c>
      <c r="E10" s="2"/>
      <c r="F10" s="25">
        <f t="shared" si="3"/>
        <v>-504.40199999999993</v>
      </c>
      <c r="G10" s="9"/>
      <c r="H10" s="9"/>
      <c r="I10" s="9"/>
      <c r="J10" s="9"/>
      <c r="K10" s="9"/>
      <c r="L10" s="9"/>
      <c r="M10" s="9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</row>
    <row r="11" spans="1:61" s="50" customFormat="1">
      <c r="A11" s="187">
        <v>43326</v>
      </c>
      <c r="B11" s="45">
        <f t="shared" si="2"/>
        <v>35.6</v>
      </c>
      <c r="C11" s="45">
        <f t="shared" si="0"/>
        <v>0.7</v>
      </c>
      <c r="D11" s="1">
        <f t="shared" si="1"/>
        <v>36.300000000000004</v>
      </c>
      <c r="E11" s="3"/>
      <c r="F11" s="25">
        <f t="shared" si="3"/>
        <v>309.52600000000001</v>
      </c>
      <c r="G11" s="9"/>
      <c r="H11" s="9"/>
      <c r="I11" s="9"/>
      <c r="J11" s="9"/>
      <c r="K11" s="9"/>
      <c r="L11" s="9"/>
      <c r="M11" s="9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</row>
    <row r="12" spans="1:61" s="51" customFormat="1" ht="15" thickBot="1">
      <c r="A12" s="187">
        <v>43327</v>
      </c>
      <c r="B12" s="45">
        <f t="shared" si="2"/>
        <v>9.8000000000000007</v>
      </c>
      <c r="C12" s="45">
        <f t="shared" si="0"/>
        <v>53.999999999999993</v>
      </c>
      <c r="D12" s="1">
        <f t="shared" si="1"/>
        <v>63.8</v>
      </c>
      <c r="E12" s="2"/>
      <c r="F12" s="25">
        <f t="shared" si="3"/>
        <v>508.13199999999995</v>
      </c>
      <c r="G12" s="9"/>
      <c r="H12" s="9"/>
      <c r="I12" s="9"/>
      <c r="J12" s="9"/>
      <c r="K12" s="9"/>
      <c r="L12" s="9"/>
      <c r="M12" s="9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</row>
    <row r="13" spans="1:61" s="49" customFormat="1">
      <c r="A13" s="187">
        <v>43328</v>
      </c>
      <c r="B13" s="45">
        <f t="shared" si="2"/>
        <v>13.2</v>
      </c>
      <c r="C13" s="45">
        <f t="shared" si="0"/>
        <v>-4.7999999999999989</v>
      </c>
      <c r="D13" s="1">
        <f t="shared" si="1"/>
        <v>8.4</v>
      </c>
      <c r="E13" s="2"/>
      <c r="F13" s="25">
        <f t="shared" si="3"/>
        <v>74.999999999999986</v>
      </c>
      <c r="G13" s="9"/>
      <c r="H13" s="9"/>
      <c r="I13" s="9"/>
      <c r="J13" s="9"/>
      <c r="K13" s="9"/>
      <c r="L13" s="9"/>
      <c r="M13" s="9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</row>
    <row r="14" spans="1:61" s="50" customFormat="1">
      <c r="A14" s="187">
        <v>43329</v>
      </c>
      <c r="B14" s="45">
        <f t="shared" si="2"/>
        <v>-26.6</v>
      </c>
      <c r="C14" s="45">
        <f t="shared" si="0"/>
        <v>36.200000000000003</v>
      </c>
      <c r="D14" s="1">
        <f t="shared" si="1"/>
        <v>9.6000000000000014</v>
      </c>
      <c r="E14" s="3"/>
      <c r="F14" s="25">
        <f t="shared" si="3"/>
        <v>57.368000000000052</v>
      </c>
      <c r="G14" s="9"/>
      <c r="H14" s="9"/>
      <c r="I14" s="9"/>
      <c r="J14" s="9"/>
      <c r="K14" s="9"/>
      <c r="L14" s="9"/>
      <c r="M14" s="9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</row>
    <row r="15" spans="1:61" s="50" customFormat="1">
      <c r="A15" s="187">
        <v>43332</v>
      </c>
      <c r="B15" s="45">
        <f t="shared" si="2"/>
        <v>-5.2000000000000011</v>
      </c>
      <c r="C15" s="45">
        <f t="shared" si="0"/>
        <v>-23.1</v>
      </c>
      <c r="D15" s="1">
        <f t="shared" si="1"/>
        <v>-28.300000000000004</v>
      </c>
      <c r="E15" s="2"/>
      <c r="F15" s="25">
        <f t="shared" si="3"/>
        <v>-225.97400000000005</v>
      </c>
      <c r="G15" s="9"/>
      <c r="H15" s="9"/>
      <c r="I15" s="9"/>
      <c r="J15" s="9"/>
      <c r="K15" s="9"/>
      <c r="L15" s="9"/>
      <c r="M15" s="9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</row>
    <row r="16" spans="1:61" s="50" customFormat="1">
      <c r="A16" s="187">
        <v>43333</v>
      </c>
      <c r="B16" s="45">
        <f t="shared" si="2"/>
        <v>-35.5</v>
      </c>
      <c r="C16" s="45">
        <f t="shared" si="0"/>
        <v>24.799999999999997</v>
      </c>
      <c r="D16" s="1">
        <f t="shared" si="1"/>
        <v>-10.700000000000003</v>
      </c>
      <c r="E16" s="132"/>
      <c r="F16" s="25">
        <f t="shared" si="3"/>
        <v>-108.24199999999996</v>
      </c>
      <c r="G16" s="9"/>
      <c r="H16" s="9"/>
      <c r="I16" s="9"/>
      <c r="J16" s="9"/>
      <c r="K16" s="9"/>
      <c r="L16" s="9"/>
      <c r="M16" s="9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</row>
    <row r="17" spans="1:61" s="51" customFormat="1" ht="15" thickBot="1">
      <c r="A17" s="187">
        <v>43334</v>
      </c>
      <c r="B17" s="45">
        <f t="shared" si="2"/>
        <v>1.8000000000000007</v>
      </c>
      <c r="C17" s="45">
        <f t="shared" si="0"/>
        <v>38.4</v>
      </c>
      <c r="D17" s="1">
        <f t="shared" si="1"/>
        <v>40.200000000000003</v>
      </c>
      <c r="E17" s="132"/>
      <c r="F17" s="25">
        <f t="shared" si="3"/>
        <v>317.19600000000003</v>
      </c>
      <c r="G17" s="9"/>
      <c r="H17" s="9"/>
      <c r="I17" s="9"/>
      <c r="J17" s="9"/>
      <c r="K17" s="9"/>
      <c r="L17" s="9"/>
      <c r="M17" s="9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</row>
    <row r="18" spans="1:61" s="49" customFormat="1">
      <c r="A18" s="187">
        <v>43335</v>
      </c>
      <c r="B18" s="45">
        <f t="shared" si="2"/>
        <v>-37.9</v>
      </c>
      <c r="C18" s="45">
        <f t="shared" si="0"/>
        <v>37.9</v>
      </c>
      <c r="D18" s="1">
        <f t="shared" si="1"/>
        <v>0</v>
      </c>
      <c r="E18" s="132"/>
      <c r="F18" s="25">
        <f t="shared" si="3"/>
        <v>-25.771999999999935</v>
      </c>
      <c r="G18" s="9"/>
      <c r="H18" s="9"/>
      <c r="I18" s="9"/>
      <c r="J18" s="9"/>
      <c r="K18" s="9"/>
      <c r="L18" s="9"/>
      <c r="M18" s="9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</row>
    <row r="19" spans="1:61" s="50" customFormat="1">
      <c r="A19" s="187">
        <v>43336</v>
      </c>
      <c r="B19" s="45">
        <f t="shared" si="2"/>
        <v>28.3</v>
      </c>
      <c r="C19" s="45">
        <f t="shared" si="0"/>
        <v>-22.9</v>
      </c>
      <c r="D19" s="1">
        <f t="shared" si="1"/>
        <v>5.4000000000000021</v>
      </c>
      <c r="E19" s="132"/>
      <c r="F19" s="25">
        <f t="shared" si="3"/>
        <v>61.687999999999988</v>
      </c>
      <c r="G19" s="9"/>
      <c r="H19" s="9"/>
      <c r="I19" s="9"/>
      <c r="J19" s="9"/>
      <c r="K19" s="9"/>
      <c r="L19" s="9"/>
      <c r="M19" s="9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</row>
    <row r="20" spans="1:61" s="50" customFormat="1">
      <c r="A20" s="187">
        <v>43339</v>
      </c>
      <c r="B20" s="45">
        <f t="shared" si="2"/>
        <v>59.9</v>
      </c>
      <c r="C20" s="45">
        <f t="shared" si="0"/>
        <v>12.5</v>
      </c>
      <c r="D20" s="1">
        <f t="shared" si="1"/>
        <v>72.400000000000006</v>
      </c>
      <c r="E20" s="132"/>
      <c r="F20" s="25">
        <f t="shared" si="3"/>
        <v>609.79599999999994</v>
      </c>
      <c r="G20" s="9"/>
      <c r="H20" s="9"/>
      <c r="I20" s="9"/>
      <c r="J20" s="9"/>
      <c r="K20" s="9"/>
      <c r="L20" s="9"/>
      <c r="M20" s="9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</row>
    <row r="21" spans="1:61" s="50" customFormat="1">
      <c r="A21" s="187">
        <v>43340</v>
      </c>
      <c r="B21" s="45">
        <f t="shared" si="2"/>
        <v>15.8</v>
      </c>
      <c r="C21" s="45">
        <f t="shared" si="0"/>
        <v>-12.1</v>
      </c>
      <c r="D21" s="1">
        <f t="shared" si="1"/>
        <v>3.7000000000000011</v>
      </c>
      <c r="E21" s="132"/>
      <c r="F21" s="25">
        <f t="shared" si="3"/>
        <v>39.825999999999993</v>
      </c>
      <c r="G21" s="9"/>
      <c r="H21" s="9"/>
      <c r="I21" s="9"/>
      <c r="J21" s="9"/>
      <c r="K21" s="9"/>
      <c r="L21" s="9"/>
      <c r="M21" s="9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</row>
    <row r="22" spans="1:61" s="52" customFormat="1" ht="15" thickBot="1">
      <c r="A22" s="187">
        <v>43341</v>
      </c>
      <c r="B22" s="45">
        <f t="shared" si="2"/>
        <v>-11.999999999999998</v>
      </c>
      <c r="C22" s="45">
        <f t="shared" si="0"/>
        <v>-28.5</v>
      </c>
      <c r="D22" s="1">
        <f t="shared" si="1"/>
        <v>-40.5</v>
      </c>
      <c r="E22" s="132"/>
      <c r="F22" s="25">
        <f t="shared" si="3"/>
        <v>-326.49</v>
      </c>
      <c r="G22" s="9"/>
      <c r="H22" s="9"/>
      <c r="I22" s="9"/>
      <c r="J22" s="9"/>
      <c r="K22" s="9"/>
      <c r="L22" s="9"/>
      <c r="M22" s="9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</row>
    <row r="23" spans="1:61" s="52" customFormat="1" ht="15" thickBot="1">
      <c r="A23" s="187">
        <v>43342</v>
      </c>
      <c r="B23" s="45">
        <f t="shared" si="2"/>
        <v>50</v>
      </c>
      <c r="C23" s="45">
        <f t="shared" si="0"/>
        <v>0</v>
      </c>
      <c r="D23" s="1">
        <f t="shared" si="1"/>
        <v>50</v>
      </c>
      <c r="E23" s="132"/>
      <c r="F23" s="25">
        <f t="shared" si="3"/>
        <v>426.99999999999994</v>
      </c>
      <c r="G23" s="9"/>
      <c r="H23" s="9"/>
      <c r="I23" s="9"/>
      <c r="J23" s="9"/>
      <c r="K23" s="9"/>
      <c r="L23" s="9"/>
      <c r="M23" s="9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</row>
    <row r="24" spans="1:61" s="52" customFormat="1" ht="15" thickBot="1">
      <c r="A24" s="187">
        <v>43343</v>
      </c>
      <c r="B24" s="45">
        <f t="shared" si="2"/>
        <v>0</v>
      </c>
      <c r="C24" s="45">
        <f t="shared" si="0"/>
        <v>0</v>
      </c>
      <c r="D24" s="1">
        <f t="shared" si="1"/>
        <v>0</v>
      </c>
      <c r="E24" s="132"/>
      <c r="F24" s="25">
        <f t="shared" si="3"/>
        <v>0</v>
      </c>
      <c r="G24" s="93"/>
      <c r="H24" s="93"/>
      <c r="I24" s="93"/>
      <c r="J24" s="93"/>
      <c r="K24" s="93"/>
      <c r="L24" s="93"/>
      <c r="M24" s="93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</row>
    <row r="25" spans="1:61" ht="15.75" customHeight="1">
      <c r="A25" s="61" t="s">
        <v>3</v>
      </c>
      <c r="B25" s="57">
        <f>SUM(B2:B22)</f>
        <v>18.099999999999994</v>
      </c>
      <c r="C25" s="57">
        <f>SUM(C2:C22)</f>
        <v>118.6</v>
      </c>
      <c r="D25" s="177">
        <f>SUM(D2:D23)</f>
        <v>186.7</v>
      </c>
      <c r="E25" s="117">
        <f>SUM(E2:E22)</f>
        <v>0</v>
      </c>
      <c r="F25" s="179">
        <f>SUM(F2:F22)</f>
        <v>1086.7700000000002</v>
      </c>
      <c r="G25" s="9"/>
      <c r="H25" s="9"/>
      <c r="I25" s="9"/>
      <c r="J25" s="9"/>
      <c r="K25" s="9"/>
      <c r="L25" s="9"/>
      <c r="M25" s="9"/>
      <c r="BH25" s="21"/>
      <c r="BI25" s="21"/>
    </row>
    <row r="26" spans="1:61" ht="15.6">
      <c r="A26" s="56" t="s">
        <v>49</v>
      </c>
      <c r="B26" s="59">
        <v>23</v>
      </c>
      <c r="C26" s="59">
        <v>20</v>
      </c>
      <c r="D26" s="178"/>
      <c r="E26" s="72">
        <f>SUM(B26:C26)</f>
        <v>43</v>
      </c>
      <c r="F26" s="180"/>
      <c r="G26" s="48"/>
      <c r="BH26" s="21"/>
      <c r="BI26" s="21"/>
    </row>
    <row r="27" spans="1:61" ht="15.75" customHeight="1">
      <c r="A27" s="87" t="s">
        <v>12</v>
      </c>
      <c r="B27" s="86">
        <f>(B25*8.54)</f>
        <v>154.57399999999993</v>
      </c>
      <c r="C27" s="86">
        <f>(C25*7.86)</f>
        <v>932.19600000000003</v>
      </c>
      <c r="D27" s="134"/>
      <c r="E27" s="135"/>
      <c r="F27" s="133"/>
      <c r="G27" s="9"/>
      <c r="H27" s="9"/>
      <c r="I27" s="9"/>
      <c r="J27" s="9"/>
      <c r="K27" s="9"/>
      <c r="L27" s="9"/>
      <c r="M27" s="9"/>
      <c r="BH27" s="21"/>
      <c r="BI27" s="21"/>
    </row>
    <row r="29" spans="1:61" s="163" customFormat="1">
      <c r="A29" s="163" t="s">
        <v>17</v>
      </c>
      <c r="B29" s="163" t="s">
        <v>18</v>
      </c>
      <c r="C29" s="163" t="s">
        <v>19</v>
      </c>
      <c r="D29" s="163" t="s">
        <v>20</v>
      </c>
      <c r="E29" s="163" t="s">
        <v>21</v>
      </c>
      <c r="F29" s="163" t="s">
        <v>22</v>
      </c>
      <c r="G29" s="163" t="s">
        <v>23</v>
      </c>
      <c r="H29" s="163" t="s">
        <v>24</v>
      </c>
      <c r="I29" s="163" t="s">
        <v>25</v>
      </c>
      <c r="J29" s="163" t="s">
        <v>26</v>
      </c>
      <c r="K29" s="163" t="s">
        <v>27</v>
      </c>
      <c r="L29" s="163" t="s">
        <v>28</v>
      </c>
      <c r="M29" s="163" t="s">
        <v>99</v>
      </c>
    </row>
    <row r="30" spans="1:61" s="23" customFormat="1">
      <c r="A30" s="166" t="s">
        <v>743</v>
      </c>
      <c r="B30" s="166" t="s">
        <v>743</v>
      </c>
      <c r="C30" s="23" t="s">
        <v>10</v>
      </c>
      <c r="D30" s="23" t="s">
        <v>44</v>
      </c>
      <c r="E30" s="23">
        <v>0.04</v>
      </c>
      <c r="F30" s="23">
        <v>1.17184</v>
      </c>
      <c r="G30" s="23">
        <v>0</v>
      </c>
      <c r="H30" s="23">
        <v>1.16967</v>
      </c>
      <c r="I30" s="23">
        <v>1.1646700000000001</v>
      </c>
      <c r="J30" s="23">
        <v>-0.22</v>
      </c>
      <c r="K30" s="23">
        <v>0</v>
      </c>
      <c r="L30" s="23">
        <v>50</v>
      </c>
      <c r="M30" s="23">
        <v>19.78</v>
      </c>
      <c r="N30" s="23">
        <v>1</v>
      </c>
      <c r="O30" s="23">
        <v>3</v>
      </c>
      <c r="P30" s="23" t="s">
        <v>101</v>
      </c>
      <c r="Q30" s="23">
        <v>100</v>
      </c>
      <c r="R30" s="23" t="s">
        <v>102</v>
      </c>
      <c r="S30" s="23">
        <v>23.1</v>
      </c>
      <c r="T30" s="23">
        <v>0.02</v>
      </c>
      <c r="U30" s="23">
        <v>53.4</v>
      </c>
      <c r="V30" s="23">
        <v>21.36</v>
      </c>
      <c r="W30" s="23">
        <v>0</v>
      </c>
      <c r="X30" s="23">
        <v>0</v>
      </c>
      <c r="Y30" s="23">
        <v>100</v>
      </c>
      <c r="Z30" s="23">
        <v>93.6</v>
      </c>
      <c r="AA30" s="23">
        <v>-3.4</v>
      </c>
      <c r="AB30" s="23">
        <v>-1.36</v>
      </c>
    </row>
    <row r="31" spans="1:61" s="23" customFormat="1">
      <c r="A31" s="166" t="s">
        <v>744</v>
      </c>
      <c r="B31" s="166" t="s">
        <v>744</v>
      </c>
      <c r="C31" s="23" t="s">
        <v>10</v>
      </c>
      <c r="D31" s="23" t="s">
        <v>46</v>
      </c>
      <c r="E31" s="23">
        <v>0.04</v>
      </c>
      <c r="F31" s="23">
        <v>1.16656</v>
      </c>
      <c r="G31" s="23">
        <v>0</v>
      </c>
      <c r="H31" s="23">
        <v>1.16866</v>
      </c>
      <c r="I31" s="23">
        <v>1.1695500000000001</v>
      </c>
      <c r="J31" s="23">
        <v>-0.22</v>
      </c>
      <c r="K31" s="23">
        <v>0</v>
      </c>
      <c r="L31" s="23">
        <v>8.9</v>
      </c>
      <c r="M31" s="23">
        <v>3.34</v>
      </c>
      <c r="N31" s="23">
        <v>0.17</v>
      </c>
      <c r="O31" s="23">
        <v>3</v>
      </c>
      <c r="P31" s="23" t="s">
        <v>104</v>
      </c>
      <c r="Q31" s="23">
        <v>1.1000000000000001</v>
      </c>
      <c r="R31" s="23" t="s">
        <v>58</v>
      </c>
      <c r="S31" s="23">
        <v>0</v>
      </c>
      <c r="T31" s="23">
        <v>0.11</v>
      </c>
      <c r="U31" s="23">
        <v>8.9</v>
      </c>
      <c r="V31" s="23">
        <v>3.56</v>
      </c>
      <c r="W31" s="23">
        <v>0</v>
      </c>
      <c r="X31" s="23">
        <v>0</v>
      </c>
      <c r="Y31" s="23">
        <v>100</v>
      </c>
      <c r="Z31" s="23">
        <v>100</v>
      </c>
      <c r="AA31" s="23">
        <v>0</v>
      </c>
      <c r="AB31" s="23">
        <v>0</v>
      </c>
    </row>
    <row r="32" spans="1:61" s="23" customFormat="1">
      <c r="A32" s="166" t="s">
        <v>744</v>
      </c>
      <c r="B32" s="166" t="s">
        <v>744</v>
      </c>
      <c r="C32" s="23" t="s">
        <v>10</v>
      </c>
      <c r="D32" s="23" t="s">
        <v>44</v>
      </c>
      <c r="E32" s="23">
        <v>0.04</v>
      </c>
      <c r="F32" s="23">
        <v>1.16866</v>
      </c>
      <c r="G32" s="23">
        <v>0</v>
      </c>
      <c r="H32" s="23">
        <v>1.1665700000000001</v>
      </c>
      <c r="I32" s="23">
        <v>1.16866</v>
      </c>
      <c r="J32" s="23">
        <v>-0.22</v>
      </c>
      <c r="K32" s="23">
        <v>0</v>
      </c>
      <c r="L32" s="23">
        <v>-20.9</v>
      </c>
      <c r="M32" s="23">
        <v>-8.58</v>
      </c>
      <c r="N32" s="23">
        <v>-0.43</v>
      </c>
      <c r="O32" s="23">
        <v>3</v>
      </c>
      <c r="P32" s="23" t="s">
        <v>105</v>
      </c>
      <c r="Q32" s="23">
        <v>30.9</v>
      </c>
      <c r="R32" s="23" t="s">
        <v>106</v>
      </c>
      <c r="S32" s="23">
        <v>32.6</v>
      </c>
      <c r="T32" s="23">
        <v>1.79</v>
      </c>
      <c r="U32" s="23">
        <v>11.7</v>
      </c>
      <c r="V32" s="23">
        <v>4.68</v>
      </c>
      <c r="W32" s="23">
        <v>-20.9</v>
      </c>
      <c r="X32" s="23">
        <v>-8.36</v>
      </c>
      <c r="Y32" s="23">
        <v>35.9</v>
      </c>
      <c r="Z32" s="23">
        <v>0</v>
      </c>
      <c r="AA32" s="23">
        <v>-32.6</v>
      </c>
      <c r="AB32" s="23">
        <v>-13.04</v>
      </c>
    </row>
    <row r="33" spans="1:28" s="23" customFormat="1">
      <c r="A33" s="166" t="s">
        <v>744</v>
      </c>
      <c r="B33" s="166" t="s">
        <v>744</v>
      </c>
      <c r="C33" s="23" t="s">
        <v>11</v>
      </c>
      <c r="D33" s="23" t="s">
        <v>44</v>
      </c>
      <c r="E33" s="23">
        <v>7.0000000000000007E-2</v>
      </c>
      <c r="F33" s="23">
        <v>111.276</v>
      </c>
      <c r="G33" s="23">
        <v>0</v>
      </c>
      <c r="H33" s="23">
        <v>111.133</v>
      </c>
      <c r="I33" s="23">
        <v>111.276</v>
      </c>
      <c r="J33" s="23">
        <v>-0.39</v>
      </c>
      <c r="K33" s="23">
        <v>0</v>
      </c>
      <c r="L33" s="23">
        <v>-14.3</v>
      </c>
      <c r="M33" s="23">
        <v>-9.39</v>
      </c>
      <c r="N33" s="23">
        <v>-0.47</v>
      </c>
      <c r="O33" s="23">
        <v>4</v>
      </c>
      <c r="P33" s="23" t="s">
        <v>107</v>
      </c>
      <c r="Q33" s="23">
        <v>0</v>
      </c>
      <c r="R33" s="23" t="s">
        <v>45</v>
      </c>
      <c r="S33" s="23">
        <v>14.3</v>
      </c>
      <c r="T33" s="23">
        <v>14.31</v>
      </c>
      <c r="U33" s="23">
        <v>0</v>
      </c>
      <c r="V33" s="23">
        <v>0</v>
      </c>
      <c r="W33" s="23">
        <v>-14.3</v>
      </c>
      <c r="X33" s="23">
        <v>-9.0090000000000003</v>
      </c>
      <c r="Y33" s="23">
        <v>0</v>
      </c>
      <c r="Z33" s="23">
        <v>0</v>
      </c>
      <c r="AA33" s="23">
        <v>-14.3</v>
      </c>
      <c r="AB33" s="23">
        <v>-9.01</v>
      </c>
    </row>
    <row r="34" spans="1:28" s="23" customFormat="1">
      <c r="A34" s="166" t="s">
        <v>744</v>
      </c>
      <c r="B34" s="166" t="s">
        <v>744</v>
      </c>
      <c r="C34" s="23" t="s">
        <v>11</v>
      </c>
      <c r="D34" s="23" t="s">
        <v>46</v>
      </c>
      <c r="E34" s="23">
        <v>7.0000000000000007E-2</v>
      </c>
      <c r="F34" s="23">
        <v>111.133</v>
      </c>
      <c r="G34" s="23">
        <v>0</v>
      </c>
      <c r="H34" s="23">
        <v>111.27500000000001</v>
      </c>
      <c r="I34" s="23">
        <v>111.133</v>
      </c>
      <c r="J34" s="23">
        <v>-0.39</v>
      </c>
      <c r="K34" s="23">
        <v>0</v>
      </c>
      <c r="L34" s="23">
        <v>-14.2</v>
      </c>
      <c r="M34" s="23">
        <v>-9.33</v>
      </c>
      <c r="N34" s="23">
        <v>-0.47</v>
      </c>
      <c r="O34" s="23">
        <v>4</v>
      </c>
      <c r="P34" s="23" t="s">
        <v>108</v>
      </c>
      <c r="Q34" s="23">
        <v>0</v>
      </c>
      <c r="R34" s="23" t="s">
        <v>45</v>
      </c>
      <c r="S34" s="23">
        <v>14.3</v>
      </c>
      <c r="T34" s="23">
        <v>14.31</v>
      </c>
      <c r="U34" s="23">
        <v>0</v>
      </c>
      <c r="V34" s="23">
        <v>0</v>
      </c>
      <c r="W34" s="23">
        <v>-14.3</v>
      </c>
      <c r="X34" s="23">
        <v>-9.0090000000000003</v>
      </c>
      <c r="Y34" s="23">
        <v>0</v>
      </c>
      <c r="Z34" s="23">
        <v>0.7</v>
      </c>
      <c r="AA34" s="23">
        <v>-14.2</v>
      </c>
      <c r="AB34" s="23">
        <v>-8.9499999999999993</v>
      </c>
    </row>
    <row r="35" spans="1:28" s="23" customFormat="1">
      <c r="A35" s="166" t="s">
        <v>745</v>
      </c>
      <c r="B35" s="166" t="s">
        <v>745</v>
      </c>
      <c r="C35" s="23" t="s">
        <v>10</v>
      </c>
      <c r="D35" s="23" t="s">
        <v>46</v>
      </c>
      <c r="E35" s="23">
        <v>0.04</v>
      </c>
      <c r="F35" s="23">
        <v>1.1679200000000001</v>
      </c>
      <c r="G35" s="23">
        <v>0</v>
      </c>
      <c r="H35" s="23">
        <v>1.1699900000000001</v>
      </c>
      <c r="I35" s="23">
        <v>1.17157</v>
      </c>
      <c r="J35" s="23">
        <v>-0.22</v>
      </c>
      <c r="K35" s="23">
        <v>0</v>
      </c>
      <c r="L35" s="23">
        <v>15.8</v>
      </c>
      <c r="M35" s="23">
        <v>6.1</v>
      </c>
      <c r="N35" s="23">
        <v>0.31</v>
      </c>
      <c r="O35" s="23">
        <v>3</v>
      </c>
      <c r="P35" s="23" t="s">
        <v>109</v>
      </c>
      <c r="Q35" s="23">
        <v>100</v>
      </c>
      <c r="R35" s="23" t="s">
        <v>110</v>
      </c>
      <c r="S35" s="23">
        <v>28.7</v>
      </c>
      <c r="T35" s="23">
        <v>0.03</v>
      </c>
      <c r="U35" s="23">
        <v>32.1</v>
      </c>
      <c r="V35" s="23">
        <v>12.84</v>
      </c>
      <c r="W35" s="23">
        <v>0</v>
      </c>
      <c r="X35" s="23">
        <v>0</v>
      </c>
      <c r="Y35" s="23">
        <v>100</v>
      </c>
      <c r="Z35" s="23">
        <v>49.2</v>
      </c>
      <c r="AA35" s="23">
        <v>-16.3</v>
      </c>
      <c r="AB35" s="23">
        <v>-6.52</v>
      </c>
    </row>
    <row r="36" spans="1:28" s="23" customFormat="1">
      <c r="A36" s="166" t="s">
        <v>745</v>
      </c>
      <c r="B36" s="166" t="s">
        <v>745</v>
      </c>
      <c r="C36" s="23" t="s">
        <v>11</v>
      </c>
      <c r="D36" s="23" t="s">
        <v>44</v>
      </c>
      <c r="E36" s="23">
        <v>0.1</v>
      </c>
      <c r="F36" s="23">
        <v>111.23099999999999</v>
      </c>
      <c r="G36" s="23">
        <v>0</v>
      </c>
      <c r="H36" s="23">
        <v>111.122</v>
      </c>
      <c r="I36" s="23">
        <v>111.134</v>
      </c>
      <c r="J36" s="23">
        <v>-0.55000000000000004</v>
      </c>
      <c r="K36" s="23">
        <v>0</v>
      </c>
      <c r="L36" s="23">
        <v>-1.2</v>
      </c>
      <c r="M36" s="23">
        <v>-1.63</v>
      </c>
      <c r="N36" s="23">
        <v>-0.08</v>
      </c>
      <c r="O36" s="23">
        <v>4</v>
      </c>
      <c r="P36" s="23" t="s">
        <v>111</v>
      </c>
      <c r="Q36" s="23">
        <v>52.7</v>
      </c>
      <c r="R36" s="23" t="s">
        <v>61</v>
      </c>
      <c r="S36" s="23">
        <v>16.899999999999999</v>
      </c>
      <c r="T36" s="23">
        <v>0.34</v>
      </c>
      <c r="U36" s="23">
        <v>12.6</v>
      </c>
      <c r="V36" s="23">
        <v>11.34</v>
      </c>
      <c r="W36" s="23">
        <v>-4.3</v>
      </c>
      <c r="X36" s="23">
        <v>-3.87</v>
      </c>
      <c r="Y36" s="23">
        <v>74.599999999999994</v>
      </c>
      <c r="Z36" s="23">
        <v>18.3</v>
      </c>
      <c r="AA36" s="23">
        <v>-13.8</v>
      </c>
      <c r="AB36" s="23">
        <v>-12.42</v>
      </c>
    </row>
    <row r="37" spans="1:28" s="23" customFormat="1">
      <c r="A37" s="166" t="s">
        <v>745</v>
      </c>
      <c r="B37" s="166" t="s">
        <v>745</v>
      </c>
      <c r="C37" s="23" t="s">
        <v>11</v>
      </c>
      <c r="D37" s="23" t="s">
        <v>46</v>
      </c>
      <c r="E37" s="23">
        <v>0.1</v>
      </c>
      <c r="F37" s="23">
        <v>111.123</v>
      </c>
      <c r="G37" s="23">
        <v>0</v>
      </c>
      <c r="H37" s="23">
        <v>111.232</v>
      </c>
      <c r="I37" s="23">
        <v>111.123</v>
      </c>
      <c r="J37" s="23">
        <v>-0.55000000000000004</v>
      </c>
      <c r="K37" s="23">
        <v>0</v>
      </c>
      <c r="L37" s="23">
        <v>-10.9</v>
      </c>
      <c r="M37" s="23">
        <v>-10.36</v>
      </c>
      <c r="N37" s="23">
        <v>-0.52</v>
      </c>
      <c r="O37" s="23">
        <v>4</v>
      </c>
      <c r="P37" s="23" t="s">
        <v>112</v>
      </c>
      <c r="Q37" s="23">
        <v>25.7</v>
      </c>
      <c r="R37" s="23" t="s">
        <v>113</v>
      </c>
      <c r="S37" s="23">
        <v>21</v>
      </c>
      <c r="T37" s="23">
        <v>1.19</v>
      </c>
      <c r="U37" s="23">
        <v>9.6</v>
      </c>
      <c r="V37" s="23">
        <v>8.64</v>
      </c>
      <c r="W37" s="23">
        <v>-11.4</v>
      </c>
      <c r="X37" s="23">
        <v>-10.26</v>
      </c>
      <c r="Y37" s="23">
        <v>45.7</v>
      </c>
      <c r="Z37" s="23">
        <v>2.4</v>
      </c>
      <c r="AA37" s="23">
        <v>-20.5</v>
      </c>
      <c r="AB37" s="23">
        <v>-18.45</v>
      </c>
    </row>
    <row r="38" spans="1:28" s="23" customFormat="1">
      <c r="A38" s="166" t="s">
        <v>746</v>
      </c>
      <c r="B38" s="166" t="s">
        <v>746</v>
      </c>
      <c r="C38" s="23" t="s">
        <v>11</v>
      </c>
      <c r="D38" s="23" t="s">
        <v>44</v>
      </c>
      <c r="E38" s="23">
        <v>7.0000000000000007E-2</v>
      </c>
      <c r="F38" s="23">
        <v>111.343</v>
      </c>
      <c r="G38" s="23">
        <v>0</v>
      </c>
      <c r="H38" s="23">
        <v>111.18899999999999</v>
      </c>
      <c r="I38" s="23">
        <v>111.06399999999999</v>
      </c>
      <c r="J38" s="23">
        <v>-0.39</v>
      </c>
      <c r="K38" s="23">
        <v>0</v>
      </c>
      <c r="L38" s="23">
        <v>12.5</v>
      </c>
      <c r="M38" s="23">
        <v>7.49</v>
      </c>
      <c r="N38" s="23">
        <v>0.38</v>
      </c>
      <c r="O38" s="23">
        <v>4</v>
      </c>
      <c r="P38" s="23" t="s">
        <v>114</v>
      </c>
      <c r="Q38" s="23">
        <v>99.4</v>
      </c>
      <c r="R38" s="23" t="s">
        <v>115</v>
      </c>
      <c r="S38" s="23">
        <v>17.399999999999999</v>
      </c>
      <c r="T38" s="23">
        <v>0.02</v>
      </c>
      <c r="U38" s="23">
        <v>23.9</v>
      </c>
      <c r="V38" s="23">
        <v>15.056999999999899</v>
      </c>
      <c r="W38" s="23">
        <v>-0.5</v>
      </c>
      <c r="X38" s="23">
        <v>-0.315</v>
      </c>
      <c r="Y38" s="23">
        <v>98</v>
      </c>
      <c r="Z38" s="23">
        <v>53.3</v>
      </c>
      <c r="AA38" s="23">
        <v>-11.4</v>
      </c>
      <c r="AB38" s="23">
        <v>-7.18</v>
      </c>
    </row>
    <row r="39" spans="1:28" s="23" customFormat="1">
      <c r="A39" s="166" t="s">
        <v>746</v>
      </c>
      <c r="B39" s="166" t="s">
        <v>746</v>
      </c>
      <c r="C39" s="23" t="s">
        <v>10</v>
      </c>
      <c r="D39" s="23" t="s">
        <v>46</v>
      </c>
      <c r="E39" s="23">
        <v>0.06</v>
      </c>
      <c r="F39" s="23">
        <v>1.1596500000000001</v>
      </c>
      <c r="G39" s="23">
        <v>0</v>
      </c>
      <c r="H39" s="23">
        <v>1.16116</v>
      </c>
      <c r="I39" s="23">
        <v>1.1671499999999999</v>
      </c>
      <c r="J39" s="23">
        <v>-0.33</v>
      </c>
      <c r="K39" s="23">
        <v>0</v>
      </c>
      <c r="L39" s="23">
        <v>59.9</v>
      </c>
      <c r="M39" s="23">
        <v>35.61</v>
      </c>
      <c r="N39" s="23">
        <v>1.82</v>
      </c>
      <c r="O39" s="23">
        <v>3</v>
      </c>
      <c r="P39" s="23" t="s">
        <v>116</v>
      </c>
      <c r="Q39" s="23">
        <v>100</v>
      </c>
      <c r="R39" s="23" t="s">
        <v>117</v>
      </c>
      <c r="S39" s="23">
        <v>9.4</v>
      </c>
      <c r="T39" s="23">
        <v>0.01</v>
      </c>
      <c r="U39" s="23">
        <v>67.400000000000006</v>
      </c>
      <c r="V39" s="23">
        <v>40.44</v>
      </c>
      <c r="W39" s="23">
        <v>0</v>
      </c>
      <c r="X39" s="23">
        <v>0</v>
      </c>
      <c r="Y39" s="23">
        <v>100</v>
      </c>
      <c r="Z39" s="23">
        <v>88.9</v>
      </c>
      <c r="AA39" s="23">
        <v>-7.5</v>
      </c>
      <c r="AB39" s="23">
        <v>-4.5</v>
      </c>
    </row>
    <row r="40" spans="1:28" s="23" customFormat="1">
      <c r="A40" s="166" t="s">
        <v>747</v>
      </c>
      <c r="B40" s="166" t="s">
        <v>747</v>
      </c>
      <c r="C40" s="23" t="s">
        <v>10</v>
      </c>
      <c r="D40" s="23" t="s">
        <v>46</v>
      </c>
      <c r="E40" s="23">
        <v>0.05</v>
      </c>
      <c r="F40" s="23">
        <v>1.1555299999999999</v>
      </c>
      <c r="G40" s="23">
        <v>0</v>
      </c>
      <c r="H40" s="23">
        <v>1.15744</v>
      </c>
      <c r="I40" s="23">
        <v>1.16214</v>
      </c>
      <c r="J40" s="23">
        <v>-0.28000000000000003</v>
      </c>
      <c r="K40" s="23">
        <v>0</v>
      </c>
      <c r="L40" s="23">
        <v>47</v>
      </c>
      <c r="M40" s="23">
        <v>23.22</v>
      </c>
      <c r="N40" s="23">
        <v>1.2</v>
      </c>
      <c r="O40" s="23">
        <v>3</v>
      </c>
      <c r="P40" s="23" t="s">
        <v>118</v>
      </c>
      <c r="Q40" s="23">
        <v>100</v>
      </c>
      <c r="R40" s="23" t="s">
        <v>119</v>
      </c>
      <c r="S40" s="23">
        <v>33.1</v>
      </c>
      <c r="T40" s="23">
        <v>0.02</v>
      </c>
      <c r="U40" s="23">
        <v>63.3</v>
      </c>
      <c r="V40" s="23">
        <v>31.65</v>
      </c>
      <c r="W40" s="23">
        <v>0</v>
      </c>
      <c r="X40" s="23">
        <v>0</v>
      </c>
      <c r="Y40" s="23">
        <v>100</v>
      </c>
      <c r="Z40" s="23">
        <v>74.2</v>
      </c>
      <c r="AA40" s="23">
        <v>-16.3</v>
      </c>
      <c r="AB40" s="23">
        <v>-8.15</v>
      </c>
    </row>
    <row r="41" spans="1:28" s="23" customFormat="1">
      <c r="A41" s="166" t="s">
        <v>747</v>
      </c>
      <c r="B41" s="166" t="s">
        <v>747</v>
      </c>
      <c r="C41" s="23" t="s">
        <v>10</v>
      </c>
      <c r="D41" s="23" t="s">
        <v>44</v>
      </c>
      <c r="E41" s="23">
        <v>0.05</v>
      </c>
      <c r="F41" s="23">
        <v>1.1574199999999999</v>
      </c>
      <c r="G41" s="23">
        <v>0</v>
      </c>
      <c r="H41" s="23">
        <v>1.1555299999999999</v>
      </c>
      <c r="I41" s="23">
        <v>1.1574</v>
      </c>
      <c r="J41" s="23">
        <v>-0.28000000000000003</v>
      </c>
      <c r="K41" s="23">
        <v>0</v>
      </c>
      <c r="L41" s="23">
        <v>-18.7</v>
      </c>
      <c r="M41" s="23">
        <v>-9.6300000000000008</v>
      </c>
      <c r="N41" s="23">
        <v>-0.5</v>
      </c>
      <c r="O41" s="23">
        <v>3</v>
      </c>
      <c r="P41" s="23" t="s">
        <v>120</v>
      </c>
      <c r="Q41" s="23">
        <v>0</v>
      </c>
      <c r="R41" s="23" t="s">
        <v>45</v>
      </c>
      <c r="S41" s="23">
        <v>18.7</v>
      </c>
      <c r="T41" s="23">
        <v>18.73</v>
      </c>
      <c r="U41" s="23">
        <v>0</v>
      </c>
      <c r="V41" s="23">
        <v>0</v>
      </c>
      <c r="W41" s="23">
        <v>-18.7</v>
      </c>
      <c r="X41" s="23">
        <v>-9.35</v>
      </c>
      <c r="Y41" s="23">
        <v>0</v>
      </c>
      <c r="Z41" s="23">
        <v>0</v>
      </c>
      <c r="AA41" s="23">
        <v>-18.7</v>
      </c>
      <c r="AB41" s="23">
        <v>-9.35</v>
      </c>
    </row>
    <row r="42" spans="1:28" s="23" customFormat="1">
      <c r="A42" s="166" t="s">
        <v>747</v>
      </c>
      <c r="B42" s="166" t="s">
        <v>747</v>
      </c>
      <c r="C42" s="23" t="s">
        <v>11</v>
      </c>
      <c r="D42" s="23" t="s">
        <v>44</v>
      </c>
      <c r="E42" s="23">
        <v>0.09</v>
      </c>
      <c r="F42" s="23">
        <v>111.44799999999999</v>
      </c>
      <c r="G42" s="23">
        <v>0</v>
      </c>
      <c r="H42" s="23">
        <v>111.334</v>
      </c>
      <c r="I42" s="23">
        <v>111.449</v>
      </c>
      <c r="J42" s="23">
        <v>-0.5</v>
      </c>
      <c r="K42" s="23">
        <v>0</v>
      </c>
      <c r="L42" s="23">
        <v>-11.5</v>
      </c>
      <c r="M42" s="23">
        <v>-9.7899999999999991</v>
      </c>
      <c r="N42" s="23">
        <v>-0.5</v>
      </c>
      <c r="O42" s="23">
        <v>4</v>
      </c>
      <c r="P42" s="23" t="s">
        <v>121</v>
      </c>
      <c r="Q42" s="23">
        <v>0</v>
      </c>
      <c r="R42" s="23" t="s">
        <v>45</v>
      </c>
      <c r="S42" s="23">
        <v>11.5</v>
      </c>
      <c r="T42" s="23">
        <v>11.51</v>
      </c>
      <c r="U42" s="23">
        <v>0</v>
      </c>
      <c r="V42" s="23">
        <v>0</v>
      </c>
      <c r="W42" s="23">
        <v>-11.5</v>
      </c>
      <c r="X42" s="23">
        <v>-9.3149999999999995</v>
      </c>
      <c r="Y42" s="23">
        <v>0</v>
      </c>
      <c r="Z42" s="23">
        <v>0</v>
      </c>
      <c r="AA42" s="23">
        <v>-11.5</v>
      </c>
      <c r="AB42" s="23">
        <v>-9.32</v>
      </c>
    </row>
    <row r="43" spans="1:28" s="23" customFormat="1">
      <c r="A43" s="166" t="s">
        <v>747</v>
      </c>
      <c r="B43" s="166" t="s">
        <v>747</v>
      </c>
      <c r="C43" s="23" t="s">
        <v>11</v>
      </c>
      <c r="D43" s="23" t="s">
        <v>46</v>
      </c>
      <c r="E43" s="23">
        <v>0.09</v>
      </c>
      <c r="F43" s="23">
        <v>111.334</v>
      </c>
      <c r="G43" s="23">
        <v>0</v>
      </c>
      <c r="H43" s="23">
        <v>111.44799999999999</v>
      </c>
      <c r="I43" s="23">
        <v>111.334</v>
      </c>
      <c r="J43" s="23">
        <v>-0.5</v>
      </c>
      <c r="K43" s="23">
        <v>0</v>
      </c>
      <c r="L43" s="23">
        <v>-11.4</v>
      </c>
      <c r="M43" s="23">
        <v>-9.7200000000000006</v>
      </c>
      <c r="N43" s="23">
        <v>-0.5</v>
      </c>
      <c r="O43" s="23">
        <v>4</v>
      </c>
      <c r="P43" s="23" t="s">
        <v>122</v>
      </c>
      <c r="Q43" s="23">
        <v>0</v>
      </c>
      <c r="R43" s="23" t="s">
        <v>45</v>
      </c>
      <c r="S43" s="23">
        <v>11.4</v>
      </c>
      <c r="T43" s="23">
        <v>11.4</v>
      </c>
      <c r="U43" s="23">
        <v>0</v>
      </c>
      <c r="V43" s="23">
        <v>0</v>
      </c>
      <c r="W43" s="23">
        <v>-11.4</v>
      </c>
      <c r="X43" s="23">
        <v>-9.234</v>
      </c>
      <c r="Y43" s="23">
        <v>0</v>
      </c>
      <c r="Z43" s="23">
        <v>0</v>
      </c>
      <c r="AA43" s="23">
        <v>-11.4</v>
      </c>
      <c r="AB43" s="23">
        <v>-9.23</v>
      </c>
    </row>
    <row r="44" spans="1:28" s="23" customFormat="1">
      <c r="A44" s="166" t="s">
        <v>748</v>
      </c>
      <c r="B44" s="166" t="s">
        <v>748</v>
      </c>
      <c r="C44" s="23" t="s">
        <v>11</v>
      </c>
      <c r="D44" s="23" t="s">
        <v>46</v>
      </c>
      <c r="E44" s="23">
        <v>0.04</v>
      </c>
      <c r="F44" s="23">
        <v>110.55</v>
      </c>
      <c r="G44" s="23">
        <v>0</v>
      </c>
      <c r="H44" s="23">
        <v>110.77</v>
      </c>
      <c r="I44" s="23">
        <v>111.149</v>
      </c>
      <c r="J44" s="23">
        <v>-0.22</v>
      </c>
      <c r="K44" s="23">
        <v>0</v>
      </c>
      <c r="L44" s="23">
        <v>37.9</v>
      </c>
      <c r="M44" s="23">
        <v>13.42</v>
      </c>
      <c r="N44" s="23">
        <v>0.69</v>
      </c>
      <c r="O44" s="23">
        <v>4</v>
      </c>
      <c r="P44" s="23" t="s">
        <v>124</v>
      </c>
      <c r="Q44" s="23">
        <v>98.1</v>
      </c>
      <c r="R44" s="23" t="s">
        <v>125</v>
      </c>
      <c r="S44" s="23">
        <v>17.7</v>
      </c>
      <c r="T44" s="23">
        <v>0.04</v>
      </c>
      <c r="U44" s="23">
        <v>51.5</v>
      </c>
      <c r="V44" s="23">
        <v>18.54</v>
      </c>
      <c r="W44" s="23">
        <v>-2</v>
      </c>
      <c r="X44" s="23">
        <v>-0.72</v>
      </c>
      <c r="Y44" s="23">
        <v>96.3</v>
      </c>
      <c r="Z44" s="23">
        <v>74.599999999999994</v>
      </c>
      <c r="AA44" s="23">
        <v>-13.6</v>
      </c>
      <c r="AB44" s="23">
        <v>-4.9000000000000004</v>
      </c>
    </row>
    <row r="45" spans="1:28" s="23" customFormat="1">
      <c r="A45" s="166" t="s">
        <v>748</v>
      </c>
      <c r="B45" s="166" t="s">
        <v>748</v>
      </c>
      <c r="C45" s="23" t="s">
        <v>10</v>
      </c>
      <c r="D45" s="23" t="s">
        <v>46</v>
      </c>
      <c r="E45" s="23">
        <v>0.05</v>
      </c>
      <c r="F45" s="23">
        <v>1.1555599999999999</v>
      </c>
      <c r="G45" s="23">
        <v>0</v>
      </c>
      <c r="H45" s="23">
        <v>1.1574599999999999</v>
      </c>
      <c r="I45" s="23">
        <v>1.1555599999999999</v>
      </c>
      <c r="J45" s="23">
        <v>-0.28000000000000003</v>
      </c>
      <c r="K45" s="23">
        <v>0</v>
      </c>
      <c r="L45" s="23">
        <v>-19</v>
      </c>
      <c r="M45" s="23">
        <v>-9.7799999999999994</v>
      </c>
      <c r="N45" s="23">
        <v>-0.5</v>
      </c>
      <c r="O45" s="23">
        <v>3</v>
      </c>
      <c r="P45" s="23" t="s">
        <v>126</v>
      </c>
      <c r="Q45" s="23">
        <v>9.3000000000000007</v>
      </c>
      <c r="R45" s="23" t="s">
        <v>127</v>
      </c>
      <c r="S45" s="23">
        <v>31.9</v>
      </c>
      <c r="T45" s="23">
        <v>1.47</v>
      </c>
      <c r="U45" s="23">
        <v>12.9</v>
      </c>
      <c r="V45" s="23">
        <v>6.45</v>
      </c>
      <c r="W45" s="23">
        <v>-19</v>
      </c>
      <c r="X45" s="23">
        <v>-9.5</v>
      </c>
      <c r="Y45" s="23">
        <v>40.4</v>
      </c>
      <c r="Z45" s="23">
        <v>0</v>
      </c>
      <c r="AA45" s="23">
        <v>-31.9</v>
      </c>
      <c r="AB45" s="23">
        <v>-15.95</v>
      </c>
    </row>
    <row r="46" spans="1:28" s="23" customFormat="1">
      <c r="A46" s="166" t="s">
        <v>748</v>
      </c>
      <c r="B46" s="166" t="s">
        <v>748</v>
      </c>
      <c r="C46" s="23" t="s">
        <v>10</v>
      </c>
      <c r="D46" s="23" t="s">
        <v>44</v>
      </c>
      <c r="E46" s="23">
        <v>0.05</v>
      </c>
      <c r="F46" s="23">
        <v>1.1574599999999999</v>
      </c>
      <c r="G46" s="23">
        <v>0</v>
      </c>
      <c r="H46" s="23">
        <v>1.15557</v>
      </c>
      <c r="I46" s="23">
        <v>1.1574599999999999</v>
      </c>
      <c r="J46" s="23">
        <v>-0.28000000000000003</v>
      </c>
      <c r="K46" s="23">
        <v>0</v>
      </c>
      <c r="L46" s="23">
        <v>-18.899999999999999</v>
      </c>
      <c r="M46" s="23">
        <v>-9.73</v>
      </c>
      <c r="N46" s="23">
        <v>-0.49</v>
      </c>
      <c r="O46" s="23">
        <v>3</v>
      </c>
      <c r="P46" s="23" t="s">
        <v>128</v>
      </c>
      <c r="Q46" s="23">
        <v>0</v>
      </c>
      <c r="R46" s="23" t="s">
        <v>45</v>
      </c>
      <c r="S46" s="23">
        <v>18.899999999999999</v>
      </c>
      <c r="T46" s="23">
        <v>18.899999999999999</v>
      </c>
      <c r="U46" s="23">
        <v>0</v>
      </c>
      <c r="V46" s="23">
        <v>0</v>
      </c>
      <c r="W46" s="23">
        <v>-18.899999999999999</v>
      </c>
      <c r="X46" s="23">
        <v>-9.4499999999999993</v>
      </c>
      <c r="Y46" s="23">
        <v>0</v>
      </c>
      <c r="Z46" s="23">
        <v>0</v>
      </c>
      <c r="AA46" s="23">
        <v>-18.899999999999999</v>
      </c>
      <c r="AB46" s="23">
        <v>-9.4499999999999993</v>
      </c>
    </row>
    <row r="47" spans="1:28" s="23" customFormat="1">
      <c r="A47" s="166" t="s">
        <v>749</v>
      </c>
      <c r="B47" s="166" t="s">
        <v>749</v>
      </c>
      <c r="C47" s="23" t="s">
        <v>11</v>
      </c>
      <c r="D47" s="23" t="s">
        <v>46</v>
      </c>
      <c r="E47" s="23">
        <v>7.0000000000000007E-2</v>
      </c>
      <c r="F47" s="23">
        <v>110.027</v>
      </c>
      <c r="G47" s="23">
        <v>0</v>
      </c>
      <c r="H47" s="23">
        <v>110.17400000000001</v>
      </c>
      <c r="I47" s="23">
        <v>110.55800000000001</v>
      </c>
      <c r="J47" s="23">
        <v>-0.39</v>
      </c>
      <c r="K47" s="23">
        <v>0</v>
      </c>
      <c r="L47" s="23">
        <v>38.4</v>
      </c>
      <c r="M47" s="23">
        <v>23.92</v>
      </c>
      <c r="N47" s="23">
        <v>1.24</v>
      </c>
      <c r="O47" s="23">
        <v>4</v>
      </c>
      <c r="P47" s="23" t="s">
        <v>129</v>
      </c>
      <c r="Q47" s="23">
        <v>100</v>
      </c>
      <c r="R47" s="23" t="s">
        <v>130</v>
      </c>
      <c r="S47" s="23">
        <v>27</v>
      </c>
      <c r="T47" s="23">
        <v>0.02</v>
      </c>
      <c r="U47" s="23">
        <v>43</v>
      </c>
      <c r="V47" s="23">
        <v>27.09</v>
      </c>
      <c r="W47" s="23">
        <v>0</v>
      </c>
      <c r="X47" s="23">
        <v>0</v>
      </c>
      <c r="Y47" s="23">
        <v>100</v>
      </c>
      <c r="Z47" s="23">
        <v>89.3</v>
      </c>
      <c r="AA47" s="23">
        <v>-4.5999999999999996</v>
      </c>
      <c r="AB47" s="23">
        <v>-2.9</v>
      </c>
    </row>
    <row r="48" spans="1:28" s="23" customFormat="1">
      <c r="A48" s="166" t="s">
        <v>749</v>
      </c>
      <c r="B48" s="166" t="s">
        <v>749</v>
      </c>
      <c r="C48" s="23" t="s">
        <v>10</v>
      </c>
      <c r="D48" s="23" t="s">
        <v>46</v>
      </c>
      <c r="E48" s="23">
        <v>0.06</v>
      </c>
      <c r="F48" s="23">
        <v>1.1560699999999999</v>
      </c>
      <c r="G48" s="23">
        <v>0</v>
      </c>
      <c r="H48" s="23">
        <v>1.1576500000000001</v>
      </c>
      <c r="I48" s="23">
        <v>1.1594100000000001</v>
      </c>
      <c r="J48" s="23">
        <v>-0.33</v>
      </c>
      <c r="K48" s="23">
        <v>0</v>
      </c>
      <c r="L48" s="23">
        <v>17.600000000000001</v>
      </c>
      <c r="M48" s="23">
        <v>10.23</v>
      </c>
      <c r="N48" s="23">
        <v>0.52</v>
      </c>
      <c r="O48" s="23">
        <v>3</v>
      </c>
      <c r="P48" s="23" t="s">
        <v>131</v>
      </c>
      <c r="Q48" s="23">
        <v>100</v>
      </c>
      <c r="R48" s="23" t="s">
        <v>67</v>
      </c>
      <c r="S48" s="23">
        <v>36.6</v>
      </c>
      <c r="T48" s="23">
        <v>0.02</v>
      </c>
      <c r="U48" s="23">
        <v>45.6</v>
      </c>
      <c r="V48" s="23">
        <v>27.36</v>
      </c>
      <c r="W48" s="23">
        <v>0</v>
      </c>
      <c r="X48" s="23">
        <v>0</v>
      </c>
      <c r="Y48" s="23">
        <v>100</v>
      </c>
      <c r="Z48" s="23">
        <v>38.6</v>
      </c>
      <c r="AA48" s="23">
        <v>-28</v>
      </c>
      <c r="AB48" s="23">
        <v>-16.8</v>
      </c>
    </row>
    <row r="49" spans="1:28" s="23" customFormat="1">
      <c r="A49" s="166" t="s">
        <v>749</v>
      </c>
      <c r="B49" s="166" t="s">
        <v>749</v>
      </c>
      <c r="C49" s="23" t="s">
        <v>10</v>
      </c>
      <c r="D49" s="23" t="s">
        <v>44</v>
      </c>
      <c r="E49" s="23">
        <v>0.06</v>
      </c>
      <c r="F49" s="23">
        <v>1.1576599999999999</v>
      </c>
      <c r="G49" s="23">
        <v>0</v>
      </c>
      <c r="H49" s="23">
        <v>1.1560699999999999</v>
      </c>
      <c r="I49" s="23">
        <v>1.1576500000000001</v>
      </c>
      <c r="J49" s="23">
        <v>-0.33</v>
      </c>
      <c r="K49" s="23">
        <v>0</v>
      </c>
      <c r="L49" s="23">
        <v>-15.8</v>
      </c>
      <c r="M49" s="23">
        <v>-9.81</v>
      </c>
      <c r="N49" s="23">
        <v>-0.5</v>
      </c>
      <c r="O49" s="23">
        <v>3</v>
      </c>
      <c r="P49" s="23" t="s">
        <v>132</v>
      </c>
      <c r="Q49" s="23">
        <v>0</v>
      </c>
      <c r="R49" s="23" t="s">
        <v>45</v>
      </c>
      <c r="S49" s="23">
        <v>15.8</v>
      </c>
      <c r="T49" s="23">
        <v>15.82</v>
      </c>
      <c r="U49" s="23">
        <v>0</v>
      </c>
      <c r="V49" s="23">
        <v>0</v>
      </c>
      <c r="W49" s="23">
        <v>-15.8</v>
      </c>
      <c r="X49" s="23">
        <v>-9.48</v>
      </c>
      <c r="Y49" s="23">
        <v>0</v>
      </c>
      <c r="Z49" s="23">
        <v>0</v>
      </c>
      <c r="AA49" s="23">
        <v>-15.8</v>
      </c>
      <c r="AB49" s="23">
        <v>-9.48</v>
      </c>
    </row>
    <row r="50" spans="1:28" s="23" customFormat="1">
      <c r="A50" s="166" t="s">
        <v>750</v>
      </c>
      <c r="B50" s="166" t="s">
        <v>750</v>
      </c>
      <c r="C50" s="23" t="s">
        <v>11</v>
      </c>
      <c r="D50" s="23" t="s">
        <v>46</v>
      </c>
      <c r="E50" s="23">
        <v>0.05</v>
      </c>
      <c r="F50" s="23">
        <v>109.782</v>
      </c>
      <c r="G50" s="23">
        <v>0</v>
      </c>
      <c r="H50" s="23">
        <v>109.971</v>
      </c>
      <c r="I50" s="23">
        <v>110.40900000000001</v>
      </c>
      <c r="J50" s="23">
        <v>-0.28000000000000003</v>
      </c>
      <c r="K50" s="23">
        <v>0</v>
      </c>
      <c r="L50" s="23">
        <v>43.8</v>
      </c>
      <c r="M50" s="23">
        <v>19.559999999999999</v>
      </c>
      <c r="N50" s="23">
        <v>1.02</v>
      </c>
      <c r="O50" s="23">
        <v>4</v>
      </c>
      <c r="P50" s="23" t="s">
        <v>133</v>
      </c>
      <c r="Q50" s="23">
        <v>100</v>
      </c>
      <c r="R50" s="23" t="s">
        <v>134</v>
      </c>
      <c r="S50" s="23">
        <v>12.2</v>
      </c>
      <c r="T50" s="23">
        <v>0.02</v>
      </c>
      <c r="U50" s="23">
        <v>51.7</v>
      </c>
      <c r="V50" s="23">
        <v>23.265000000000001</v>
      </c>
      <c r="W50" s="23">
        <v>0</v>
      </c>
      <c r="X50" s="23">
        <v>0</v>
      </c>
      <c r="Y50" s="23">
        <v>100</v>
      </c>
      <c r="Z50" s="23">
        <v>84.7</v>
      </c>
      <c r="AA50" s="23">
        <v>-7.9</v>
      </c>
      <c r="AB50" s="23">
        <v>-3.56</v>
      </c>
    </row>
    <row r="51" spans="1:28" s="23" customFormat="1">
      <c r="A51" s="166" t="s">
        <v>750</v>
      </c>
      <c r="B51" s="166" t="s">
        <v>750</v>
      </c>
      <c r="C51" s="23" t="s">
        <v>10</v>
      </c>
      <c r="D51" s="23" t="s">
        <v>44</v>
      </c>
      <c r="E51" s="23">
        <v>0.05</v>
      </c>
      <c r="F51" s="23">
        <v>1.1522699999999999</v>
      </c>
      <c r="G51" s="23">
        <v>0</v>
      </c>
      <c r="H51" s="23">
        <v>1.1505000000000001</v>
      </c>
      <c r="I51" s="23">
        <v>1.15228</v>
      </c>
      <c r="J51" s="23">
        <v>-0.28000000000000003</v>
      </c>
      <c r="K51" s="23">
        <v>0</v>
      </c>
      <c r="L51" s="23">
        <v>-17.8</v>
      </c>
      <c r="M51" s="23">
        <v>-9.18</v>
      </c>
      <c r="N51" s="23">
        <v>-0.47</v>
      </c>
      <c r="O51" s="23">
        <v>3</v>
      </c>
      <c r="P51" s="23" t="s">
        <v>135</v>
      </c>
      <c r="Q51" s="23">
        <v>0</v>
      </c>
      <c r="R51" s="23" t="s">
        <v>45</v>
      </c>
      <c r="S51" s="23">
        <v>17.8</v>
      </c>
      <c r="T51" s="23">
        <v>17.829999999999998</v>
      </c>
      <c r="U51" s="23">
        <v>0</v>
      </c>
      <c r="V51" s="23">
        <v>0</v>
      </c>
      <c r="W51" s="23">
        <v>-17.8</v>
      </c>
      <c r="X51" s="23">
        <v>-8.9</v>
      </c>
      <c r="Y51" s="23">
        <v>0</v>
      </c>
      <c r="Z51" s="23">
        <v>0</v>
      </c>
      <c r="AA51" s="23">
        <v>-17.8</v>
      </c>
      <c r="AB51" s="23">
        <v>-8.9</v>
      </c>
    </row>
    <row r="52" spans="1:28" s="23" customFormat="1">
      <c r="A52" s="166" t="s">
        <v>750</v>
      </c>
      <c r="B52" s="166" t="s">
        <v>750</v>
      </c>
      <c r="C52" s="23" t="s">
        <v>10</v>
      </c>
      <c r="D52" s="23" t="s">
        <v>46</v>
      </c>
      <c r="E52" s="23">
        <v>0.05</v>
      </c>
      <c r="F52" s="23">
        <v>1.1505399999999999</v>
      </c>
      <c r="G52" s="23">
        <v>0</v>
      </c>
      <c r="H52" s="23">
        <v>1.1522699999999999</v>
      </c>
      <c r="I52" s="23">
        <v>1.1505000000000001</v>
      </c>
      <c r="J52" s="23">
        <v>-0.28000000000000003</v>
      </c>
      <c r="K52" s="23">
        <v>0</v>
      </c>
      <c r="L52" s="23">
        <v>-17.7</v>
      </c>
      <c r="M52" s="23">
        <v>-9.1300000000000008</v>
      </c>
      <c r="N52" s="23">
        <v>-0.47</v>
      </c>
      <c r="O52" s="23">
        <v>3</v>
      </c>
      <c r="P52" s="23" t="s">
        <v>136</v>
      </c>
      <c r="Q52" s="23">
        <v>1</v>
      </c>
      <c r="R52" s="23" t="s">
        <v>59</v>
      </c>
      <c r="S52" s="23">
        <v>18</v>
      </c>
      <c r="T52" s="23">
        <v>59.17</v>
      </c>
      <c r="U52" s="23">
        <v>0.3</v>
      </c>
      <c r="V52" s="23">
        <v>0.15</v>
      </c>
      <c r="W52" s="23">
        <v>-17.7</v>
      </c>
      <c r="X52" s="23">
        <v>-8.85</v>
      </c>
      <c r="Y52" s="23">
        <v>1.7</v>
      </c>
      <c r="Z52" s="23">
        <v>0</v>
      </c>
      <c r="AA52" s="23">
        <v>-18</v>
      </c>
      <c r="AB52" s="23">
        <v>-9</v>
      </c>
    </row>
    <row r="53" spans="1:28" s="23" customFormat="1">
      <c r="A53" s="166" t="s">
        <v>750</v>
      </c>
      <c r="B53" s="166" t="s">
        <v>750</v>
      </c>
      <c r="C53" s="23" t="s">
        <v>11</v>
      </c>
      <c r="D53" s="23" t="s">
        <v>44</v>
      </c>
      <c r="E53" s="23">
        <v>0.05</v>
      </c>
      <c r="F53" s="23">
        <v>109.96899999999999</v>
      </c>
      <c r="G53" s="23">
        <v>0</v>
      </c>
      <c r="H53" s="23">
        <v>109.78100000000001</v>
      </c>
      <c r="I53" s="23">
        <v>109.971</v>
      </c>
      <c r="J53" s="23">
        <v>-0.28000000000000003</v>
      </c>
      <c r="K53" s="23">
        <v>0</v>
      </c>
      <c r="L53" s="23">
        <v>-19</v>
      </c>
      <c r="M53" s="23">
        <v>-8.92</v>
      </c>
      <c r="N53" s="23">
        <v>-0.46</v>
      </c>
      <c r="O53" s="23">
        <v>4</v>
      </c>
      <c r="P53" s="23" t="s">
        <v>137</v>
      </c>
      <c r="Q53" s="23">
        <v>0</v>
      </c>
      <c r="R53" s="23" t="s">
        <v>45</v>
      </c>
      <c r="S53" s="23">
        <v>19</v>
      </c>
      <c r="T53" s="23">
        <v>19.010000000000002</v>
      </c>
      <c r="U53" s="23">
        <v>0</v>
      </c>
      <c r="V53" s="23">
        <v>0</v>
      </c>
      <c r="W53" s="23">
        <v>-19</v>
      </c>
      <c r="X53" s="23">
        <v>-8.5500000000000007</v>
      </c>
      <c r="Y53" s="23">
        <v>0</v>
      </c>
      <c r="Z53" s="23">
        <v>0</v>
      </c>
      <c r="AA53" s="23">
        <v>-19</v>
      </c>
      <c r="AB53" s="23">
        <v>-8.5500000000000007</v>
      </c>
    </row>
    <row r="54" spans="1:28" s="23" customFormat="1">
      <c r="A54" s="166" t="s">
        <v>751</v>
      </c>
      <c r="B54" s="166" t="s">
        <v>751</v>
      </c>
      <c r="C54" s="23" t="s">
        <v>11</v>
      </c>
      <c r="D54" s="23" t="s">
        <v>44</v>
      </c>
      <c r="E54" s="23">
        <v>7.0000000000000007E-2</v>
      </c>
      <c r="F54" s="23">
        <v>110.55800000000001</v>
      </c>
      <c r="G54" s="23">
        <v>0</v>
      </c>
      <c r="H54" s="23">
        <v>110.414</v>
      </c>
      <c r="I54" s="23">
        <v>110.501</v>
      </c>
      <c r="J54" s="23">
        <v>-0.39</v>
      </c>
      <c r="K54" s="23">
        <v>0</v>
      </c>
      <c r="L54" s="23">
        <v>-8.6999999999999993</v>
      </c>
      <c r="M54" s="23">
        <v>-5.9</v>
      </c>
      <c r="N54" s="23">
        <v>-0.3</v>
      </c>
      <c r="O54" s="23">
        <v>4</v>
      </c>
      <c r="P54" s="23" t="s">
        <v>138</v>
      </c>
      <c r="Q54" s="23">
        <v>0</v>
      </c>
      <c r="R54" s="23" t="s">
        <v>45</v>
      </c>
      <c r="S54" s="23">
        <v>8.6999999999999993</v>
      </c>
      <c r="T54" s="23">
        <v>8.6999999999999993</v>
      </c>
      <c r="U54" s="23">
        <v>0</v>
      </c>
      <c r="V54" s="23">
        <v>0</v>
      </c>
      <c r="W54" s="23">
        <v>-8.6999999999999993</v>
      </c>
      <c r="X54" s="23">
        <v>-5.4809999999999999</v>
      </c>
      <c r="Y54" s="23">
        <v>0</v>
      </c>
      <c r="Z54" s="23">
        <v>0</v>
      </c>
      <c r="AA54" s="23">
        <v>-8.6999999999999993</v>
      </c>
      <c r="AB54" s="23">
        <v>-5.48</v>
      </c>
    </row>
    <row r="55" spans="1:28" s="23" customFormat="1">
      <c r="A55" s="166" t="s">
        <v>751</v>
      </c>
      <c r="B55" s="166" t="s">
        <v>751</v>
      </c>
      <c r="C55" s="23" t="s">
        <v>10</v>
      </c>
      <c r="D55" s="23" t="s">
        <v>46</v>
      </c>
      <c r="E55" s="23">
        <v>0.06</v>
      </c>
      <c r="F55" s="23">
        <v>1.1411</v>
      </c>
      <c r="G55" s="23">
        <v>0</v>
      </c>
      <c r="H55" s="23">
        <v>1.14262</v>
      </c>
      <c r="I55" s="23">
        <v>1.1436299999999999</v>
      </c>
      <c r="J55" s="23">
        <v>-0.33</v>
      </c>
      <c r="K55" s="23">
        <v>0</v>
      </c>
      <c r="L55" s="23">
        <v>10.1</v>
      </c>
      <c r="M55" s="23">
        <v>5.73</v>
      </c>
      <c r="N55" s="23">
        <v>0.28999999999999998</v>
      </c>
      <c r="O55" s="23">
        <v>3</v>
      </c>
      <c r="P55" s="23" t="s">
        <v>139</v>
      </c>
      <c r="Q55" s="23">
        <v>0.7</v>
      </c>
      <c r="R55" s="23" t="s">
        <v>58</v>
      </c>
      <c r="S55" s="23">
        <v>0</v>
      </c>
      <c r="T55" s="23">
        <v>0.1</v>
      </c>
      <c r="U55" s="23">
        <v>10.1</v>
      </c>
      <c r="V55" s="23">
        <v>6.06</v>
      </c>
      <c r="W55" s="23">
        <v>0</v>
      </c>
      <c r="X55" s="23">
        <v>0</v>
      </c>
      <c r="Y55" s="23">
        <v>100</v>
      </c>
      <c r="Z55" s="23">
        <v>100</v>
      </c>
      <c r="AA55" s="23">
        <v>0</v>
      </c>
      <c r="AB55" s="23">
        <v>0</v>
      </c>
    </row>
    <row r="56" spans="1:28" s="23" customFormat="1">
      <c r="A56" s="166" t="s">
        <v>751</v>
      </c>
      <c r="B56" s="166" t="s">
        <v>751</v>
      </c>
      <c r="C56" s="23" t="s">
        <v>11</v>
      </c>
      <c r="D56" s="23" t="s">
        <v>46</v>
      </c>
      <c r="E56" s="23">
        <v>7.0000000000000007E-2</v>
      </c>
      <c r="F56" s="23">
        <v>110.414</v>
      </c>
      <c r="G56" s="23">
        <v>0</v>
      </c>
      <c r="H56" s="23">
        <v>110.55800000000001</v>
      </c>
      <c r="I56" s="23">
        <v>110.414</v>
      </c>
      <c r="J56" s="23">
        <v>-0.39</v>
      </c>
      <c r="K56" s="23">
        <v>0</v>
      </c>
      <c r="L56" s="23">
        <v>-14.4</v>
      </c>
      <c r="M56" s="23">
        <v>-9.52</v>
      </c>
      <c r="N56" s="23">
        <v>-0.49</v>
      </c>
      <c r="O56" s="23">
        <v>4</v>
      </c>
      <c r="P56" s="23" t="s">
        <v>140</v>
      </c>
      <c r="Q56" s="23">
        <v>60.5</v>
      </c>
      <c r="R56" s="23" t="s">
        <v>141</v>
      </c>
      <c r="S56" s="23">
        <v>26.3</v>
      </c>
      <c r="T56" s="23">
        <v>1.21</v>
      </c>
      <c r="U56" s="23">
        <v>11.9</v>
      </c>
      <c r="V56" s="23">
        <v>7.4969999999999999</v>
      </c>
      <c r="W56" s="23">
        <v>-14.4</v>
      </c>
      <c r="X56" s="23">
        <v>-9.0719999999999992</v>
      </c>
      <c r="Y56" s="23">
        <v>45.2</v>
      </c>
      <c r="Z56" s="23">
        <v>0</v>
      </c>
      <c r="AA56" s="23">
        <v>-26.3</v>
      </c>
      <c r="AB56" s="23">
        <v>-16.57</v>
      </c>
    </row>
    <row r="57" spans="1:28" s="23" customFormat="1">
      <c r="A57" s="166" t="s">
        <v>751</v>
      </c>
      <c r="B57" s="166" t="s">
        <v>751</v>
      </c>
      <c r="C57" s="23" t="s">
        <v>10</v>
      </c>
      <c r="D57" s="23" t="s">
        <v>44</v>
      </c>
      <c r="E57" s="23">
        <v>0.06</v>
      </c>
      <c r="F57" s="23">
        <v>1.1425799999999999</v>
      </c>
      <c r="G57" s="23">
        <v>0</v>
      </c>
      <c r="H57" s="23">
        <v>1.1410899999999999</v>
      </c>
      <c r="I57" s="23">
        <v>1.14262</v>
      </c>
      <c r="J57" s="23">
        <v>-0.33</v>
      </c>
      <c r="K57" s="23">
        <v>0</v>
      </c>
      <c r="L57" s="23">
        <v>-15.3</v>
      </c>
      <c r="M57" s="23">
        <v>-9.51</v>
      </c>
      <c r="N57" s="23">
        <v>-0.48</v>
      </c>
      <c r="O57" s="23">
        <v>3</v>
      </c>
      <c r="P57" s="23" t="s">
        <v>142</v>
      </c>
      <c r="Q57" s="23">
        <v>0</v>
      </c>
      <c r="R57" s="23" t="s">
        <v>45</v>
      </c>
      <c r="S57" s="23">
        <v>19.7</v>
      </c>
      <c r="T57" s="23">
        <v>19.72</v>
      </c>
      <c r="U57" s="23">
        <v>0</v>
      </c>
      <c r="V57" s="23">
        <v>0</v>
      </c>
      <c r="W57" s="23">
        <v>-19.7</v>
      </c>
      <c r="X57" s="23">
        <v>-11.819999999999901</v>
      </c>
      <c r="Y57" s="23">
        <v>0</v>
      </c>
      <c r="Z57" s="23">
        <v>22.3</v>
      </c>
      <c r="AA57" s="23">
        <v>-15.3</v>
      </c>
      <c r="AB57" s="23">
        <v>-9.18</v>
      </c>
    </row>
    <row r="58" spans="1:28" s="23" customFormat="1">
      <c r="A58" s="166" t="s">
        <v>752</v>
      </c>
      <c r="B58" s="166" t="s">
        <v>752</v>
      </c>
      <c r="C58" s="23" t="s">
        <v>11</v>
      </c>
      <c r="D58" s="23" t="s">
        <v>44</v>
      </c>
      <c r="E58" s="23">
        <v>0.05</v>
      </c>
      <c r="F58" s="23">
        <v>111.054</v>
      </c>
      <c r="G58" s="23">
        <v>0</v>
      </c>
      <c r="H58" s="23">
        <v>110.842</v>
      </c>
      <c r="I58" s="23">
        <v>110.48</v>
      </c>
      <c r="J58" s="23">
        <v>-0.28000000000000003</v>
      </c>
      <c r="K58" s="23">
        <v>0</v>
      </c>
      <c r="L58" s="23">
        <v>36.200000000000003</v>
      </c>
      <c r="M58" s="23">
        <v>16.100000000000001</v>
      </c>
      <c r="N58" s="23">
        <v>0.82</v>
      </c>
      <c r="O58" s="23">
        <v>4</v>
      </c>
      <c r="P58" s="23" t="s">
        <v>143</v>
      </c>
      <c r="Q58" s="23">
        <v>84.5</v>
      </c>
      <c r="R58" s="23" t="s">
        <v>144</v>
      </c>
      <c r="S58" s="23">
        <v>23.4</v>
      </c>
      <c r="T58" s="23">
        <v>0.1</v>
      </c>
      <c r="U58" s="23">
        <v>51.1</v>
      </c>
      <c r="V58" s="23">
        <v>22.995000000000001</v>
      </c>
      <c r="W58" s="23">
        <v>-5.3</v>
      </c>
      <c r="X58" s="23">
        <v>-2.3849999999999998</v>
      </c>
      <c r="Y58" s="23">
        <v>90.6</v>
      </c>
      <c r="Z58" s="23">
        <v>73.599999999999994</v>
      </c>
      <c r="AA58" s="23">
        <v>-14.9</v>
      </c>
      <c r="AB58" s="23">
        <v>-6.7</v>
      </c>
    </row>
    <row r="59" spans="1:28" s="23" customFormat="1">
      <c r="A59" s="166" t="s">
        <v>752</v>
      </c>
      <c r="B59" s="166" t="s">
        <v>752</v>
      </c>
      <c r="C59" s="23" t="s">
        <v>10</v>
      </c>
      <c r="D59" s="23" t="s">
        <v>44</v>
      </c>
      <c r="E59" s="23">
        <v>7.0000000000000007E-2</v>
      </c>
      <c r="F59" s="23">
        <v>1.13933</v>
      </c>
      <c r="G59" s="23">
        <v>0</v>
      </c>
      <c r="H59" s="23">
        <v>1.13801</v>
      </c>
      <c r="I59" s="23">
        <v>1.1393500000000001</v>
      </c>
      <c r="J59" s="23">
        <v>-0.39</v>
      </c>
      <c r="K59" s="23">
        <v>0</v>
      </c>
      <c r="L59" s="23">
        <v>-13.4</v>
      </c>
      <c r="M59" s="23">
        <v>-9.77</v>
      </c>
      <c r="N59" s="23">
        <v>-0.5</v>
      </c>
      <c r="O59" s="23">
        <v>3</v>
      </c>
      <c r="P59" s="23" t="s">
        <v>145</v>
      </c>
      <c r="Q59" s="23">
        <v>0</v>
      </c>
      <c r="R59" s="23" t="s">
        <v>45</v>
      </c>
      <c r="S59" s="23">
        <v>13.4</v>
      </c>
      <c r="T59" s="23">
        <v>13.4</v>
      </c>
      <c r="U59" s="23">
        <v>0</v>
      </c>
      <c r="V59" s="23">
        <v>0</v>
      </c>
      <c r="W59" s="23">
        <v>-13.4</v>
      </c>
      <c r="X59" s="23">
        <v>-9.3799999999999901</v>
      </c>
      <c r="Y59" s="23">
        <v>0</v>
      </c>
      <c r="Z59" s="23">
        <v>0</v>
      </c>
      <c r="AA59" s="23">
        <v>-13.4</v>
      </c>
      <c r="AB59" s="23">
        <v>-9.3800000000000008</v>
      </c>
    </row>
    <row r="60" spans="1:28" s="23" customFormat="1">
      <c r="A60" s="166" t="s">
        <v>752</v>
      </c>
      <c r="B60" s="166" t="s">
        <v>752</v>
      </c>
      <c r="C60" s="23" t="s">
        <v>10</v>
      </c>
      <c r="D60" s="23" t="s">
        <v>46</v>
      </c>
      <c r="E60" s="23">
        <v>7.0000000000000007E-2</v>
      </c>
      <c r="F60" s="23">
        <v>1.13801</v>
      </c>
      <c r="G60" s="23">
        <v>0</v>
      </c>
      <c r="H60" s="23">
        <v>1.13933</v>
      </c>
      <c r="I60" s="23">
        <v>1.13801</v>
      </c>
      <c r="J60" s="23">
        <v>-0.39</v>
      </c>
      <c r="K60" s="23">
        <v>0</v>
      </c>
      <c r="L60" s="23">
        <v>-13.2</v>
      </c>
      <c r="M60" s="23">
        <v>-9.6300000000000008</v>
      </c>
      <c r="N60" s="23">
        <v>-0.49</v>
      </c>
      <c r="O60" s="23">
        <v>3</v>
      </c>
      <c r="P60" s="23" t="s">
        <v>146</v>
      </c>
      <c r="Q60" s="23">
        <v>0</v>
      </c>
      <c r="R60" s="23" t="s">
        <v>45</v>
      </c>
      <c r="S60" s="23">
        <v>13.2</v>
      </c>
      <c r="T60" s="23">
        <v>13.21</v>
      </c>
      <c r="U60" s="23">
        <v>0</v>
      </c>
      <c r="V60" s="23">
        <v>0</v>
      </c>
      <c r="W60" s="23">
        <v>-13.2</v>
      </c>
      <c r="X60" s="23">
        <v>-9.2399999999999896</v>
      </c>
      <c r="Y60" s="23">
        <v>0</v>
      </c>
      <c r="Z60" s="23">
        <v>0</v>
      </c>
      <c r="AA60" s="23">
        <v>-13.2</v>
      </c>
      <c r="AB60" s="23">
        <v>-9.24</v>
      </c>
    </row>
    <row r="61" spans="1:28" s="23" customFormat="1">
      <c r="A61" s="166" t="s">
        <v>753</v>
      </c>
      <c r="B61" s="166" t="s">
        <v>753</v>
      </c>
      <c r="C61" s="23" t="s">
        <v>11</v>
      </c>
      <c r="D61" s="23" t="s">
        <v>46</v>
      </c>
      <c r="E61" s="23">
        <v>0.06</v>
      </c>
      <c r="F61" s="23">
        <v>110.476</v>
      </c>
      <c r="G61" s="23">
        <v>0</v>
      </c>
      <c r="H61" s="23">
        <v>110.636</v>
      </c>
      <c r="I61" s="23">
        <v>110.745</v>
      </c>
      <c r="J61" s="23">
        <v>-0.33</v>
      </c>
      <c r="K61" s="23">
        <v>0</v>
      </c>
      <c r="L61" s="23">
        <v>10.9</v>
      </c>
      <c r="M61" s="23">
        <v>5.58</v>
      </c>
      <c r="N61" s="23">
        <v>0.28000000000000003</v>
      </c>
      <c r="O61" s="23">
        <v>4</v>
      </c>
      <c r="P61" s="23" t="s">
        <v>148</v>
      </c>
      <c r="Q61" s="23">
        <v>95</v>
      </c>
      <c r="R61" s="23" t="s">
        <v>149</v>
      </c>
      <c r="S61" s="23">
        <v>35.200000000000003</v>
      </c>
      <c r="T61" s="23">
        <v>0.27</v>
      </c>
      <c r="U61" s="23">
        <v>27.8</v>
      </c>
      <c r="V61" s="23">
        <v>15.012</v>
      </c>
      <c r="W61" s="23">
        <v>-7.4</v>
      </c>
      <c r="X61" s="23">
        <v>-3.996</v>
      </c>
      <c r="Y61" s="23">
        <v>79</v>
      </c>
      <c r="Z61" s="23">
        <v>52</v>
      </c>
      <c r="AA61" s="23">
        <v>-16.899999999999999</v>
      </c>
      <c r="AB61" s="23">
        <v>-9.1300000000000008</v>
      </c>
    </row>
    <row r="62" spans="1:28" s="23" customFormat="1">
      <c r="A62" s="166" t="s">
        <v>753</v>
      </c>
      <c r="B62" s="166" t="s">
        <v>753</v>
      </c>
      <c r="C62" s="23" t="s">
        <v>10</v>
      </c>
      <c r="D62" s="23" t="s">
        <v>46</v>
      </c>
      <c r="E62" s="23">
        <v>0.04</v>
      </c>
      <c r="F62" s="23">
        <v>1.1357200000000001</v>
      </c>
      <c r="G62" s="23">
        <v>0</v>
      </c>
      <c r="H62" s="23">
        <v>1.13798</v>
      </c>
      <c r="I62" s="23">
        <v>1.1393</v>
      </c>
      <c r="J62" s="23">
        <v>-0.22</v>
      </c>
      <c r="K62" s="23">
        <v>0</v>
      </c>
      <c r="L62" s="23">
        <v>13.2</v>
      </c>
      <c r="M62" s="23">
        <v>5.0599999999999996</v>
      </c>
      <c r="N62" s="23">
        <v>0.26</v>
      </c>
      <c r="O62" s="23">
        <v>3</v>
      </c>
      <c r="P62" s="23" t="s">
        <v>150</v>
      </c>
      <c r="Q62" s="23">
        <v>73.599999999999994</v>
      </c>
      <c r="R62" s="23" t="s">
        <v>151</v>
      </c>
      <c r="S62" s="23">
        <v>26.6</v>
      </c>
      <c r="T62" s="23">
        <v>0.57999999999999996</v>
      </c>
      <c r="U62" s="23">
        <v>28.6</v>
      </c>
      <c r="V62" s="23">
        <v>11.44</v>
      </c>
      <c r="W62" s="23">
        <v>-16.600000000000001</v>
      </c>
      <c r="X62" s="23">
        <v>-6.64</v>
      </c>
      <c r="Y62" s="23">
        <v>63.3</v>
      </c>
      <c r="Z62" s="23">
        <v>65.900000000000006</v>
      </c>
      <c r="AA62" s="23">
        <v>-15.4</v>
      </c>
      <c r="AB62" s="23">
        <v>-6.16</v>
      </c>
    </row>
    <row r="63" spans="1:28" s="23" customFormat="1">
      <c r="A63" s="166" t="s">
        <v>753</v>
      </c>
      <c r="B63" s="166" t="s">
        <v>753</v>
      </c>
      <c r="C63" s="23" t="s">
        <v>11</v>
      </c>
      <c r="D63" s="23" t="s">
        <v>44</v>
      </c>
      <c r="E63" s="23">
        <v>0.06</v>
      </c>
      <c r="F63" s="23">
        <v>110.631</v>
      </c>
      <c r="G63" s="23">
        <v>0</v>
      </c>
      <c r="H63" s="23">
        <v>110.47499999999999</v>
      </c>
      <c r="I63" s="23">
        <v>110.63200000000001</v>
      </c>
      <c r="J63" s="23">
        <v>-0.33</v>
      </c>
      <c r="K63" s="23">
        <v>0</v>
      </c>
      <c r="L63" s="23">
        <v>-15.7</v>
      </c>
      <c r="M63" s="23">
        <v>-8.84</v>
      </c>
      <c r="N63" s="23">
        <v>-0.45</v>
      </c>
      <c r="O63" s="23">
        <v>4</v>
      </c>
      <c r="P63" s="23" t="s">
        <v>152</v>
      </c>
      <c r="Q63" s="23">
        <v>0</v>
      </c>
      <c r="R63" s="23" t="s">
        <v>45</v>
      </c>
      <c r="S63" s="23">
        <v>15.7</v>
      </c>
      <c r="T63" s="23">
        <v>15.72</v>
      </c>
      <c r="U63" s="23">
        <v>0</v>
      </c>
      <c r="V63" s="23">
        <v>0</v>
      </c>
      <c r="W63" s="23">
        <v>-15.7</v>
      </c>
      <c r="X63" s="23">
        <v>-8.4779999999999998</v>
      </c>
      <c r="Y63" s="23">
        <v>0</v>
      </c>
      <c r="Z63" s="23">
        <v>0</v>
      </c>
      <c r="AA63" s="23">
        <v>-15.7</v>
      </c>
      <c r="AB63" s="23">
        <v>-8.48</v>
      </c>
    </row>
    <row r="64" spans="1:28" s="23" customFormat="1">
      <c r="A64" s="166" t="s">
        <v>754</v>
      </c>
      <c r="B64" s="166" t="s">
        <v>754</v>
      </c>
      <c r="C64" s="23" t="s">
        <v>10</v>
      </c>
      <c r="D64" s="23" t="s">
        <v>44</v>
      </c>
      <c r="E64" s="23">
        <v>7.0000000000000007E-2</v>
      </c>
      <c r="F64" s="23">
        <v>1.1344399999999999</v>
      </c>
      <c r="G64" s="23">
        <v>0</v>
      </c>
      <c r="H64" s="23">
        <v>1.1331800000000001</v>
      </c>
      <c r="I64" s="23">
        <v>1.1322000000000001</v>
      </c>
      <c r="J64" s="23">
        <v>-0.39</v>
      </c>
      <c r="K64" s="23">
        <v>0</v>
      </c>
      <c r="L64" s="23">
        <v>9.8000000000000007</v>
      </c>
      <c r="M64" s="23">
        <v>6.47</v>
      </c>
      <c r="N64" s="23">
        <v>0.33</v>
      </c>
      <c r="O64" s="23">
        <v>3</v>
      </c>
      <c r="P64" s="23" t="s">
        <v>153</v>
      </c>
      <c r="Q64" s="23">
        <v>99.4</v>
      </c>
      <c r="R64" s="23" t="s">
        <v>100</v>
      </c>
      <c r="S64" s="23">
        <v>39</v>
      </c>
      <c r="T64" s="23">
        <v>0.32</v>
      </c>
      <c r="U64" s="23">
        <v>29.5</v>
      </c>
      <c r="V64" s="23">
        <v>20.65</v>
      </c>
      <c r="W64" s="23">
        <v>-9.5</v>
      </c>
      <c r="X64" s="23">
        <v>-6.6499999999999897</v>
      </c>
      <c r="Y64" s="23">
        <v>75.599999999999994</v>
      </c>
      <c r="Z64" s="23">
        <v>49.5</v>
      </c>
      <c r="AA64" s="23">
        <v>-19.7</v>
      </c>
      <c r="AB64" s="23">
        <v>-13.79</v>
      </c>
    </row>
    <row r="65" spans="1:28" s="23" customFormat="1">
      <c r="A65" s="166" t="s">
        <v>754</v>
      </c>
      <c r="B65" s="166" t="s">
        <v>754</v>
      </c>
      <c r="C65" s="23" t="s">
        <v>11</v>
      </c>
      <c r="D65" s="23" t="s">
        <v>44</v>
      </c>
      <c r="E65" s="23">
        <v>0.08</v>
      </c>
      <c r="F65" s="23">
        <v>111.379</v>
      </c>
      <c r="G65" s="23">
        <v>0</v>
      </c>
      <c r="H65" s="23">
        <v>111.253</v>
      </c>
      <c r="I65" s="23">
        <v>110.587</v>
      </c>
      <c r="J65" s="23">
        <v>-0.44</v>
      </c>
      <c r="K65" s="23">
        <v>0</v>
      </c>
      <c r="L65" s="23">
        <v>66.599999999999994</v>
      </c>
      <c r="M65" s="23">
        <v>47.74</v>
      </c>
      <c r="N65" s="23">
        <v>2.4900000000000002</v>
      </c>
      <c r="O65" s="23">
        <v>4</v>
      </c>
      <c r="P65" s="23" t="s">
        <v>154</v>
      </c>
      <c r="Q65" s="23">
        <v>74.7</v>
      </c>
      <c r="R65" s="23" t="s">
        <v>155</v>
      </c>
      <c r="S65" s="23">
        <v>20.8</v>
      </c>
      <c r="T65" s="23">
        <v>0.13</v>
      </c>
      <c r="U65" s="23">
        <v>81.2</v>
      </c>
      <c r="V65" s="23">
        <v>58.463999999999999</v>
      </c>
      <c r="W65" s="23">
        <v>-10.6</v>
      </c>
      <c r="X65" s="23">
        <v>-7.6319999999999997</v>
      </c>
      <c r="Y65" s="23">
        <v>88.5</v>
      </c>
      <c r="Z65" s="23">
        <v>84.1</v>
      </c>
      <c r="AA65" s="23">
        <v>-14.6</v>
      </c>
      <c r="AB65" s="23">
        <v>-10.51</v>
      </c>
    </row>
    <row r="66" spans="1:28" s="23" customFormat="1">
      <c r="A66" s="166" t="s">
        <v>754</v>
      </c>
      <c r="B66" s="166" t="s">
        <v>754</v>
      </c>
      <c r="C66" s="23" t="s">
        <v>11</v>
      </c>
      <c r="D66" s="23" t="s">
        <v>46</v>
      </c>
      <c r="E66" s="23">
        <v>0.08</v>
      </c>
      <c r="F66" s="23">
        <v>111.253</v>
      </c>
      <c r="G66" s="23">
        <v>0</v>
      </c>
      <c r="H66" s="23">
        <v>111.379</v>
      </c>
      <c r="I66" s="23">
        <v>111.253</v>
      </c>
      <c r="J66" s="23">
        <v>-0.44</v>
      </c>
      <c r="K66" s="23">
        <v>0</v>
      </c>
      <c r="L66" s="23">
        <v>-12.6</v>
      </c>
      <c r="M66" s="23">
        <v>-9.5</v>
      </c>
      <c r="N66" s="23">
        <v>-0.49</v>
      </c>
      <c r="O66" s="23">
        <v>4</v>
      </c>
      <c r="P66" s="23" t="s">
        <v>156</v>
      </c>
      <c r="Q66" s="23">
        <v>0</v>
      </c>
      <c r="R66" s="23" t="s">
        <v>45</v>
      </c>
      <c r="S66" s="23">
        <v>12.6</v>
      </c>
      <c r="T66" s="23">
        <v>12.61</v>
      </c>
      <c r="U66" s="23">
        <v>0</v>
      </c>
      <c r="V66" s="23">
        <v>0</v>
      </c>
      <c r="W66" s="23">
        <v>-12.6</v>
      </c>
      <c r="X66" s="23">
        <v>-9.0719999999999992</v>
      </c>
      <c r="Y66" s="23">
        <v>0</v>
      </c>
      <c r="Z66" s="23">
        <v>0</v>
      </c>
      <c r="AA66" s="23">
        <v>-12.6</v>
      </c>
      <c r="AB66" s="23">
        <v>-9.07</v>
      </c>
    </row>
    <row r="67" spans="1:28" s="23" customFormat="1">
      <c r="A67" s="166" t="s">
        <v>755</v>
      </c>
      <c r="B67" s="166" t="s">
        <v>755</v>
      </c>
      <c r="C67" s="23" t="s">
        <v>10</v>
      </c>
      <c r="D67" s="23" t="s">
        <v>44</v>
      </c>
      <c r="E67" s="23">
        <v>0.05</v>
      </c>
      <c r="F67" s="23">
        <v>1.1428100000000001</v>
      </c>
      <c r="G67" s="23">
        <v>0</v>
      </c>
      <c r="H67" s="23">
        <v>1.1410899999999999</v>
      </c>
      <c r="I67" s="23">
        <v>1.13578</v>
      </c>
      <c r="J67" s="23">
        <v>-0.28000000000000003</v>
      </c>
      <c r="K67" s="23">
        <v>0</v>
      </c>
      <c r="L67" s="23">
        <v>53.1</v>
      </c>
      <c r="M67" s="23">
        <v>26.27</v>
      </c>
      <c r="N67" s="23">
        <v>1.38</v>
      </c>
      <c r="O67" s="23">
        <v>3</v>
      </c>
      <c r="P67" s="23" t="s">
        <v>157</v>
      </c>
      <c r="Q67" s="23">
        <v>100</v>
      </c>
      <c r="R67" s="23" t="s">
        <v>158</v>
      </c>
      <c r="S67" s="23">
        <v>11</v>
      </c>
      <c r="T67" s="23">
        <v>0.02</v>
      </c>
      <c r="U67" s="23">
        <v>56.7</v>
      </c>
      <c r="V67" s="23">
        <v>28.35</v>
      </c>
      <c r="W67" s="23">
        <v>0</v>
      </c>
      <c r="X67" s="23">
        <v>0</v>
      </c>
      <c r="Y67" s="23">
        <v>100</v>
      </c>
      <c r="Z67" s="23">
        <v>93.7</v>
      </c>
      <c r="AA67" s="23">
        <v>-3.6</v>
      </c>
      <c r="AB67" s="23">
        <v>-1.8</v>
      </c>
    </row>
    <row r="68" spans="1:28" s="23" customFormat="1">
      <c r="A68" s="166" t="s">
        <v>755</v>
      </c>
      <c r="B68" s="166" t="s">
        <v>755</v>
      </c>
      <c r="C68" s="23" t="s">
        <v>11</v>
      </c>
      <c r="D68" s="23" t="s">
        <v>46</v>
      </c>
      <c r="E68" s="23">
        <v>0.04</v>
      </c>
      <c r="F68" s="23">
        <v>110.587</v>
      </c>
      <c r="G68" s="23">
        <v>0</v>
      </c>
      <c r="H68" s="23">
        <v>110.83499999999999</v>
      </c>
      <c r="I68" s="23">
        <v>110.842</v>
      </c>
      <c r="J68" s="23">
        <v>-0.22</v>
      </c>
      <c r="K68" s="23">
        <v>0</v>
      </c>
      <c r="L68" s="23">
        <v>0.7</v>
      </c>
      <c r="M68" s="23">
        <v>0.03</v>
      </c>
      <c r="N68" s="23">
        <v>0</v>
      </c>
      <c r="O68" s="23">
        <v>4</v>
      </c>
      <c r="P68" s="23" t="s">
        <v>159</v>
      </c>
      <c r="Q68" s="23">
        <v>82.4</v>
      </c>
      <c r="R68" s="23" t="s">
        <v>160</v>
      </c>
      <c r="S68" s="23">
        <v>38.1</v>
      </c>
      <c r="T68" s="23">
        <v>0.25</v>
      </c>
      <c r="U68" s="23">
        <v>30.6</v>
      </c>
      <c r="V68" s="23">
        <v>11.016</v>
      </c>
      <c r="W68" s="23">
        <v>-7.5</v>
      </c>
      <c r="X68" s="23">
        <v>-2.69999999999999</v>
      </c>
      <c r="Y68" s="23">
        <v>80.3</v>
      </c>
      <c r="Z68" s="23">
        <v>21.5</v>
      </c>
      <c r="AA68" s="23">
        <v>-29.9</v>
      </c>
      <c r="AB68" s="23">
        <v>-10.76</v>
      </c>
    </row>
    <row r="69" spans="1:28" s="23" customFormat="1">
      <c r="A69" s="166" t="s">
        <v>755</v>
      </c>
      <c r="B69" s="166" t="s">
        <v>755</v>
      </c>
      <c r="C69" s="23" t="s">
        <v>10</v>
      </c>
      <c r="D69" s="23" t="s">
        <v>46</v>
      </c>
      <c r="E69" s="23">
        <v>0.05</v>
      </c>
      <c r="F69" s="23">
        <v>1.1410800000000001</v>
      </c>
      <c r="G69" s="23">
        <v>0</v>
      </c>
      <c r="H69" s="23">
        <v>1.1428400000000001</v>
      </c>
      <c r="I69" s="23">
        <v>1.1410899999999999</v>
      </c>
      <c r="J69" s="23">
        <v>-0.28000000000000003</v>
      </c>
      <c r="K69" s="23">
        <v>0</v>
      </c>
      <c r="L69" s="23">
        <v>-17.5</v>
      </c>
      <c r="M69" s="23">
        <v>-9.0299999999999994</v>
      </c>
      <c r="N69" s="23">
        <v>-0.47</v>
      </c>
      <c r="O69" s="23">
        <v>3</v>
      </c>
      <c r="P69" s="23" t="s">
        <v>161</v>
      </c>
      <c r="Q69" s="23">
        <v>0</v>
      </c>
      <c r="R69" s="23" t="s">
        <v>45</v>
      </c>
      <c r="S69" s="23">
        <v>17.5</v>
      </c>
      <c r="T69" s="23">
        <v>17.510000000000002</v>
      </c>
      <c r="U69" s="23">
        <v>0</v>
      </c>
      <c r="V69" s="23">
        <v>0</v>
      </c>
      <c r="W69" s="23">
        <v>-17.5</v>
      </c>
      <c r="X69" s="23">
        <v>-8.75</v>
      </c>
      <c r="Y69" s="23">
        <v>0</v>
      </c>
      <c r="Z69" s="23">
        <v>0</v>
      </c>
      <c r="AA69" s="23">
        <v>-17.5</v>
      </c>
      <c r="AB69" s="23">
        <v>-8.75</v>
      </c>
    </row>
    <row r="70" spans="1:28" s="23" customFormat="1">
      <c r="A70" s="166" t="s">
        <v>756</v>
      </c>
      <c r="B70" s="166" t="s">
        <v>756</v>
      </c>
      <c r="C70" s="23" t="s">
        <v>10</v>
      </c>
      <c r="D70" s="23" t="s">
        <v>46</v>
      </c>
      <c r="E70" s="23">
        <v>0.03</v>
      </c>
      <c r="F70" s="23">
        <v>1.1367799999999999</v>
      </c>
      <c r="G70" s="23">
        <v>0</v>
      </c>
      <c r="H70" s="23">
        <v>1.1398299999999999</v>
      </c>
      <c r="I70" s="23">
        <v>1.13998</v>
      </c>
      <c r="J70" s="23">
        <v>-0.17</v>
      </c>
      <c r="K70" s="23">
        <v>0</v>
      </c>
      <c r="L70" s="23">
        <v>1.5</v>
      </c>
      <c r="M70" s="23">
        <v>0.28000000000000003</v>
      </c>
      <c r="N70" s="23">
        <v>0.01</v>
      </c>
      <c r="O70" s="23">
        <v>3</v>
      </c>
      <c r="P70" s="23" t="s">
        <v>162</v>
      </c>
      <c r="Q70" s="23">
        <v>100</v>
      </c>
      <c r="R70" s="23" t="s">
        <v>163</v>
      </c>
      <c r="S70" s="23">
        <v>19</v>
      </c>
      <c r="T70" s="23">
        <v>0.05</v>
      </c>
      <c r="U70" s="23">
        <v>20.2</v>
      </c>
      <c r="V70" s="23">
        <v>6.06</v>
      </c>
      <c r="W70" s="23">
        <v>0</v>
      </c>
      <c r="X70" s="23">
        <v>0</v>
      </c>
      <c r="Y70" s="23">
        <v>100</v>
      </c>
      <c r="Z70" s="23">
        <v>7.4</v>
      </c>
      <c r="AA70" s="23">
        <v>-18.7</v>
      </c>
      <c r="AB70" s="23">
        <v>-5.61</v>
      </c>
    </row>
    <row r="71" spans="1:28" s="23" customFormat="1">
      <c r="A71" s="166" t="s">
        <v>756</v>
      </c>
      <c r="B71" s="166" t="s">
        <v>756</v>
      </c>
      <c r="C71" s="23" t="s">
        <v>11</v>
      </c>
      <c r="D71" s="23" t="s">
        <v>46</v>
      </c>
      <c r="E71" s="23">
        <v>0.03</v>
      </c>
      <c r="F71" s="23">
        <v>110.41200000000001</v>
      </c>
      <c r="G71" s="23">
        <v>0</v>
      </c>
      <c r="H71" s="23">
        <v>110.715</v>
      </c>
      <c r="I71" s="23">
        <v>110.71599999999999</v>
      </c>
      <c r="J71" s="23">
        <v>-0.17</v>
      </c>
      <c r="K71" s="23">
        <v>0</v>
      </c>
      <c r="L71" s="23">
        <v>0.1</v>
      </c>
      <c r="M71" s="23">
        <v>-0.14000000000000001</v>
      </c>
      <c r="N71" s="23">
        <v>-0.01</v>
      </c>
      <c r="O71" s="23">
        <v>4</v>
      </c>
      <c r="P71" s="23" t="s">
        <v>165</v>
      </c>
      <c r="Q71" s="23">
        <v>90.2</v>
      </c>
      <c r="R71" s="23" t="s">
        <v>166</v>
      </c>
      <c r="S71" s="23">
        <v>12.4</v>
      </c>
      <c r="T71" s="23">
        <v>0.77</v>
      </c>
      <c r="U71" s="23">
        <v>7</v>
      </c>
      <c r="V71" s="23">
        <v>2.1</v>
      </c>
      <c r="W71" s="23">
        <v>-5.4</v>
      </c>
      <c r="X71" s="23">
        <v>-1.62</v>
      </c>
      <c r="Y71" s="23">
        <v>56.5</v>
      </c>
      <c r="Z71" s="23">
        <v>44.4</v>
      </c>
      <c r="AA71" s="23">
        <v>-6.9</v>
      </c>
      <c r="AB71" s="23">
        <v>-2.0699999999999998</v>
      </c>
    </row>
    <row r="72" spans="1:28" s="23" customFormat="1">
      <c r="A72" s="166" t="s">
        <v>756</v>
      </c>
      <c r="B72" s="166" t="s">
        <v>756</v>
      </c>
      <c r="C72" s="23" t="s">
        <v>11</v>
      </c>
      <c r="D72" s="23" t="s">
        <v>44</v>
      </c>
      <c r="E72" s="23">
        <v>0.03</v>
      </c>
      <c r="F72" s="23">
        <v>110.718</v>
      </c>
      <c r="G72" s="23">
        <v>0</v>
      </c>
      <c r="H72" s="23">
        <v>110.411</v>
      </c>
      <c r="I72" s="23">
        <v>110.718</v>
      </c>
      <c r="J72" s="23">
        <v>-0.17</v>
      </c>
      <c r="K72" s="23">
        <v>0</v>
      </c>
      <c r="L72" s="23">
        <v>-30.7</v>
      </c>
      <c r="M72" s="23">
        <v>-8.49</v>
      </c>
      <c r="N72" s="23">
        <v>-0.44</v>
      </c>
      <c r="O72" s="23">
        <v>4</v>
      </c>
      <c r="P72" s="23" t="s">
        <v>167</v>
      </c>
      <c r="Q72" s="23">
        <v>68.900000000000006</v>
      </c>
      <c r="R72" s="23" t="s">
        <v>168</v>
      </c>
      <c r="S72" s="23">
        <v>58.9</v>
      </c>
      <c r="T72" s="23">
        <v>1.0900000000000001</v>
      </c>
      <c r="U72" s="23">
        <v>28.2</v>
      </c>
      <c r="V72" s="23">
        <v>7.6139999999999999</v>
      </c>
      <c r="W72" s="23">
        <v>-30.7</v>
      </c>
      <c r="X72" s="23">
        <v>-8.2889999999999997</v>
      </c>
      <c r="Y72" s="23">
        <v>47.9</v>
      </c>
      <c r="Z72" s="23">
        <v>0</v>
      </c>
      <c r="AA72" s="23">
        <v>-58.9</v>
      </c>
      <c r="AB72" s="23">
        <v>-15.9</v>
      </c>
    </row>
    <row r="73" spans="1:28" s="23" customFormat="1">
      <c r="A73" s="166" t="s">
        <v>756</v>
      </c>
      <c r="B73" s="166" t="s">
        <v>756</v>
      </c>
      <c r="C73" s="23" t="s">
        <v>10</v>
      </c>
      <c r="D73" s="23" t="s">
        <v>44</v>
      </c>
      <c r="E73" s="23">
        <v>0.03</v>
      </c>
      <c r="F73" s="23">
        <v>1.13985</v>
      </c>
      <c r="G73" s="23">
        <v>0</v>
      </c>
      <c r="H73" s="23">
        <v>1.13662</v>
      </c>
      <c r="I73" s="23">
        <v>1.1398600000000001</v>
      </c>
      <c r="J73" s="23">
        <v>-0.17</v>
      </c>
      <c r="K73" s="23">
        <v>0</v>
      </c>
      <c r="L73" s="23">
        <v>-32.4</v>
      </c>
      <c r="M73" s="23">
        <v>-9.89</v>
      </c>
      <c r="N73" s="23">
        <v>-0.51</v>
      </c>
      <c r="O73" s="23">
        <v>3</v>
      </c>
      <c r="P73" s="23" t="s">
        <v>169</v>
      </c>
      <c r="Q73" s="23">
        <v>0</v>
      </c>
      <c r="R73" s="23" t="s">
        <v>45</v>
      </c>
      <c r="S73" s="23">
        <v>32.4</v>
      </c>
      <c r="T73" s="23">
        <v>32.47</v>
      </c>
      <c r="U73" s="23">
        <v>0</v>
      </c>
      <c r="V73" s="23">
        <v>0</v>
      </c>
      <c r="W73" s="23">
        <v>-32.4</v>
      </c>
      <c r="X73" s="23">
        <v>-9.71999999999999</v>
      </c>
      <c r="Y73" s="23">
        <v>0</v>
      </c>
      <c r="Z73" s="23">
        <v>0</v>
      </c>
      <c r="AA73" s="23">
        <v>-32.4</v>
      </c>
      <c r="AB73" s="23">
        <v>-9.7200000000000006</v>
      </c>
    </row>
    <row r="74" spans="1:28" s="23" customFormat="1">
      <c r="A74" s="166">
        <v>43381.509722222225</v>
      </c>
      <c r="B74" s="166">
        <v>43381.62777777778</v>
      </c>
      <c r="C74" s="23" t="s">
        <v>10</v>
      </c>
      <c r="D74" s="23" t="s">
        <v>46</v>
      </c>
      <c r="E74" s="23">
        <v>0.04</v>
      </c>
      <c r="F74" s="23">
        <v>1.1449199999999999</v>
      </c>
      <c r="G74" s="23">
        <v>0</v>
      </c>
      <c r="H74" s="23">
        <v>1.1472199999999999</v>
      </c>
      <c r="I74" s="23">
        <v>1.1449100000000001</v>
      </c>
      <c r="J74" s="23">
        <v>-0.22</v>
      </c>
      <c r="K74" s="23">
        <v>0</v>
      </c>
      <c r="L74" s="23">
        <v>-23.1</v>
      </c>
      <c r="M74" s="23">
        <v>-9.4600000000000009</v>
      </c>
      <c r="N74" s="23">
        <v>-0.49</v>
      </c>
      <c r="O74" s="23">
        <v>3</v>
      </c>
      <c r="P74" s="23" t="s">
        <v>170</v>
      </c>
      <c r="Q74" s="23">
        <v>0</v>
      </c>
      <c r="R74" s="23" t="s">
        <v>45</v>
      </c>
      <c r="S74" s="23">
        <v>23.1</v>
      </c>
      <c r="T74" s="23">
        <v>23.15</v>
      </c>
      <c r="U74" s="23">
        <v>0</v>
      </c>
      <c r="V74" s="23">
        <v>0</v>
      </c>
      <c r="W74" s="23">
        <v>-23.1</v>
      </c>
      <c r="X74" s="23">
        <v>-9.24</v>
      </c>
      <c r="Y74" s="23">
        <v>0</v>
      </c>
      <c r="Z74" s="23">
        <v>0</v>
      </c>
      <c r="AA74" s="23">
        <v>-23.1</v>
      </c>
      <c r="AB74" s="23">
        <v>-9.24</v>
      </c>
    </row>
    <row r="75" spans="1:28" s="23" customFormat="1">
      <c r="A75" s="166">
        <v>43381.472916666666</v>
      </c>
      <c r="B75" s="166">
        <v>43381.509722222225</v>
      </c>
      <c r="C75" s="23" t="s">
        <v>10</v>
      </c>
      <c r="D75" s="23" t="s">
        <v>44</v>
      </c>
      <c r="E75" s="23">
        <v>0.04</v>
      </c>
      <c r="F75" s="23">
        <v>1.1471800000000001</v>
      </c>
      <c r="G75" s="23">
        <v>0</v>
      </c>
      <c r="H75" s="23">
        <v>1.1449</v>
      </c>
      <c r="I75" s="23">
        <v>1.1472</v>
      </c>
      <c r="J75" s="23">
        <v>-0.22</v>
      </c>
      <c r="K75" s="23">
        <v>0</v>
      </c>
      <c r="L75" s="23">
        <v>-23</v>
      </c>
      <c r="M75" s="23">
        <v>-9.42</v>
      </c>
      <c r="N75" s="23">
        <v>-0.48</v>
      </c>
      <c r="O75" s="23">
        <v>3</v>
      </c>
      <c r="P75" s="23" t="s">
        <v>171</v>
      </c>
      <c r="Q75" s="23">
        <v>0</v>
      </c>
      <c r="R75" s="23" t="s">
        <v>45</v>
      </c>
      <c r="S75" s="23">
        <v>23</v>
      </c>
      <c r="T75" s="23">
        <v>23.04</v>
      </c>
      <c r="U75" s="23">
        <v>0</v>
      </c>
      <c r="V75" s="23">
        <v>0</v>
      </c>
      <c r="W75" s="23">
        <v>-23</v>
      </c>
      <c r="X75" s="23">
        <v>-9.1999999999999993</v>
      </c>
      <c r="Y75" s="23">
        <v>0</v>
      </c>
      <c r="Z75" s="23">
        <v>0</v>
      </c>
      <c r="AA75" s="23">
        <v>-23</v>
      </c>
      <c r="AB75" s="23">
        <v>-9.1999999999999993</v>
      </c>
    </row>
    <row r="76" spans="1:28" s="23" customFormat="1">
      <c r="A76" s="166">
        <v>43381.40347222222</v>
      </c>
      <c r="B76" s="166">
        <v>43381.425000000003</v>
      </c>
      <c r="C76" s="23" t="s">
        <v>11</v>
      </c>
      <c r="D76" s="23" t="s">
        <v>46</v>
      </c>
      <c r="E76" s="23">
        <v>0.04</v>
      </c>
      <c r="F76" s="23">
        <v>110.84699999999999</v>
      </c>
      <c r="G76" s="23">
        <v>0</v>
      </c>
      <c r="H76" s="23">
        <v>111.11799999999999</v>
      </c>
      <c r="I76" s="23">
        <v>110.843</v>
      </c>
      <c r="J76" s="23">
        <v>-0.22</v>
      </c>
      <c r="K76" s="23">
        <v>0</v>
      </c>
      <c r="L76" s="23">
        <v>-27.5</v>
      </c>
      <c r="M76" s="23">
        <v>-10.14</v>
      </c>
      <c r="N76" s="23">
        <v>-0.52</v>
      </c>
      <c r="O76" s="23">
        <v>4</v>
      </c>
      <c r="P76" s="23" t="s">
        <v>172</v>
      </c>
      <c r="Q76" s="23">
        <v>0</v>
      </c>
      <c r="R76" s="23" t="s">
        <v>45</v>
      </c>
      <c r="S76" s="23">
        <v>27.5</v>
      </c>
      <c r="T76" s="23">
        <v>27.55</v>
      </c>
      <c r="U76" s="23">
        <v>0</v>
      </c>
      <c r="V76" s="23">
        <v>0</v>
      </c>
      <c r="W76" s="23">
        <v>-27.5</v>
      </c>
      <c r="X76" s="23">
        <v>-9.9</v>
      </c>
      <c r="Y76" s="23">
        <v>0</v>
      </c>
      <c r="Z76" s="23">
        <v>0</v>
      </c>
      <c r="AA76" s="23">
        <v>-27.5</v>
      </c>
      <c r="AB76" s="23">
        <v>-9.9</v>
      </c>
    </row>
    <row r="77" spans="1:28" s="23" customFormat="1">
      <c r="A77" s="166">
        <v>43381.304861111108</v>
      </c>
      <c r="B77" s="166">
        <v>43381.40347222222</v>
      </c>
      <c r="C77" s="23" t="s">
        <v>11</v>
      </c>
      <c r="D77" s="23" t="s">
        <v>44</v>
      </c>
      <c r="E77" s="23">
        <v>0.04</v>
      </c>
      <c r="F77" s="23">
        <v>111.10299999999999</v>
      </c>
      <c r="G77" s="23">
        <v>0</v>
      </c>
      <c r="H77" s="23">
        <v>110.83799999999999</v>
      </c>
      <c r="I77" s="23">
        <v>111.10299999999999</v>
      </c>
      <c r="J77" s="23">
        <v>-0.22</v>
      </c>
      <c r="K77" s="23">
        <v>0</v>
      </c>
      <c r="L77" s="23">
        <v>-26.5</v>
      </c>
      <c r="M77" s="23">
        <v>-9.76</v>
      </c>
      <c r="N77" s="23">
        <v>-0.5</v>
      </c>
      <c r="O77" s="23">
        <v>4</v>
      </c>
      <c r="P77" s="23" t="s">
        <v>173</v>
      </c>
      <c r="Q77" s="23">
        <v>0</v>
      </c>
      <c r="R77" s="23" t="s">
        <v>45</v>
      </c>
      <c r="S77" s="23">
        <v>26.5</v>
      </c>
      <c r="T77" s="23">
        <v>26.53</v>
      </c>
      <c r="U77" s="23">
        <v>0</v>
      </c>
      <c r="V77" s="23">
        <v>0</v>
      </c>
      <c r="W77" s="23">
        <v>-26.5</v>
      </c>
      <c r="X77" s="23">
        <v>-9.5399999999999991</v>
      </c>
      <c r="Y77" s="23">
        <v>0</v>
      </c>
      <c r="Z77" s="23">
        <v>0</v>
      </c>
      <c r="AA77" s="23">
        <v>-26.5</v>
      </c>
      <c r="AB77" s="23">
        <v>-9.5399999999999991</v>
      </c>
    </row>
    <row r="78" spans="1:28" s="23" customFormat="1">
      <c r="A78" s="166">
        <v>43351.747916666667</v>
      </c>
      <c r="B78" s="166">
        <v>43351.789583333331</v>
      </c>
      <c r="C78" s="23" t="s">
        <v>10</v>
      </c>
      <c r="D78" s="23" t="s">
        <v>44</v>
      </c>
      <c r="E78" s="23">
        <v>0.03</v>
      </c>
      <c r="F78" s="23">
        <v>1.16046</v>
      </c>
      <c r="G78" s="23">
        <v>0</v>
      </c>
      <c r="H78" s="23">
        <v>1.1576</v>
      </c>
      <c r="I78" s="23">
        <v>1.1566399999999999</v>
      </c>
      <c r="J78" s="23">
        <v>-0.17</v>
      </c>
      <c r="K78" s="23">
        <v>0</v>
      </c>
      <c r="L78" s="23">
        <v>9.6</v>
      </c>
      <c r="M78" s="23">
        <v>2.71</v>
      </c>
      <c r="N78" s="23">
        <v>0.14000000000000001</v>
      </c>
      <c r="O78" s="23">
        <v>3</v>
      </c>
      <c r="P78" s="23" t="s">
        <v>174</v>
      </c>
      <c r="Q78" s="23">
        <v>1.7</v>
      </c>
      <c r="R78" s="23" t="s">
        <v>58</v>
      </c>
      <c r="S78" s="23">
        <v>0</v>
      </c>
      <c r="T78" s="23">
        <v>0.1</v>
      </c>
      <c r="U78" s="23">
        <v>9.6</v>
      </c>
      <c r="V78" s="23">
        <v>2.88</v>
      </c>
      <c r="W78" s="23">
        <v>0</v>
      </c>
      <c r="X78" s="23">
        <v>0</v>
      </c>
      <c r="Y78" s="23">
        <v>100</v>
      </c>
      <c r="Z78" s="23">
        <v>100</v>
      </c>
      <c r="AA78" s="23">
        <v>0</v>
      </c>
      <c r="AB78" s="23">
        <v>0</v>
      </c>
    </row>
    <row r="79" spans="1:28" s="23" customFormat="1">
      <c r="A79" s="166">
        <v>43351.332638888889</v>
      </c>
      <c r="B79" s="166">
        <v>43351.775000000001</v>
      </c>
      <c r="C79" s="23" t="s">
        <v>11</v>
      </c>
      <c r="D79" s="23" t="s">
        <v>46</v>
      </c>
      <c r="E79" s="23">
        <v>0.08</v>
      </c>
      <c r="F79" s="23">
        <v>110.77800000000001</v>
      </c>
      <c r="G79" s="23">
        <v>0</v>
      </c>
      <c r="H79" s="23">
        <v>110.914</v>
      </c>
      <c r="I79" s="23">
        <v>110.92100000000001</v>
      </c>
      <c r="J79" s="23">
        <v>-0.44</v>
      </c>
      <c r="K79" s="23">
        <v>0</v>
      </c>
      <c r="L79" s="23">
        <v>0.7</v>
      </c>
      <c r="M79" s="23">
        <v>0.06</v>
      </c>
      <c r="N79" s="23">
        <v>0</v>
      </c>
      <c r="O79" s="23">
        <v>4</v>
      </c>
      <c r="P79" s="23" t="s">
        <v>175</v>
      </c>
      <c r="Q79" s="23">
        <v>95.6</v>
      </c>
      <c r="R79" s="23" t="s">
        <v>176</v>
      </c>
      <c r="S79" s="23">
        <v>32.299999999999997</v>
      </c>
      <c r="T79" s="23">
        <v>0.21</v>
      </c>
      <c r="U79" s="23">
        <v>26.7</v>
      </c>
      <c r="V79" s="23">
        <v>18.956999999999901</v>
      </c>
      <c r="W79" s="23">
        <v>-5.6</v>
      </c>
      <c r="X79" s="23">
        <v>-3.9759999999999902</v>
      </c>
      <c r="Y79" s="23">
        <v>82.7</v>
      </c>
      <c r="Z79" s="23">
        <v>19.5</v>
      </c>
      <c r="AA79" s="23">
        <v>-26</v>
      </c>
      <c r="AB79" s="23">
        <v>-18.46</v>
      </c>
    </row>
    <row r="80" spans="1:28" s="23" customFormat="1">
      <c r="A80" s="166">
        <v>43351.554166666669</v>
      </c>
      <c r="B80" s="166">
        <v>43351.747916666667</v>
      </c>
      <c r="C80" s="23" t="s">
        <v>10</v>
      </c>
      <c r="D80" s="23" t="s">
        <v>46</v>
      </c>
      <c r="E80" s="23">
        <v>0.03</v>
      </c>
      <c r="F80" s="23">
        <v>1.1576</v>
      </c>
      <c r="G80" s="23">
        <v>0</v>
      </c>
      <c r="H80" s="23">
        <v>1.16048</v>
      </c>
      <c r="I80" s="23">
        <v>1.1576</v>
      </c>
      <c r="J80" s="23">
        <v>-0.17</v>
      </c>
      <c r="K80" s="23">
        <v>0</v>
      </c>
      <c r="L80" s="23">
        <v>-28.8</v>
      </c>
      <c r="M80" s="23">
        <v>-8.81</v>
      </c>
      <c r="N80" s="23">
        <v>-0.45</v>
      </c>
      <c r="O80" s="23">
        <v>3</v>
      </c>
      <c r="P80" s="23" t="s">
        <v>177</v>
      </c>
      <c r="Q80" s="23">
        <v>0</v>
      </c>
      <c r="R80" s="23" t="s">
        <v>45</v>
      </c>
      <c r="S80" s="23">
        <v>29</v>
      </c>
      <c r="T80" s="23">
        <v>29.07</v>
      </c>
      <c r="U80" s="23">
        <v>0</v>
      </c>
      <c r="V80" s="23">
        <v>0</v>
      </c>
      <c r="W80" s="23">
        <v>-29</v>
      </c>
      <c r="X80" s="23">
        <v>-8.6999999999999993</v>
      </c>
      <c r="Y80" s="23">
        <v>0</v>
      </c>
      <c r="Z80" s="23">
        <v>0.7</v>
      </c>
      <c r="AA80" s="23">
        <v>-28.8</v>
      </c>
      <c r="AB80" s="23">
        <v>-8.64</v>
      </c>
    </row>
    <row r="81" spans="1:28" s="23" customFormat="1">
      <c r="A81" s="166">
        <v>43351.181944444441</v>
      </c>
      <c r="B81" s="166">
        <v>43351.332638888889</v>
      </c>
      <c r="C81" s="23" t="s">
        <v>11</v>
      </c>
      <c r="D81" s="23" t="s">
        <v>44</v>
      </c>
      <c r="E81" s="23">
        <v>0.08</v>
      </c>
      <c r="F81" s="23">
        <v>110.911</v>
      </c>
      <c r="G81" s="23">
        <v>0</v>
      </c>
      <c r="H81" s="23">
        <v>110.776</v>
      </c>
      <c r="I81" s="23">
        <v>110.91200000000001</v>
      </c>
      <c r="J81" s="23">
        <v>-0.44</v>
      </c>
      <c r="K81" s="23">
        <v>0</v>
      </c>
      <c r="L81" s="23">
        <v>-13.6</v>
      </c>
      <c r="M81" s="23">
        <v>-10.25</v>
      </c>
      <c r="N81" s="23">
        <v>-0.52</v>
      </c>
      <c r="O81" s="23">
        <v>4</v>
      </c>
      <c r="P81" s="23" t="s">
        <v>178</v>
      </c>
      <c r="Q81" s="23">
        <v>1.9</v>
      </c>
      <c r="R81" s="23" t="s">
        <v>179</v>
      </c>
      <c r="S81" s="23">
        <v>17</v>
      </c>
      <c r="T81" s="23">
        <v>7.1</v>
      </c>
      <c r="U81" s="23">
        <v>2.1</v>
      </c>
      <c r="V81" s="23">
        <v>1.512</v>
      </c>
      <c r="W81" s="23">
        <v>-14.9</v>
      </c>
      <c r="X81" s="23">
        <v>-10.728</v>
      </c>
      <c r="Y81" s="23">
        <v>12.4</v>
      </c>
      <c r="Z81" s="23">
        <v>7.6</v>
      </c>
      <c r="AA81" s="23">
        <v>-15.7</v>
      </c>
      <c r="AB81" s="23">
        <v>-11.3</v>
      </c>
    </row>
    <row r="82" spans="1:28" s="23" customFormat="1">
      <c r="A82" s="166">
        <v>43320.322222222225</v>
      </c>
      <c r="B82" s="166">
        <v>43320.782638888886</v>
      </c>
      <c r="C82" s="23" t="s">
        <v>11</v>
      </c>
      <c r="D82" s="23" t="s">
        <v>44</v>
      </c>
      <c r="E82" s="23">
        <v>7.0000000000000007E-2</v>
      </c>
      <c r="F82" s="23">
        <v>111.44</v>
      </c>
      <c r="G82" s="23">
        <v>0</v>
      </c>
      <c r="H82" s="23">
        <v>111.30200000000001</v>
      </c>
      <c r="I82" s="23">
        <v>110.941</v>
      </c>
      <c r="J82" s="23">
        <v>-0.39</v>
      </c>
      <c r="K82" s="23">
        <v>0</v>
      </c>
      <c r="L82" s="23">
        <v>36.1</v>
      </c>
      <c r="M82" s="23">
        <v>22.39</v>
      </c>
      <c r="N82" s="23">
        <v>1.1399999999999999</v>
      </c>
      <c r="O82" s="23">
        <v>4</v>
      </c>
      <c r="P82" s="23" t="s">
        <v>180</v>
      </c>
      <c r="Q82" s="23">
        <v>100</v>
      </c>
      <c r="R82" s="23" t="s">
        <v>181</v>
      </c>
      <c r="S82" s="23">
        <v>27.6</v>
      </c>
      <c r="T82" s="23">
        <v>0.02</v>
      </c>
      <c r="U82" s="23">
        <v>41.4</v>
      </c>
      <c r="V82" s="23">
        <v>26.082000000000001</v>
      </c>
      <c r="W82" s="23">
        <v>0</v>
      </c>
      <c r="X82" s="23">
        <v>0</v>
      </c>
      <c r="Y82" s="23">
        <v>100</v>
      </c>
      <c r="Z82" s="23">
        <v>87.2</v>
      </c>
      <c r="AA82" s="23">
        <v>-5.3</v>
      </c>
      <c r="AB82" s="23">
        <v>-3.34</v>
      </c>
    </row>
    <row r="83" spans="1:28" s="23" customFormat="1">
      <c r="A83" s="166">
        <v>43320.459722222222</v>
      </c>
      <c r="B83" s="166">
        <v>43320.777777777781</v>
      </c>
      <c r="C83" s="23" t="s">
        <v>10</v>
      </c>
      <c r="D83" s="23" t="s">
        <v>44</v>
      </c>
      <c r="E83" s="23">
        <v>0.05</v>
      </c>
      <c r="F83" s="23">
        <v>1.16246</v>
      </c>
      <c r="G83" s="23">
        <v>0</v>
      </c>
      <c r="H83" s="23">
        <v>1.1605399999999999</v>
      </c>
      <c r="I83" s="23">
        <v>1.1603600000000001</v>
      </c>
      <c r="J83" s="23">
        <v>-0.28000000000000003</v>
      </c>
      <c r="K83" s="23">
        <v>0</v>
      </c>
      <c r="L83" s="23">
        <v>1.8</v>
      </c>
      <c r="M83" s="23">
        <v>0.62</v>
      </c>
      <c r="N83" s="23">
        <v>0.03</v>
      </c>
      <c r="O83" s="23">
        <v>3</v>
      </c>
      <c r="P83" s="23" t="s">
        <v>182</v>
      </c>
      <c r="Q83" s="23">
        <v>97.4</v>
      </c>
      <c r="R83" s="23" t="s">
        <v>102</v>
      </c>
      <c r="S83" s="23">
        <v>34.4</v>
      </c>
      <c r="T83" s="23">
        <v>0.11</v>
      </c>
      <c r="U83" s="23">
        <v>31</v>
      </c>
      <c r="V83" s="23">
        <v>15.5</v>
      </c>
      <c r="W83" s="23">
        <v>-3.4</v>
      </c>
      <c r="X83" s="23">
        <v>-1.7</v>
      </c>
      <c r="Y83" s="23">
        <v>90.1</v>
      </c>
      <c r="Z83" s="23">
        <v>15.1</v>
      </c>
      <c r="AA83" s="23">
        <v>-29.2</v>
      </c>
      <c r="AB83" s="23">
        <v>-14.6</v>
      </c>
    </row>
    <row r="84" spans="1:28" s="23" customFormat="1">
      <c r="A84" s="166">
        <v>43289.522222222222</v>
      </c>
      <c r="B84" s="166">
        <v>43289.790972222225</v>
      </c>
      <c r="C84" s="23" t="s">
        <v>11</v>
      </c>
      <c r="D84" s="23" t="s">
        <v>44</v>
      </c>
      <c r="E84" s="23">
        <v>0.08</v>
      </c>
      <c r="F84" s="23">
        <v>111.36499999999999</v>
      </c>
      <c r="G84" s="23">
        <v>0</v>
      </c>
      <c r="H84" s="23">
        <v>111.232</v>
      </c>
      <c r="I84" s="23">
        <v>111.19199999999999</v>
      </c>
      <c r="J84" s="23">
        <v>-0.44</v>
      </c>
      <c r="K84" s="23">
        <v>0</v>
      </c>
      <c r="L84" s="23">
        <v>4</v>
      </c>
      <c r="M84" s="23">
        <v>2.44</v>
      </c>
      <c r="N84" s="23">
        <v>0.12</v>
      </c>
      <c r="O84" s="23">
        <v>4</v>
      </c>
      <c r="P84" s="23" t="s">
        <v>183</v>
      </c>
      <c r="Q84" s="23">
        <v>99.5</v>
      </c>
      <c r="R84" s="23" t="s">
        <v>184</v>
      </c>
      <c r="S84" s="23">
        <v>24.2</v>
      </c>
      <c r="T84" s="23">
        <v>0.03</v>
      </c>
      <c r="U84" s="23">
        <v>23.5</v>
      </c>
      <c r="V84" s="23">
        <v>16.919999999999899</v>
      </c>
      <c r="W84" s="23">
        <v>-0.7</v>
      </c>
      <c r="X84" s="23">
        <v>-0.504</v>
      </c>
      <c r="Y84" s="23">
        <v>97.1</v>
      </c>
      <c r="Z84" s="23">
        <v>19.399999999999999</v>
      </c>
      <c r="AA84" s="23">
        <v>-19.5</v>
      </c>
      <c r="AB84" s="23">
        <v>-14.04</v>
      </c>
    </row>
    <row r="85" spans="1:28" s="23" customFormat="1">
      <c r="A85" s="166">
        <v>43289.470833333333</v>
      </c>
      <c r="B85" s="166">
        <v>43289.785416666666</v>
      </c>
      <c r="C85" s="23" t="s">
        <v>10</v>
      </c>
      <c r="D85" s="23" t="s">
        <v>46</v>
      </c>
      <c r="E85" s="23">
        <v>0.08</v>
      </c>
      <c r="F85" s="23">
        <v>1.1569100000000001</v>
      </c>
      <c r="G85" s="23">
        <v>0</v>
      </c>
      <c r="H85" s="23">
        <v>1.1580600000000001</v>
      </c>
      <c r="I85" s="23">
        <v>1.1595</v>
      </c>
      <c r="J85" s="23">
        <v>-0.44</v>
      </c>
      <c r="K85" s="23">
        <v>0</v>
      </c>
      <c r="L85" s="23">
        <v>14.4</v>
      </c>
      <c r="M85" s="23">
        <v>11.08</v>
      </c>
      <c r="N85" s="23">
        <v>0.56999999999999995</v>
      </c>
      <c r="O85" s="23">
        <v>3</v>
      </c>
      <c r="P85" s="23" t="s">
        <v>185</v>
      </c>
      <c r="Q85" s="23">
        <v>100</v>
      </c>
      <c r="R85" s="23" t="s">
        <v>186</v>
      </c>
      <c r="S85" s="23">
        <v>21.5</v>
      </c>
      <c r="T85" s="23">
        <v>0.04</v>
      </c>
      <c r="U85" s="23">
        <v>27.1</v>
      </c>
      <c r="V85" s="23">
        <v>21.68</v>
      </c>
      <c r="W85" s="23">
        <v>0</v>
      </c>
      <c r="X85" s="23">
        <v>0</v>
      </c>
      <c r="Y85" s="23">
        <v>100</v>
      </c>
      <c r="Z85" s="23">
        <v>53.1</v>
      </c>
      <c r="AA85" s="23">
        <v>-12.7</v>
      </c>
      <c r="AB85" s="23">
        <v>-10.16</v>
      </c>
    </row>
    <row r="86" spans="1:28" s="23" customFormat="1">
      <c r="A86" s="166">
        <v>43289.274305555555</v>
      </c>
      <c r="B86" s="166">
        <v>43289.522222222222</v>
      </c>
      <c r="C86" s="23" t="s">
        <v>11</v>
      </c>
      <c r="D86" s="23" t="s">
        <v>46</v>
      </c>
      <c r="E86" s="23">
        <v>0.08</v>
      </c>
      <c r="F86" s="23">
        <v>111.233</v>
      </c>
      <c r="G86" s="23">
        <v>0</v>
      </c>
      <c r="H86" s="23">
        <v>111.366</v>
      </c>
      <c r="I86" s="23">
        <v>111.232</v>
      </c>
      <c r="J86" s="23">
        <v>-0.44</v>
      </c>
      <c r="K86" s="23">
        <v>0</v>
      </c>
      <c r="L86" s="23">
        <v>-13.4</v>
      </c>
      <c r="M86" s="23">
        <v>-10.08</v>
      </c>
      <c r="N86" s="23">
        <v>-0.51</v>
      </c>
      <c r="O86" s="23">
        <v>4</v>
      </c>
      <c r="P86" s="23" t="s">
        <v>187</v>
      </c>
      <c r="Q86" s="23">
        <v>0</v>
      </c>
      <c r="R86" s="23" t="s">
        <v>45</v>
      </c>
      <c r="S86" s="23">
        <v>13.9</v>
      </c>
      <c r="T86" s="23">
        <v>13.91</v>
      </c>
      <c r="U86" s="23">
        <v>0</v>
      </c>
      <c r="V86" s="23">
        <v>0</v>
      </c>
      <c r="W86" s="23">
        <v>-13.9</v>
      </c>
      <c r="X86" s="23">
        <v>-10.007999999999999</v>
      </c>
      <c r="Y86" s="23">
        <v>0</v>
      </c>
      <c r="Z86" s="23">
        <v>3.6</v>
      </c>
      <c r="AA86" s="23">
        <v>-13.4</v>
      </c>
      <c r="AB86" s="23">
        <v>-9.65</v>
      </c>
    </row>
    <row r="87" spans="1:28" s="23" customFormat="1">
      <c r="A87" s="166">
        <v>43259.770138888889</v>
      </c>
      <c r="B87" s="166">
        <v>43259.786805555559</v>
      </c>
      <c r="C87" s="23" t="s">
        <v>10</v>
      </c>
      <c r="D87" s="23" t="s">
        <v>46</v>
      </c>
      <c r="E87" s="23">
        <v>0.06</v>
      </c>
      <c r="F87" s="23">
        <v>1.1553599999999999</v>
      </c>
      <c r="G87" s="23">
        <v>0</v>
      </c>
      <c r="H87" s="23">
        <v>1.1569499999999999</v>
      </c>
      <c r="I87" s="23">
        <v>1.1561999999999999</v>
      </c>
      <c r="J87" s="23">
        <v>-0.33</v>
      </c>
      <c r="K87" s="23">
        <v>0</v>
      </c>
      <c r="L87" s="23">
        <v>-7.5</v>
      </c>
      <c r="M87" s="23">
        <v>-4.83</v>
      </c>
      <c r="N87" s="23">
        <v>-0.25</v>
      </c>
      <c r="O87" s="23">
        <v>3</v>
      </c>
      <c r="P87" s="23" t="s">
        <v>188</v>
      </c>
      <c r="Q87" s="23">
        <v>0</v>
      </c>
      <c r="R87" s="23" t="s">
        <v>45</v>
      </c>
      <c r="S87" s="23">
        <v>7.5</v>
      </c>
      <c r="T87" s="23">
        <v>7.5</v>
      </c>
      <c r="U87" s="23">
        <v>0</v>
      </c>
      <c r="V87" s="23">
        <v>0</v>
      </c>
      <c r="W87" s="23">
        <v>-7.5</v>
      </c>
      <c r="X87" s="23">
        <v>-4.5</v>
      </c>
      <c r="Y87" s="23">
        <v>0</v>
      </c>
      <c r="Z87" s="23">
        <v>0</v>
      </c>
      <c r="AA87" s="23">
        <v>-7.5</v>
      </c>
      <c r="AB87" s="23">
        <v>-4.5</v>
      </c>
    </row>
    <row r="88" spans="1:28" s="23" customFormat="1">
      <c r="A88" s="166">
        <v>43259.209722222222</v>
      </c>
      <c r="B88" s="166">
        <v>43259.783333333333</v>
      </c>
      <c r="C88" s="23" t="s">
        <v>11</v>
      </c>
      <c r="D88" s="23" t="s">
        <v>46</v>
      </c>
      <c r="E88" s="23">
        <v>0.1</v>
      </c>
      <c r="F88" s="23">
        <v>111.167</v>
      </c>
      <c r="G88" s="23">
        <v>0</v>
      </c>
      <c r="H88" s="23">
        <v>111.28100000000001</v>
      </c>
      <c r="I88" s="23">
        <v>111.405</v>
      </c>
      <c r="J88" s="23">
        <v>-0.55000000000000004</v>
      </c>
      <c r="K88" s="23">
        <v>0</v>
      </c>
      <c r="L88" s="23">
        <v>12.4</v>
      </c>
      <c r="M88" s="23">
        <v>10.58</v>
      </c>
      <c r="N88" s="23">
        <v>0.54</v>
      </c>
      <c r="O88" s="23">
        <v>4</v>
      </c>
      <c r="P88" s="23" t="s">
        <v>189</v>
      </c>
      <c r="Q88" s="23">
        <v>81.900000000000006</v>
      </c>
      <c r="R88" s="23" t="s">
        <v>190</v>
      </c>
      <c r="S88" s="23">
        <v>18.600000000000001</v>
      </c>
      <c r="T88" s="23">
        <v>0.33</v>
      </c>
      <c r="U88" s="23">
        <v>24.5</v>
      </c>
      <c r="V88" s="23">
        <v>22.05</v>
      </c>
      <c r="W88" s="23">
        <v>-8</v>
      </c>
      <c r="X88" s="23">
        <v>-7.2</v>
      </c>
      <c r="Y88" s="23">
        <v>75.400000000000006</v>
      </c>
      <c r="Z88" s="23">
        <v>62.8</v>
      </c>
      <c r="AA88" s="23">
        <v>-12.1</v>
      </c>
      <c r="AB88" s="23">
        <v>-10.89</v>
      </c>
    </row>
    <row r="89" spans="1:28" s="23" customFormat="1">
      <c r="A89" s="166">
        <v>43259.548611111109</v>
      </c>
      <c r="B89" s="166">
        <v>43259.770138888889</v>
      </c>
      <c r="C89" s="23" t="s">
        <v>10</v>
      </c>
      <c r="D89" s="23" t="s">
        <v>44</v>
      </c>
      <c r="E89" s="23">
        <v>0.06</v>
      </c>
      <c r="F89" s="23">
        <v>1.1569400000000001</v>
      </c>
      <c r="G89" s="23">
        <v>0</v>
      </c>
      <c r="H89" s="23">
        <v>1.1553599999999999</v>
      </c>
      <c r="I89" s="23">
        <v>1.15693</v>
      </c>
      <c r="J89" s="23">
        <v>-0.33</v>
      </c>
      <c r="K89" s="23">
        <v>0</v>
      </c>
      <c r="L89" s="23">
        <v>-15.7</v>
      </c>
      <c r="M89" s="23">
        <v>-9.75</v>
      </c>
      <c r="N89" s="23">
        <v>-0.5</v>
      </c>
      <c r="O89" s="23">
        <v>3</v>
      </c>
      <c r="P89" s="23" t="s">
        <v>191</v>
      </c>
      <c r="Q89" s="23">
        <v>18.5</v>
      </c>
      <c r="R89" s="23" t="s">
        <v>192</v>
      </c>
      <c r="S89" s="23">
        <v>28.5</v>
      </c>
      <c r="T89" s="23">
        <v>1.32</v>
      </c>
      <c r="U89" s="23">
        <v>12.3</v>
      </c>
      <c r="V89" s="23">
        <v>7.38</v>
      </c>
      <c r="W89" s="23">
        <v>-16.2</v>
      </c>
      <c r="X89" s="23">
        <v>-9.71999999999999</v>
      </c>
      <c r="Y89" s="23">
        <v>43.2</v>
      </c>
      <c r="Z89" s="23">
        <v>1.8</v>
      </c>
      <c r="AA89" s="23">
        <v>-28</v>
      </c>
      <c r="AB89" s="23">
        <v>-16.8</v>
      </c>
    </row>
    <row r="90" spans="1:28" s="23" customFormat="1">
      <c r="A90" s="166">
        <v>43167.690972222219</v>
      </c>
      <c r="B90" s="166">
        <v>43167.731944444444</v>
      </c>
      <c r="C90" s="23" t="s">
        <v>10</v>
      </c>
      <c r="D90" s="23" t="s">
        <v>44</v>
      </c>
      <c r="E90" s="23">
        <v>0.03</v>
      </c>
      <c r="F90" s="23">
        <v>1.15909</v>
      </c>
      <c r="G90" s="23">
        <v>0</v>
      </c>
      <c r="H90" s="23">
        <v>1.15604</v>
      </c>
      <c r="I90" s="23">
        <v>1.1591199999999999</v>
      </c>
      <c r="J90" s="23">
        <v>-0.17</v>
      </c>
      <c r="K90" s="23">
        <v>0</v>
      </c>
      <c r="L90" s="23">
        <v>-30.8</v>
      </c>
      <c r="M90" s="23">
        <v>-9.41</v>
      </c>
      <c r="N90" s="23">
        <v>-0.48</v>
      </c>
      <c r="O90" s="23">
        <v>3</v>
      </c>
      <c r="P90" s="23" t="s">
        <v>193</v>
      </c>
      <c r="Q90" s="23">
        <v>0</v>
      </c>
      <c r="R90" s="23" t="s">
        <v>45</v>
      </c>
      <c r="S90" s="23">
        <v>34.6</v>
      </c>
      <c r="T90" s="23">
        <v>34.6</v>
      </c>
      <c r="U90" s="23">
        <v>0</v>
      </c>
      <c r="V90" s="23">
        <v>0</v>
      </c>
      <c r="W90" s="23">
        <v>-34.6</v>
      </c>
      <c r="X90" s="23">
        <v>-10.38</v>
      </c>
      <c r="Y90" s="23">
        <v>0</v>
      </c>
      <c r="Z90" s="23">
        <v>11</v>
      </c>
      <c r="AA90" s="23">
        <v>-30.8</v>
      </c>
      <c r="AB90" s="23">
        <v>-9.24</v>
      </c>
    </row>
    <row r="91" spans="1:28" s="23" customFormat="1">
      <c r="A91" s="166">
        <v>43167.59097222222</v>
      </c>
      <c r="B91" s="166">
        <v>43167.690972222219</v>
      </c>
      <c r="C91" s="23" t="s">
        <v>10</v>
      </c>
      <c r="D91" s="23" t="s">
        <v>46</v>
      </c>
      <c r="E91" s="23">
        <v>0.03</v>
      </c>
      <c r="F91" s="23">
        <v>1.1561600000000001</v>
      </c>
      <c r="G91" s="23">
        <v>0</v>
      </c>
      <c r="H91" s="23">
        <v>1.1590800000000001</v>
      </c>
      <c r="I91" s="23">
        <v>1.15605</v>
      </c>
      <c r="J91" s="23">
        <v>-0.17</v>
      </c>
      <c r="K91" s="23">
        <v>0</v>
      </c>
      <c r="L91" s="23">
        <v>-30.3</v>
      </c>
      <c r="M91" s="23">
        <v>-9.26</v>
      </c>
      <c r="N91" s="23">
        <v>-0.47</v>
      </c>
      <c r="O91" s="23">
        <v>3</v>
      </c>
      <c r="P91" s="23" t="s">
        <v>194</v>
      </c>
      <c r="Q91" s="23">
        <v>75.900000000000006</v>
      </c>
      <c r="R91" s="23" t="s">
        <v>62</v>
      </c>
      <c r="S91" s="23">
        <v>38.4</v>
      </c>
      <c r="T91" s="23">
        <v>3.74</v>
      </c>
      <c r="U91" s="23">
        <v>8.1</v>
      </c>
      <c r="V91" s="23">
        <v>2.4299999999999899</v>
      </c>
      <c r="W91" s="23">
        <v>-30.3</v>
      </c>
      <c r="X91" s="23">
        <v>-9.09</v>
      </c>
      <c r="Y91" s="23">
        <v>21.1</v>
      </c>
      <c r="Z91" s="23">
        <v>0</v>
      </c>
      <c r="AA91" s="23">
        <v>-38.4</v>
      </c>
      <c r="AB91" s="23">
        <v>-11.52</v>
      </c>
    </row>
    <row r="92" spans="1:28" s="23" customFormat="1">
      <c r="A92" s="166">
        <v>43139.464583333334</v>
      </c>
      <c r="B92" s="166">
        <v>43139.790277777778</v>
      </c>
      <c r="C92" s="23" t="s">
        <v>10</v>
      </c>
      <c r="D92" s="23" t="s">
        <v>44</v>
      </c>
      <c r="E92" s="23">
        <v>0.08</v>
      </c>
      <c r="F92" s="23">
        <v>1.1636899999999999</v>
      </c>
      <c r="G92" s="23">
        <v>0</v>
      </c>
      <c r="H92" s="23">
        <v>1.1624699999999999</v>
      </c>
      <c r="I92" s="23">
        <v>1.1614100000000001</v>
      </c>
      <c r="J92" s="23">
        <v>-0.44</v>
      </c>
      <c r="K92" s="23">
        <v>0</v>
      </c>
      <c r="L92" s="23">
        <v>10.6</v>
      </c>
      <c r="M92" s="23">
        <v>8.0399999999999991</v>
      </c>
      <c r="N92" s="23">
        <v>0.41</v>
      </c>
      <c r="O92" s="23">
        <v>3</v>
      </c>
      <c r="P92" s="23" t="s">
        <v>195</v>
      </c>
      <c r="Q92" s="23">
        <v>90.5</v>
      </c>
      <c r="R92" s="23" t="s">
        <v>196</v>
      </c>
      <c r="S92" s="23">
        <v>27.4</v>
      </c>
      <c r="T92" s="23">
        <v>0.13</v>
      </c>
      <c r="U92" s="23">
        <v>38</v>
      </c>
      <c r="V92" s="23">
        <v>30.4</v>
      </c>
      <c r="W92" s="23">
        <v>-4.8</v>
      </c>
      <c r="X92" s="23">
        <v>-3.84</v>
      </c>
      <c r="Y92" s="23">
        <v>88.8</v>
      </c>
      <c r="Z92" s="23">
        <v>36</v>
      </c>
      <c r="AA92" s="23">
        <v>-27.4</v>
      </c>
      <c r="AB92" s="23">
        <v>-21.92</v>
      </c>
    </row>
    <row r="93" spans="1:28" s="23" customFormat="1">
      <c r="A93" s="166">
        <v>43108.703472222223</v>
      </c>
      <c r="B93" s="166">
        <v>43108.785416666666</v>
      </c>
      <c r="C93" s="23" t="s">
        <v>10</v>
      </c>
      <c r="D93" s="23" t="s">
        <v>44</v>
      </c>
      <c r="E93" s="23">
        <v>0.05</v>
      </c>
      <c r="F93" s="23">
        <v>1.1694</v>
      </c>
      <c r="G93" s="23">
        <v>0</v>
      </c>
      <c r="H93" s="23">
        <v>1.16767</v>
      </c>
      <c r="I93" s="23">
        <v>1.1672400000000001</v>
      </c>
      <c r="J93" s="23">
        <v>-0.28000000000000003</v>
      </c>
      <c r="K93" s="23">
        <v>0</v>
      </c>
      <c r="L93" s="23">
        <v>4.3</v>
      </c>
      <c r="M93" s="23">
        <v>1.87</v>
      </c>
      <c r="N93" s="23">
        <v>0.09</v>
      </c>
      <c r="O93" s="23">
        <v>3</v>
      </c>
      <c r="P93" s="23" t="s">
        <v>197</v>
      </c>
      <c r="Q93" s="23">
        <v>100</v>
      </c>
      <c r="R93" s="23" t="s">
        <v>198</v>
      </c>
      <c r="S93" s="23">
        <v>18.5</v>
      </c>
      <c r="T93" s="23">
        <v>0.05</v>
      </c>
      <c r="U93" s="23">
        <v>19.2</v>
      </c>
      <c r="V93" s="23">
        <v>9.6</v>
      </c>
      <c r="W93" s="23">
        <v>0</v>
      </c>
      <c r="X93" s="23">
        <v>0</v>
      </c>
      <c r="Y93" s="23">
        <v>100</v>
      </c>
      <c r="Z93" s="23">
        <v>22.4</v>
      </c>
      <c r="AA93" s="23">
        <v>-14.9</v>
      </c>
      <c r="AB93" s="23">
        <v>-7.45</v>
      </c>
    </row>
    <row r="94" spans="1:28" s="23" customFormat="1">
      <c r="A94" s="166">
        <v>43108.634722222225</v>
      </c>
      <c r="B94" s="166">
        <v>43108.703472222223</v>
      </c>
      <c r="C94" s="23" t="s">
        <v>10</v>
      </c>
      <c r="D94" s="23" t="s">
        <v>46</v>
      </c>
      <c r="E94" s="23">
        <v>0.05</v>
      </c>
      <c r="F94" s="23">
        <v>1.16767</v>
      </c>
      <c r="G94" s="23">
        <v>0</v>
      </c>
      <c r="H94" s="23">
        <v>1.1694199999999999</v>
      </c>
      <c r="I94" s="23">
        <v>1.1676200000000001</v>
      </c>
      <c r="J94" s="23">
        <v>-0.28000000000000003</v>
      </c>
      <c r="K94" s="23">
        <v>0</v>
      </c>
      <c r="L94" s="23">
        <v>-18</v>
      </c>
      <c r="M94" s="23">
        <v>-9.2799999999999994</v>
      </c>
      <c r="N94" s="23">
        <v>-0.47</v>
      </c>
      <c r="O94" s="23">
        <v>3</v>
      </c>
      <c r="P94" s="23" t="s">
        <v>199</v>
      </c>
      <c r="Q94" s="23">
        <v>0</v>
      </c>
      <c r="R94" s="23" t="s">
        <v>45</v>
      </c>
      <c r="S94" s="23">
        <v>33.4</v>
      </c>
      <c r="T94" s="23">
        <v>33.44</v>
      </c>
      <c r="U94" s="23">
        <v>0</v>
      </c>
      <c r="V94" s="23">
        <v>0</v>
      </c>
      <c r="W94" s="23">
        <v>-33.4</v>
      </c>
      <c r="X94" s="23">
        <v>-16.7</v>
      </c>
      <c r="Y94" s="23">
        <v>0</v>
      </c>
      <c r="Z94" s="23">
        <v>46.1</v>
      </c>
      <c r="AA94" s="23">
        <v>-18</v>
      </c>
      <c r="AB94" s="23">
        <v>-9</v>
      </c>
    </row>
    <row r="95" spans="1:28" s="23" customFormat="1">
      <c r="A95" s="166">
        <v>43108.196527777778</v>
      </c>
      <c r="B95" s="166">
        <v>43108.23333333333</v>
      </c>
      <c r="C95" s="23" t="s">
        <v>11</v>
      </c>
      <c r="D95" s="23" t="s">
        <v>44</v>
      </c>
      <c r="E95" s="23">
        <v>0.12</v>
      </c>
      <c r="F95" s="23">
        <v>111.872</v>
      </c>
      <c r="G95" s="23">
        <v>0</v>
      </c>
      <c r="H95" s="23">
        <v>111.78400000000001</v>
      </c>
      <c r="I95" s="23">
        <v>111.872</v>
      </c>
      <c r="J95" s="23">
        <v>-0.66</v>
      </c>
      <c r="K95" s="23">
        <v>0</v>
      </c>
      <c r="L95" s="23">
        <v>-8.8000000000000007</v>
      </c>
      <c r="M95" s="23">
        <v>-10.1</v>
      </c>
      <c r="N95" s="23">
        <v>-0.51</v>
      </c>
      <c r="O95" s="23">
        <v>4</v>
      </c>
      <c r="P95" s="23" t="s">
        <v>200</v>
      </c>
      <c r="Q95" s="23">
        <v>0</v>
      </c>
      <c r="R95" s="23" t="s">
        <v>45</v>
      </c>
      <c r="S95" s="23">
        <v>19.3</v>
      </c>
      <c r="T95" s="23">
        <v>19.309999999999999</v>
      </c>
      <c r="U95" s="23">
        <v>0</v>
      </c>
      <c r="V95" s="23">
        <v>0</v>
      </c>
      <c r="W95" s="23">
        <v>-19.3</v>
      </c>
      <c r="X95" s="23">
        <v>-20.651</v>
      </c>
      <c r="Y95" s="23">
        <v>0</v>
      </c>
      <c r="Z95" s="23">
        <v>54.4</v>
      </c>
      <c r="AA95" s="23">
        <v>-8.8000000000000007</v>
      </c>
      <c r="AB95" s="23">
        <v>-9.42</v>
      </c>
    </row>
    <row r="96" spans="1:28" s="23" customFormat="1">
      <c r="A96" s="166">
        <v>43108.188888888886</v>
      </c>
      <c r="B96" s="166">
        <v>43108.196527777778</v>
      </c>
      <c r="C96" s="23" t="s">
        <v>11</v>
      </c>
      <c r="D96" s="23" t="s">
        <v>46</v>
      </c>
      <c r="E96" s="23">
        <v>0.12</v>
      </c>
      <c r="F96" s="23">
        <v>111.786</v>
      </c>
      <c r="G96" s="23">
        <v>0</v>
      </c>
      <c r="H96" s="23">
        <v>111.872</v>
      </c>
      <c r="I96" s="23">
        <v>111.78400000000001</v>
      </c>
      <c r="J96" s="23">
        <v>-0.66</v>
      </c>
      <c r="K96" s="23">
        <v>0</v>
      </c>
      <c r="L96" s="23">
        <v>-8.8000000000000007</v>
      </c>
      <c r="M96" s="23">
        <v>-10.11</v>
      </c>
      <c r="N96" s="23">
        <v>-0.51</v>
      </c>
      <c r="O96" s="23">
        <v>4</v>
      </c>
      <c r="P96" s="23" t="s">
        <v>201</v>
      </c>
    </row>
    <row r="98" spans="1:2">
      <c r="A98" s="186"/>
      <c r="B98" s="186"/>
    </row>
    <row r="99" spans="1:2">
      <c r="A99" s="186"/>
      <c r="B99" s="186"/>
    </row>
    <row r="100" spans="1:2">
      <c r="A100" s="186"/>
      <c r="B100" s="186"/>
    </row>
    <row r="101" spans="1:2">
      <c r="A101" s="186"/>
      <c r="B101" s="186"/>
    </row>
    <row r="102" spans="1:2">
      <c r="A102" s="186"/>
      <c r="B102" s="186"/>
    </row>
    <row r="103" spans="1:2">
      <c r="A103" s="186"/>
      <c r="B103" s="186"/>
    </row>
    <row r="104" spans="1:2">
      <c r="A104" s="186"/>
      <c r="B104" s="186"/>
    </row>
    <row r="105" spans="1:2">
      <c r="A105" s="186"/>
      <c r="B105" s="186"/>
    </row>
    <row r="106" spans="1:2">
      <c r="A106" s="186"/>
      <c r="B106" s="186"/>
    </row>
    <row r="107" spans="1:2">
      <c r="A107" s="186"/>
      <c r="B107" s="186"/>
    </row>
    <row r="108" spans="1:2">
      <c r="A108" s="186"/>
      <c r="B108" s="186"/>
    </row>
    <row r="109" spans="1:2">
      <c r="A109" s="186"/>
      <c r="B109" s="186"/>
    </row>
    <row r="110" spans="1:2">
      <c r="A110" s="186"/>
      <c r="B110" s="186"/>
    </row>
    <row r="111" spans="1:2">
      <c r="A111" s="186"/>
      <c r="B111" s="186"/>
    </row>
    <row r="112" spans="1:2">
      <c r="A112" s="186"/>
      <c r="B112" s="186"/>
    </row>
    <row r="113" spans="1:2">
      <c r="A113" s="186"/>
      <c r="B113" s="186"/>
    </row>
    <row r="114" spans="1:2">
      <c r="A114" s="186"/>
      <c r="B114" s="186"/>
    </row>
    <row r="115" spans="1:2">
      <c r="A115" s="186"/>
      <c r="B115" s="186"/>
    </row>
    <row r="116" spans="1:2">
      <c r="A116" s="186"/>
      <c r="B116" s="186"/>
    </row>
    <row r="117" spans="1:2">
      <c r="A117" s="186"/>
      <c r="B117" s="186"/>
    </row>
    <row r="118" spans="1:2">
      <c r="A118" s="186"/>
      <c r="B118" s="186"/>
    </row>
    <row r="119" spans="1:2">
      <c r="A119" s="186"/>
      <c r="B119" s="186"/>
    </row>
    <row r="120" spans="1:2">
      <c r="A120" s="186"/>
      <c r="B120" s="186"/>
    </row>
    <row r="121" spans="1:2">
      <c r="A121" s="186"/>
      <c r="B121" s="186"/>
    </row>
    <row r="122" spans="1:2">
      <c r="A122" s="186"/>
      <c r="B122" s="186"/>
    </row>
    <row r="123" spans="1:2">
      <c r="A123" s="186"/>
      <c r="B123" s="186"/>
    </row>
    <row r="124" spans="1:2">
      <c r="A124" s="186"/>
      <c r="B124" s="186"/>
    </row>
    <row r="125" spans="1:2">
      <c r="A125" s="186"/>
      <c r="B125" s="186"/>
    </row>
    <row r="126" spans="1:2">
      <c r="A126" s="186"/>
      <c r="B126" s="186"/>
    </row>
    <row r="127" spans="1:2">
      <c r="A127" s="186"/>
      <c r="B127" s="186"/>
    </row>
    <row r="128" spans="1:2">
      <c r="A128" s="186"/>
      <c r="B128" s="186"/>
    </row>
    <row r="129" spans="1:2">
      <c r="A129" s="186"/>
      <c r="B129" s="186"/>
    </row>
    <row r="130" spans="1:2">
      <c r="A130" s="186"/>
      <c r="B130" s="186"/>
    </row>
    <row r="131" spans="1:2">
      <c r="A131" s="186"/>
      <c r="B131" s="186"/>
    </row>
    <row r="132" spans="1:2">
      <c r="A132" s="186"/>
      <c r="B132" s="186"/>
    </row>
    <row r="133" spans="1:2">
      <c r="A133" s="186"/>
      <c r="B133" s="186"/>
    </row>
    <row r="134" spans="1:2">
      <c r="A134" s="186"/>
      <c r="B134" s="186"/>
    </row>
    <row r="135" spans="1:2">
      <c r="A135" s="186"/>
      <c r="B135" s="186"/>
    </row>
    <row r="136" spans="1:2">
      <c r="A136" s="186"/>
      <c r="B136" s="186"/>
    </row>
    <row r="137" spans="1:2">
      <c r="A137" s="186"/>
      <c r="B137" s="186"/>
    </row>
    <row r="138" spans="1:2">
      <c r="A138" s="186"/>
      <c r="B138" s="186"/>
    </row>
    <row r="139" spans="1:2">
      <c r="A139" s="186"/>
      <c r="B139" s="186"/>
    </row>
    <row r="140" spans="1:2">
      <c r="A140" s="186"/>
      <c r="B140" s="186"/>
    </row>
    <row r="141" spans="1:2">
      <c r="A141" s="186"/>
      <c r="B141" s="186"/>
    </row>
    <row r="142" spans="1:2">
      <c r="A142" s="186"/>
      <c r="B142" s="186"/>
    </row>
    <row r="143" spans="1:2">
      <c r="A143" s="186"/>
      <c r="B143" s="186"/>
    </row>
  </sheetData>
  <mergeCells count="2">
    <mergeCell ref="F25:F26"/>
    <mergeCell ref="D25:D26"/>
  </mergeCells>
  <conditionalFormatting sqref="D2:D22 D25 J25:J27 L32:L1048576 L28">
    <cfRule type="cellIs" dxfId="208" priority="83" operator="lessThan">
      <formula>0</formula>
    </cfRule>
    <cfRule type="cellIs" dxfId="207" priority="84" operator="greaterThan">
      <formula>0</formula>
    </cfRule>
  </conditionalFormatting>
  <conditionalFormatting sqref="D2:E16 D17:D22 E17:E24">
    <cfRule type="cellIs" dxfId="206" priority="80" operator="equal">
      <formula>0</formula>
    </cfRule>
  </conditionalFormatting>
  <conditionalFormatting sqref="F2:F24 B2:C24">
    <cfRule type="cellIs" dxfId="205" priority="72" operator="equal">
      <formula>0</formula>
    </cfRule>
    <cfRule type="cellIs" dxfId="204" priority="73" operator="lessThan">
      <formula>0</formula>
    </cfRule>
    <cfRule type="cellIs" dxfId="203" priority="74" operator="greaterThan">
      <formula>0</formula>
    </cfRule>
  </conditionalFormatting>
  <conditionalFormatting sqref="F25">
    <cfRule type="cellIs" dxfId="202" priority="70" operator="lessThan">
      <formula>0</formula>
    </cfRule>
    <cfRule type="cellIs" dxfId="201" priority="71" operator="greaterThan">
      <formula>0</formula>
    </cfRule>
  </conditionalFormatting>
  <conditionalFormatting sqref="B25:C25">
    <cfRule type="cellIs" dxfId="200" priority="68" operator="lessThan">
      <formula>0</formula>
    </cfRule>
    <cfRule type="cellIs" dxfId="199" priority="69" operator="greaterThan">
      <formula>0</formula>
    </cfRule>
  </conditionalFormatting>
  <conditionalFormatting sqref="J1:J22">
    <cfRule type="cellIs" dxfId="198" priority="66" operator="lessThan">
      <formula>0</formula>
    </cfRule>
    <cfRule type="cellIs" dxfId="197" priority="67" operator="greaterThan">
      <formula>0</formula>
    </cfRule>
  </conditionalFormatting>
  <conditionalFormatting sqref="B27">
    <cfRule type="cellIs" dxfId="196" priority="64" operator="lessThan">
      <formula>0</formula>
    </cfRule>
    <cfRule type="cellIs" dxfId="195" priority="65" operator="greaterThan">
      <formula>0</formula>
    </cfRule>
  </conditionalFormatting>
  <conditionalFormatting sqref="C27">
    <cfRule type="cellIs" dxfId="194" priority="62" operator="lessThan">
      <formula>0</formula>
    </cfRule>
    <cfRule type="cellIs" dxfId="193" priority="63" operator="greaterThan">
      <formula>0</formula>
    </cfRule>
  </conditionalFormatting>
  <conditionalFormatting sqref="D23">
    <cfRule type="cellIs" dxfId="192" priority="60" operator="lessThan">
      <formula>0</formula>
    </cfRule>
    <cfRule type="cellIs" dxfId="191" priority="61" operator="greaterThan">
      <formula>0</formula>
    </cfRule>
  </conditionalFormatting>
  <conditionalFormatting sqref="D23">
    <cfRule type="cellIs" dxfId="190" priority="57" operator="equal">
      <formula>0</formula>
    </cfRule>
  </conditionalFormatting>
  <conditionalFormatting sqref="J23">
    <cfRule type="cellIs" dxfId="189" priority="52" operator="lessThan">
      <formula>0</formula>
    </cfRule>
    <cfRule type="cellIs" dxfId="188" priority="53" operator="greaterThan">
      <formula>0</formula>
    </cfRule>
  </conditionalFormatting>
  <conditionalFormatting sqref="D24">
    <cfRule type="cellIs" dxfId="187" priority="24" operator="lessThan">
      <formula>0</formula>
    </cfRule>
    <cfRule type="cellIs" dxfId="186" priority="25" operator="greaterThan">
      <formula>0</formula>
    </cfRule>
  </conditionalFormatting>
  <conditionalFormatting sqref="D24">
    <cfRule type="cellIs" dxfId="185" priority="23" operator="equal">
      <formula>0</formula>
    </cfRule>
  </conditionalFormatting>
  <conditionalFormatting sqref="J24">
    <cfRule type="cellIs" dxfId="184" priority="18" operator="lessThan">
      <formula>0</formula>
    </cfRule>
    <cfRule type="cellIs" dxfId="183" priority="19" operator="greaterThan">
      <formula>0</formula>
    </cfRule>
  </conditionalFormatting>
  <conditionalFormatting sqref="L29">
    <cfRule type="cellIs" dxfId="182" priority="2" operator="lessThan">
      <formula>0</formula>
    </cfRule>
    <cfRule type="cellIs" dxfId="181" priority="3" operator="greaterThan">
      <formula>0</formula>
    </cfRule>
  </conditionalFormatting>
  <conditionalFormatting sqref="H29">
    <cfRule type="duplicateValues" dxfId="180" priority="1"/>
  </conditionalFormatting>
  <conditionalFormatting sqref="L29:L31">
    <cfRule type="cellIs" dxfId="179" priority="4" operator="greaterThan">
      <formula>0</formula>
    </cfRule>
    <cfRule type="cellIs" dxfId="178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  <ignoredErrors>
    <ignoredError sqref="D15:D24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BI29"/>
  <sheetViews>
    <sheetView workbookViewId="0">
      <selection activeCell="B23" sqref="B23"/>
    </sheetView>
  </sheetViews>
  <sheetFormatPr baseColWidth="10" defaultRowHeight="14.4"/>
  <cols>
    <col min="1" max="1" width="28" bestFit="1" customWidth="1"/>
    <col min="2" max="3" width="22.33203125" customWidth="1"/>
    <col min="4" max="4" width="18.88671875" bestFit="1" customWidth="1"/>
    <col min="5" max="5" width="18.6640625" customWidth="1"/>
    <col min="6" max="6" width="20.6640625" customWidth="1"/>
    <col min="7" max="7" width="18.88671875" customWidth="1"/>
    <col min="8" max="8" width="20" style="30" bestFit="1" customWidth="1"/>
    <col min="9" max="9" width="17.5546875" style="30" customWidth="1"/>
    <col min="10" max="10" width="18.88671875" style="30" bestFit="1" customWidth="1"/>
    <col min="11" max="11" width="21.5546875" style="30" bestFit="1" customWidth="1"/>
    <col min="12" max="12" width="19.44140625" style="30" bestFit="1" customWidth="1"/>
    <col min="13" max="13" width="23.6640625" style="30" bestFit="1" customWidth="1"/>
    <col min="14" max="18" width="11.44140625" style="30" customWidth="1"/>
    <col min="19" max="61" width="11.44140625" style="30"/>
  </cols>
  <sheetData>
    <row r="1" spans="1:61" ht="15.6">
      <c r="A1" s="63" t="s">
        <v>6</v>
      </c>
      <c r="B1" s="64" t="s">
        <v>10</v>
      </c>
      <c r="C1" s="65" t="s">
        <v>11</v>
      </c>
      <c r="D1" s="63" t="s">
        <v>9</v>
      </c>
      <c r="E1" s="63" t="s">
        <v>2</v>
      </c>
      <c r="F1" s="63" t="s">
        <v>12</v>
      </c>
      <c r="G1" s="9"/>
      <c r="H1" s="9"/>
      <c r="I1" s="9"/>
      <c r="J1" s="9"/>
      <c r="K1" s="9"/>
      <c r="L1" s="9"/>
      <c r="M1" s="9"/>
      <c r="N1" s="9"/>
      <c r="BI1"/>
    </row>
    <row r="2" spans="1:61" ht="15" thickBot="1">
      <c r="A2" s="165">
        <v>43313</v>
      </c>
      <c r="B2" s="45">
        <v>0</v>
      </c>
      <c r="C2" s="45">
        <v>0</v>
      </c>
      <c r="D2" s="1">
        <f t="shared" ref="D2:D24" si="0">SUM(B2:C2)</f>
        <v>0</v>
      </c>
      <c r="E2" s="2">
        <v>0</v>
      </c>
      <c r="F2" s="25">
        <f t="shared" ref="F2:F24" si="1">(B2*8.54)+(C2*7.86)</f>
        <v>0</v>
      </c>
      <c r="G2" s="9"/>
      <c r="H2" s="9"/>
      <c r="I2" s="9"/>
      <c r="J2" s="9"/>
      <c r="K2" s="9"/>
      <c r="L2" s="9"/>
      <c r="M2" s="9"/>
      <c r="N2" s="9"/>
      <c r="BI2"/>
    </row>
    <row r="3" spans="1:61" s="27" customFormat="1">
      <c r="A3" s="165">
        <v>43314</v>
      </c>
      <c r="B3" s="45">
        <v>0</v>
      </c>
      <c r="C3" s="45">
        <v>0</v>
      </c>
      <c r="D3" s="1">
        <f t="shared" si="0"/>
        <v>0</v>
      </c>
      <c r="E3" s="2">
        <v>0</v>
      </c>
      <c r="F3" s="25">
        <f t="shared" si="1"/>
        <v>0</v>
      </c>
      <c r="G3" s="9"/>
      <c r="H3" s="9"/>
      <c r="I3" s="9"/>
      <c r="J3" s="9"/>
      <c r="K3" s="9"/>
      <c r="L3" s="9"/>
      <c r="M3" s="9"/>
      <c r="N3" s="9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</row>
    <row r="4" spans="1:61" s="26" customFormat="1">
      <c r="A4" s="165">
        <v>43315</v>
      </c>
      <c r="B4" s="45">
        <v>0</v>
      </c>
      <c r="C4" s="45">
        <v>0</v>
      </c>
      <c r="D4" s="1">
        <f t="shared" si="0"/>
        <v>0</v>
      </c>
      <c r="E4" s="2">
        <v>0</v>
      </c>
      <c r="F4" s="25">
        <f t="shared" si="1"/>
        <v>0</v>
      </c>
      <c r="G4" s="9"/>
      <c r="H4" s="9"/>
      <c r="I4" s="9"/>
      <c r="J4" s="9"/>
      <c r="K4" s="9"/>
      <c r="L4" s="9"/>
      <c r="M4" s="9"/>
      <c r="N4" s="9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</row>
    <row r="5" spans="1:61" s="26" customFormat="1">
      <c r="A5" s="165">
        <v>43318</v>
      </c>
      <c r="B5" s="45">
        <v>0</v>
      </c>
      <c r="C5" s="45">
        <v>0</v>
      </c>
      <c r="D5" s="1">
        <f t="shared" si="0"/>
        <v>0</v>
      </c>
      <c r="E5" s="2">
        <v>0</v>
      </c>
      <c r="F5" s="25">
        <f t="shared" si="1"/>
        <v>0</v>
      </c>
      <c r="G5" s="9"/>
      <c r="H5" s="9"/>
      <c r="I5" s="9"/>
      <c r="J5" s="9"/>
      <c r="K5" s="9"/>
      <c r="L5" s="9"/>
      <c r="M5" s="9"/>
      <c r="N5" s="9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</row>
    <row r="6" spans="1:61" s="26" customFormat="1">
      <c r="A6" s="165">
        <v>43319</v>
      </c>
      <c r="B6" s="45">
        <v>0</v>
      </c>
      <c r="C6" s="45">
        <v>0</v>
      </c>
      <c r="D6" s="1">
        <f t="shared" si="0"/>
        <v>0</v>
      </c>
      <c r="E6" s="2">
        <v>0</v>
      </c>
      <c r="F6" s="25">
        <f t="shared" si="1"/>
        <v>0</v>
      </c>
      <c r="G6" s="9"/>
      <c r="H6" s="9"/>
      <c r="I6" s="9"/>
      <c r="J6" s="9"/>
      <c r="K6" s="9"/>
      <c r="L6" s="9"/>
      <c r="M6" s="9"/>
      <c r="N6" s="9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</row>
    <row r="7" spans="1:61" s="29" customFormat="1" ht="15" thickBot="1">
      <c r="A7" s="165">
        <v>43320</v>
      </c>
      <c r="B7" s="45">
        <v>0</v>
      </c>
      <c r="C7" s="45">
        <v>0</v>
      </c>
      <c r="D7" s="1">
        <f t="shared" si="0"/>
        <v>0</v>
      </c>
      <c r="E7" s="2">
        <v>0</v>
      </c>
      <c r="F7" s="25">
        <f t="shared" si="1"/>
        <v>0</v>
      </c>
      <c r="G7" s="9"/>
      <c r="H7" s="9"/>
      <c r="I7" s="9"/>
      <c r="J7" s="9"/>
      <c r="K7" s="9"/>
      <c r="L7" s="9"/>
      <c r="M7" s="9"/>
      <c r="N7" s="9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</row>
    <row r="8" spans="1:61" s="27" customFormat="1">
      <c r="A8" s="165">
        <v>43321</v>
      </c>
      <c r="B8" s="45">
        <v>0</v>
      </c>
      <c r="C8" s="45">
        <v>0</v>
      </c>
      <c r="D8" s="1">
        <f t="shared" si="0"/>
        <v>0</v>
      </c>
      <c r="E8" s="2">
        <v>0</v>
      </c>
      <c r="F8" s="25">
        <f t="shared" si="1"/>
        <v>0</v>
      </c>
      <c r="G8" s="9"/>
      <c r="H8" s="9"/>
      <c r="I8" s="9"/>
      <c r="J8" s="9"/>
      <c r="K8" s="9"/>
      <c r="L8" s="9"/>
      <c r="M8" s="9"/>
      <c r="N8" s="9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</row>
    <row r="9" spans="1:61" s="26" customFormat="1">
      <c r="A9" s="165">
        <v>43322</v>
      </c>
      <c r="B9" s="45">
        <v>0</v>
      </c>
      <c r="C9" s="45">
        <v>0</v>
      </c>
      <c r="D9" s="1">
        <f t="shared" si="0"/>
        <v>0</v>
      </c>
      <c r="E9" s="2">
        <v>0</v>
      </c>
      <c r="F9" s="25">
        <f t="shared" si="1"/>
        <v>0</v>
      </c>
      <c r="G9" s="9"/>
      <c r="H9" s="9"/>
      <c r="I9" s="9"/>
      <c r="J9" s="9"/>
      <c r="K9" s="9"/>
      <c r="L9" s="9"/>
      <c r="M9" s="9"/>
      <c r="N9" s="9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</row>
    <row r="10" spans="1:61" s="26" customFormat="1">
      <c r="A10" s="165">
        <v>43325</v>
      </c>
      <c r="B10" s="45">
        <v>0</v>
      </c>
      <c r="C10" s="45">
        <v>0</v>
      </c>
      <c r="D10" s="1">
        <f t="shared" si="0"/>
        <v>0</v>
      </c>
      <c r="E10" s="2">
        <v>0</v>
      </c>
      <c r="F10" s="25">
        <f t="shared" si="1"/>
        <v>0</v>
      </c>
      <c r="G10" s="9"/>
      <c r="H10" s="9"/>
      <c r="I10" s="9"/>
      <c r="J10" s="9"/>
      <c r="K10" s="9"/>
      <c r="L10" s="9"/>
      <c r="M10" s="9"/>
      <c r="N10" s="9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</row>
    <row r="11" spans="1:61" s="26" customFormat="1">
      <c r="A11" s="165">
        <v>43326</v>
      </c>
      <c r="B11" s="45">
        <v>0</v>
      </c>
      <c r="C11" s="45">
        <v>0</v>
      </c>
      <c r="D11" s="1">
        <f t="shared" si="0"/>
        <v>0</v>
      </c>
      <c r="E11" s="2">
        <v>0</v>
      </c>
      <c r="F11" s="25">
        <f t="shared" si="1"/>
        <v>0</v>
      </c>
      <c r="G11" s="9"/>
      <c r="H11" s="9"/>
      <c r="I11" s="9"/>
      <c r="J11" s="9"/>
      <c r="K11" s="9"/>
      <c r="L11" s="9"/>
      <c r="M11" s="9"/>
      <c r="N11" s="9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</row>
    <row r="12" spans="1:61" s="29" customFormat="1" ht="15" thickBot="1">
      <c r="A12" s="165">
        <v>43327</v>
      </c>
      <c r="B12" s="45">
        <v>0</v>
      </c>
      <c r="C12" s="45">
        <v>0</v>
      </c>
      <c r="D12" s="1">
        <f t="shared" si="0"/>
        <v>0</v>
      </c>
      <c r="E12" s="2">
        <v>0</v>
      </c>
      <c r="F12" s="25">
        <f t="shared" si="1"/>
        <v>0</v>
      </c>
      <c r="G12" s="9"/>
      <c r="H12" s="9"/>
      <c r="I12" s="9"/>
      <c r="J12" s="9"/>
      <c r="K12" s="9"/>
      <c r="L12" s="9"/>
      <c r="M12" s="9"/>
      <c r="N12" s="9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</row>
    <row r="13" spans="1:61" s="27" customFormat="1">
      <c r="A13" s="165">
        <v>43328</v>
      </c>
      <c r="B13" s="45">
        <v>0</v>
      </c>
      <c r="C13" s="45">
        <v>0</v>
      </c>
      <c r="D13" s="1">
        <f t="shared" si="0"/>
        <v>0</v>
      </c>
      <c r="E13" s="2">
        <v>0</v>
      </c>
      <c r="F13" s="25">
        <f t="shared" si="1"/>
        <v>0</v>
      </c>
      <c r="G13" s="9"/>
      <c r="H13" s="9"/>
      <c r="I13" s="9"/>
      <c r="J13" s="9"/>
      <c r="K13" s="9"/>
      <c r="L13" s="9"/>
      <c r="M13" s="9"/>
      <c r="N13" s="9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</row>
    <row r="14" spans="1:61" s="26" customFormat="1">
      <c r="A14" s="165">
        <v>43329</v>
      </c>
      <c r="B14" s="45">
        <v>0</v>
      </c>
      <c r="C14" s="45">
        <v>0</v>
      </c>
      <c r="D14" s="1">
        <f t="shared" si="0"/>
        <v>0</v>
      </c>
      <c r="E14" s="2">
        <v>0</v>
      </c>
      <c r="F14" s="25">
        <f t="shared" si="1"/>
        <v>0</v>
      </c>
      <c r="G14" s="9"/>
      <c r="H14" s="9"/>
      <c r="I14" s="9"/>
      <c r="J14" s="9"/>
      <c r="K14" s="9"/>
      <c r="L14" s="9"/>
      <c r="M14" s="9"/>
      <c r="N14" s="9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</row>
    <row r="15" spans="1:61" s="26" customFormat="1">
      <c r="A15" s="165">
        <v>43332</v>
      </c>
      <c r="B15" s="45">
        <v>0</v>
      </c>
      <c r="C15" s="45">
        <v>0</v>
      </c>
      <c r="D15" s="1">
        <f t="shared" si="0"/>
        <v>0</v>
      </c>
      <c r="E15" s="2">
        <v>0</v>
      </c>
      <c r="F15" s="25">
        <f t="shared" si="1"/>
        <v>0</v>
      </c>
      <c r="G15" s="9"/>
      <c r="H15" s="9"/>
      <c r="I15" s="9"/>
      <c r="J15" s="9"/>
      <c r="K15" s="9"/>
      <c r="L15" s="9"/>
      <c r="M15" s="9"/>
      <c r="N15" s="9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</row>
    <row r="16" spans="1:61" s="26" customFormat="1">
      <c r="A16" s="165">
        <v>43333</v>
      </c>
      <c r="B16" s="45">
        <v>0</v>
      </c>
      <c r="C16" s="45">
        <v>0</v>
      </c>
      <c r="D16" s="1">
        <f t="shared" si="0"/>
        <v>0</v>
      </c>
      <c r="E16" s="2">
        <v>0</v>
      </c>
      <c r="F16" s="25">
        <f t="shared" si="1"/>
        <v>0</v>
      </c>
      <c r="G16" s="9"/>
      <c r="H16" s="9"/>
      <c r="I16" s="9"/>
      <c r="J16" s="9"/>
      <c r="K16" s="9"/>
      <c r="L16" s="9"/>
      <c r="M16" s="9"/>
      <c r="N16" s="9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</row>
    <row r="17" spans="1:61" s="29" customFormat="1" ht="15" thickBot="1">
      <c r="A17" s="165">
        <v>43334</v>
      </c>
      <c r="B17" s="45">
        <v>0</v>
      </c>
      <c r="C17" s="45">
        <v>0</v>
      </c>
      <c r="D17" s="1">
        <f t="shared" si="0"/>
        <v>0</v>
      </c>
      <c r="E17" s="2">
        <v>0</v>
      </c>
      <c r="F17" s="25">
        <f t="shared" si="1"/>
        <v>0</v>
      </c>
      <c r="G17" s="9"/>
      <c r="H17" s="9"/>
      <c r="I17" s="9"/>
      <c r="J17" s="9"/>
      <c r="K17" s="9"/>
      <c r="L17" s="9"/>
      <c r="M17" s="9"/>
      <c r="N17" s="9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</row>
    <row r="18" spans="1:61" s="27" customFormat="1">
      <c r="A18" s="165">
        <v>43335</v>
      </c>
      <c r="B18" s="45">
        <v>0</v>
      </c>
      <c r="C18" s="45">
        <v>0</v>
      </c>
      <c r="D18" s="1">
        <f t="shared" si="0"/>
        <v>0</v>
      </c>
      <c r="E18" s="2">
        <v>0</v>
      </c>
      <c r="F18" s="25">
        <f t="shared" si="1"/>
        <v>0</v>
      </c>
      <c r="G18" s="9"/>
      <c r="H18" s="9"/>
      <c r="I18" s="9"/>
      <c r="J18" s="9"/>
      <c r="K18" s="9"/>
      <c r="L18" s="9"/>
      <c r="M18" s="9"/>
      <c r="N18" s="9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</row>
    <row r="19" spans="1:61" s="26" customFormat="1">
      <c r="A19" s="165">
        <v>43336</v>
      </c>
      <c r="B19" s="45">
        <v>0</v>
      </c>
      <c r="C19" s="45">
        <v>0</v>
      </c>
      <c r="D19" s="1">
        <f t="shared" si="0"/>
        <v>0</v>
      </c>
      <c r="E19" s="2">
        <v>0</v>
      </c>
      <c r="F19" s="25">
        <f t="shared" si="1"/>
        <v>0</v>
      </c>
      <c r="G19" s="9"/>
      <c r="H19" s="9"/>
      <c r="I19" s="9"/>
      <c r="J19" s="9"/>
      <c r="K19" s="9"/>
      <c r="L19" s="9"/>
      <c r="M19" s="9"/>
      <c r="N19" s="9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</row>
    <row r="20" spans="1:61" s="26" customFormat="1">
      <c r="A20" s="165">
        <v>43339</v>
      </c>
      <c r="B20" s="45">
        <v>0</v>
      </c>
      <c r="C20" s="45">
        <v>0</v>
      </c>
      <c r="D20" s="1">
        <f t="shared" si="0"/>
        <v>0</v>
      </c>
      <c r="E20" s="2">
        <v>0</v>
      </c>
      <c r="F20" s="25">
        <f t="shared" si="1"/>
        <v>0</v>
      </c>
      <c r="G20" s="9"/>
      <c r="H20" s="9"/>
      <c r="I20" s="9"/>
      <c r="J20" s="9"/>
      <c r="K20" s="9"/>
      <c r="L20" s="9"/>
      <c r="M20" s="9"/>
      <c r="N20" s="9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</row>
    <row r="21" spans="1:61" s="26" customFormat="1">
      <c r="A21" s="165">
        <v>43340</v>
      </c>
      <c r="B21" s="45">
        <v>0</v>
      </c>
      <c r="C21" s="45">
        <v>0</v>
      </c>
      <c r="D21" s="1">
        <f t="shared" si="0"/>
        <v>0</v>
      </c>
      <c r="E21" s="2">
        <v>0</v>
      </c>
      <c r="F21" s="25">
        <f t="shared" si="1"/>
        <v>0</v>
      </c>
      <c r="G21" s="9"/>
      <c r="H21" s="9"/>
      <c r="I21" s="9"/>
      <c r="J21" s="9"/>
      <c r="K21" s="9"/>
      <c r="L21" s="9"/>
      <c r="M21" s="9"/>
      <c r="N21" s="9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</row>
    <row r="22" spans="1:61" s="28" customFormat="1" ht="15" thickBot="1">
      <c r="A22" s="165">
        <v>43341</v>
      </c>
      <c r="B22" s="45">
        <v>0</v>
      </c>
      <c r="C22" s="45">
        <v>0</v>
      </c>
      <c r="D22" s="1">
        <f t="shared" si="0"/>
        <v>0</v>
      </c>
      <c r="E22" s="2">
        <v>0</v>
      </c>
      <c r="F22" s="25">
        <f t="shared" si="1"/>
        <v>0</v>
      </c>
      <c r="G22" s="9"/>
      <c r="H22" s="9"/>
      <c r="I22" s="9"/>
      <c r="J22" s="9"/>
      <c r="K22" s="9"/>
      <c r="L22" s="9"/>
      <c r="M22" s="9"/>
      <c r="N22" s="9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</row>
    <row r="23" spans="1:61" s="28" customFormat="1" ht="15" thickBot="1">
      <c r="A23" s="165">
        <v>43342</v>
      </c>
      <c r="B23" s="45">
        <v>0</v>
      </c>
      <c r="C23" s="45">
        <v>0</v>
      </c>
      <c r="D23" s="1">
        <f t="shared" si="0"/>
        <v>0</v>
      </c>
      <c r="E23" s="2">
        <v>0</v>
      </c>
      <c r="F23" s="25">
        <f t="shared" si="1"/>
        <v>0</v>
      </c>
      <c r="G23" s="9"/>
      <c r="H23" s="9"/>
      <c r="I23" s="9"/>
      <c r="J23" s="9"/>
      <c r="K23" s="9"/>
      <c r="L23" s="9"/>
      <c r="M23" s="9"/>
      <c r="N23" s="9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</row>
    <row r="24" spans="1:61" s="28" customFormat="1" ht="15" thickBot="1">
      <c r="A24" s="165">
        <v>43343</v>
      </c>
      <c r="B24" s="45">
        <v>0</v>
      </c>
      <c r="C24" s="45">
        <v>0</v>
      </c>
      <c r="D24" s="1">
        <f t="shared" si="0"/>
        <v>0</v>
      </c>
      <c r="E24" s="2">
        <v>0</v>
      </c>
      <c r="F24" s="25">
        <f t="shared" si="1"/>
        <v>0</v>
      </c>
      <c r="G24" s="93"/>
      <c r="H24" s="93"/>
      <c r="I24" s="93"/>
      <c r="J24" s="93"/>
      <c r="K24" s="93"/>
      <c r="L24" s="93"/>
      <c r="M24" s="93"/>
      <c r="N24" s="93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</row>
    <row r="25" spans="1:61" ht="15.75" customHeight="1">
      <c r="A25" s="61" t="s">
        <v>3</v>
      </c>
      <c r="B25" s="57">
        <f>SUM(B2:B22)</f>
        <v>0</v>
      </c>
      <c r="C25" s="57">
        <f>SUM(C2:C22)</f>
        <v>0</v>
      </c>
      <c r="D25" s="181">
        <f>SUM(D2:D22)</f>
        <v>0</v>
      </c>
      <c r="E25" s="181">
        <f>SUM(E2:E22)</f>
        <v>0</v>
      </c>
      <c r="F25" s="179">
        <f>SUM(F2:F22)</f>
        <v>0</v>
      </c>
      <c r="G25" s="9"/>
      <c r="H25" s="9"/>
      <c r="I25" s="9"/>
      <c r="J25" s="9"/>
      <c r="K25" s="9"/>
      <c r="L25" s="9"/>
      <c r="M25" s="9"/>
      <c r="N25" s="9"/>
      <c r="BI25"/>
    </row>
    <row r="26" spans="1:61" ht="15.75" customHeight="1">
      <c r="A26" s="87" t="s">
        <v>12</v>
      </c>
      <c r="B26" s="86">
        <f>(B25*8.6)</f>
        <v>0</v>
      </c>
      <c r="C26" s="86">
        <f>(C25*7.86)</f>
        <v>0</v>
      </c>
      <c r="D26" s="182"/>
      <c r="E26" s="182"/>
      <c r="F26" s="180"/>
      <c r="G26" s="9"/>
      <c r="H26" s="9"/>
      <c r="I26" s="9"/>
      <c r="J26" s="9"/>
      <c r="K26" s="9"/>
      <c r="L26" s="9"/>
      <c r="M26" s="9"/>
      <c r="N26" s="9"/>
      <c r="BI26"/>
    </row>
    <row r="27" spans="1:61" ht="15.6">
      <c r="A27" s="56" t="s">
        <v>49</v>
      </c>
      <c r="B27" s="59"/>
      <c r="C27" s="59"/>
      <c r="D27" s="59"/>
      <c r="E27" s="60">
        <f>SUM(B27:C27)</f>
        <v>0</v>
      </c>
      <c r="F27" s="59"/>
      <c r="G27" s="30"/>
      <c r="BI27"/>
    </row>
    <row r="29" spans="1:61" s="163" customFormat="1">
      <c r="A29" s="163" t="s">
        <v>17</v>
      </c>
      <c r="B29" s="163" t="s">
        <v>18</v>
      </c>
      <c r="C29" s="163" t="s">
        <v>19</v>
      </c>
      <c r="D29" s="163" t="s">
        <v>20</v>
      </c>
      <c r="E29" s="163" t="s">
        <v>21</v>
      </c>
      <c r="F29" s="163" t="s">
        <v>22</v>
      </c>
      <c r="G29" s="163" t="s">
        <v>23</v>
      </c>
      <c r="H29" s="163" t="s">
        <v>24</v>
      </c>
      <c r="I29" s="163" t="s">
        <v>25</v>
      </c>
      <c r="J29" s="163" t="s">
        <v>26</v>
      </c>
      <c r="K29" s="163" t="s">
        <v>27</v>
      </c>
      <c r="L29" s="163" t="s">
        <v>28</v>
      </c>
      <c r="M29" s="163" t="s">
        <v>99</v>
      </c>
    </row>
  </sheetData>
  <mergeCells count="3">
    <mergeCell ref="F25:F26"/>
    <mergeCell ref="D25:D26"/>
    <mergeCell ref="E25:E26"/>
  </mergeCells>
  <conditionalFormatting sqref="F2:F25 B2:C24">
    <cfRule type="cellIs" dxfId="177" priority="47" operator="lessThan">
      <formula>0</formula>
    </cfRule>
    <cfRule type="cellIs" dxfId="176" priority="48" operator="greaterThan">
      <formula>0</formula>
    </cfRule>
  </conditionalFormatting>
  <conditionalFormatting sqref="D2:D22 D25">
    <cfRule type="cellIs" dxfId="175" priority="55" operator="lessThan">
      <formula>0</formula>
    </cfRule>
    <cfRule type="cellIs" dxfId="174" priority="56" operator="greaterThan">
      <formula>0</formula>
    </cfRule>
  </conditionalFormatting>
  <conditionalFormatting sqref="B27:F27 B2:F25">
    <cfRule type="cellIs" dxfId="173" priority="52" operator="equal">
      <formula>0</formula>
    </cfRule>
  </conditionalFormatting>
  <conditionalFormatting sqref="B25:C25">
    <cfRule type="cellIs" dxfId="172" priority="45" operator="lessThan">
      <formula>0</formula>
    </cfRule>
    <cfRule type="cellIs" dxfId="171" priority="46" operator="greaterThan">
      <formula>0</formula>
    </cfRule>
  </conditionalFormatting>
  <conditionalFormatting sqref="B26">
    <cfRule type="cellIs" dxfId="170" priority="43" operator="lessThan">
      <formula>0</formula>
    </cfRule>
    <cfRule type="cellIs" dxfId="169" priority="44" operator="greaterThan">
      <formula>0</formula>
    </cfRule>
  </conditionalFormatting>
  <conditionalFormatting sqref="C26">
    <cfRule type="cellIs" dxfId="168" priority="41" operator="lessThan">
      <formula>0</formula>
    </cfRule>
    <cfRule type="cellIs" dxfId="167" priority="42" operator="greaterThan">
      <formula>0</formula>
    </cfRule>
  </conditionalFormatting>
  <conditionalFormatting sqref="D23">
    <cfRule type="cellIs" dxfId="166" priority="39" operator="lessThan">
      <formula>0</formula>
    </cfRule>
    <cfRule type="cellIs" dxfId="165" priority="40" operator="greaterThan">
      <formula>0</formula>
    </cfRule>
  </conditionalFormatting>
  <conditionalFormatting sqref="D24">
    <cfRule type="cellIs" dxfId="164" priority="15" operator="lessThan">
      <formula>0</formula>
    </cfRule>
    <cfRule type="cellIs" dxfId="163" priority="16" operator="greaterThan">
      <formula>0</formula>
    </cfRule>
  </conditionalFormatting>
  <conditionalFormatting sqref="L29">
    <cfRule type="cellIs" dxfId="162" priority="4" operator="greaterThan">
      <formula>0</formula>
    </cfRule>
    <cfRule type="cellIs" dxfId="161" priority="5" operator="lessThan">
      <formula>0</formula>
    </cfRule>
  </conditionalFormatting>
  <conditionalFormatting sqref="L29">
    <cfRule type="cellIs" dxfId="160" priority="2" operator="lessThan">
      <formula>0</formula>
    </cfRule>
    <cfRule type="cellIs" dxfId="159" priority="3" operator="greaterThan">
      <formula>0</formula>
    </cfRule>
  </conditionalFormatting>
  <conditionalFormatting sqref="H29">
    <cfRule type="duplicateValues" dxfId="158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M114"/>
  <sheetViews>
    <sheetView workbookViewId="0">
      <selection activeCell="B2" sqref="B2"/>
    </sheetView>
  </sheetViews>
  <sheetFormatPr baseColWidth="10" defaultColWidth="11.44140625" defaultRowHeight="14.4"/>
  <cols>
    <col min="1" max="1" width="28.109375" style="21" customWidth="1"/>
    <col min="2" max="2" width="19.44140625" style="22" customWidth="1"/>
    <col min="3" max="3" width="22.33203125" style="21" customWidth="1"/>
    <col min="4" max="4" width="16.6640625" style="21" customWidth="1"/>
    <col min="5" max="5" width="15.88671875" style="21" customWidth="1"/>
    <col min="6" max="6" width="25.6640625" style="21" customWidth="1"/>
    <col min="7" max="7" width="22.33203125" style="21" customWidth="1"/>
    <col min="8" max="8" width="17.44140625" style="21" customWidth="1"/>
    <col min="9" max="9" width="8.109375" style="21" customWidth="1"/>
    <col min="10" max="10" width="23.109375" style="21" bestFit="1" customWidth="1"/>
    <col min="11" max="11" width="12.88671875" style="21" bestFit="1" customWidth="1"/>
    <col min="12" max="12" width="23.6640625" style="21" bestFit="1" customWidth="1"/>
    <col min="13" max="13" width="10.5546875" style="21" bestFit="1" customWidth="1"/>
    <col min="14" max="14" width="11.88671875" style="21" bestFit="1" customWidth="1"/>
    <col min="15" max="15" width="9.88671875" style="21" bestFit="1" customWidth="1"/>
    <col min="16" max="16" width="9.6640625" style="21" bestFit="1" customWidth="1"/>
    <col min="17" max="17" width="9.5546875" style="21" bestFit="1" customWidth="1"/>
    <col min="18" max="18" width="9.44140625" style="21" bestFit="1" customWidth="1"/>
    <col min="19" max="19" width="16.88671875" style="21" bestFit="1" customWidth="1"/>
    <col min="20" max="20" width="15.44140625" style="21" bestFit="1" customWidth="1"/>
    <col min="21" max="21" width="17.5546875" style="21" bestFit="1" customWidth="1"/>
    <col min="22" max="22" width="17.44140625" style="21" bestFit="1" customWidth="1"/>
    <col min="23" max="16384" width="11.44140625" style="21"/>
  </cols>
  <sheetData>
    <row r="1" spans="1:10" ht="15.6">
      <c r="A1" s="66" t="s">
        <v>7</v>
      </c>
      <c r="B1" s="64" t="s">
        <v>10</v>
      </c>
      <c r="C1" s="67" t="s">
        <v>13</v>
      </c>
      <c r="D1" s="68" t="s">
        <v>9</v>
      </c>
      <c r="E1" s="68" t="s">
        <v>2</v>
      </c>
      <c r="F1" s="68" t="s">
        <v>12</v>
      </c>
      <c r="G1" s="5"/>
      <c r="H1" s="5"/>
      <c r="I1" s="5"/>
      <c r="J1" s="5"/>
    </row>
    <row r="2" spans="1:10">
      <c r="A2" s="165">
        <v>43313</v>
      </c>
      <c r="B2" s="45"/>
      <c r="C2" s="45"/>
      <c r="D2" s="1">
        <f t="shared" ref="D2:D24" si="0">SUM(B2:C2)</f>
        <v>0</v>
      </c>
      <c r="E2" s="2"/>
      <c r="F2" s="25">
        <f t="shared" ref="F2:F24" si="1">(B2*8.6)+(C2*8.6)</f>
        <v>0</v>
      </c>
      <c r="G2" s="183"/>
      <c r="H2" s="184"/>
      <c r="I2" s="184"/>
      <c r="J2" s="184"/>
    </row>
    <row r="3" spans="1:10">
      <c r="A3" s="165">
        <v>43314</v>
      </c>
      <c r="B3" s="24"/>
      <c r="C3" s="24"/>
      <c r="D3" s="1">
        <f t="shared" si="0"/>
        <v>0</v>
      </c>
      <c r="E3" s="2"/>
      <c r="F3" s="25">
        <f t="shared" si="1"/>
        <v>0</v>
      </c>
      <c r="G3" s="5"/>
      <c r="H3" s="5"/>
      <c r="I3" s="5"/>
      <c r="J3" s="5"/>
    </row>
    <row r="4" spans="1:10">
      <c r="A4" s="165">
        <v>43315</v>
      </c>
      <c r="B4" s="24"/>
      <c r="C4" s="24"/>
      <c r="D4" s="1">
        <f t="shared" si="0"/>
        <v>0</v>
      </c>
      <c r="E4" s="2"/>
      <c r="F4" s="25">
        <f t="shared" si="1"/>
        <v>0</v>
      </c>
      <c r="G4" s="5"/>
      <c r="H4" s="5"/>
      <c r="I4" s="5"/>
      <c r="J4" s="5"/>
    </row>
    <row r="5" spans="1:10">
      <c r="A5" s="165">
        <v>43318</v>
      </c>
      <c r="B5" s="24"/>
      <c r="C5" s="24"/>
      <c r="D5" s="1">
        <f t="shared" si="0"/>
        <v>0</v>
      </c>
      <c r="E5" s="2"/>
      <c r="F5" s="25">
        <f t="shared" si="1"/>
        <v>0</v>
      </c>
      <c r="G5" s="5"/>
      <c r="H5" s="5"/>
      <c r="I5" s="5"/>
      <c r="J5" s="5"/>
    </row>
    <row r="6" spans="1:10">
      <c r="A6" s="165">
        <v>43319</v>
      </c>
      <c r="B6" s="24"/>
      <c r="C6" s="24"/>
      <c r="D6" s="1">
        <f t="shared" si="0"/>
        <v>0</v>
      </c>
      <c r="E6" s="3"/>
      <c r="F6" s="25">
        <f t="shared" si="1"/>
        <v>0</v>
      </c>
      <c r="G6" s="5"/>
      <c r="H6" s="5"/>
      <c r="I6" s="5"/>
      <c r="J6" s="5"/>
    </row>
    <row r="7" spans="1:10">
      <c r="A7" s="165">
        <v>43320</v>
      </c>
      <c r="B7" s="24"/>
      <c r="C7" s="24"/>
      <c r="D7" s="1">
        <f t="shared" si="0"/>
        <v>0</v>
      </c>
      <c r="E7" s="3"/>
      <c r="F7" s="25">
        <f t="shared" si="1"/>
        <v>0</v>
      </c>
      <c r="G7" s="5"/>
      <c r="H7" s="5"/>
      <c r="I7" s="5"/>
      <c r="J7" s="5"/>
    </row>
    <row r="8" spans="1:10">
      <c r="A8" s="165">
        <v>43321</v>
      </c>
      <c r="B8" s="24"/>
      <c r="C8" s="24"/>
      <c r="D8" s="1">
        <f t="shared" si="0"/>
        <v>0</v>
      </c>
      <c r="E8" s="2"/>
      <c r="F8" s="25">
        <f t="shared" si="1"/>
        <v>0</v>
      </c>
      <c r="G8" s="5"/>
      <c r="H8" s="5"/>
      <c r="I8" s="5"/>
      <c r="J8" s="5"/>
    </row>
    <row r="9" spans="1:10">
      <c r="A9" s="165">
        <v>43322</v>
      </c>
      <c r="B9" s="24"/>
      <c r="C9" s="24"/>
      <c r="D9" s="1">
        <f t="shared" si="0"/>
        <v>0</v>
      </c>
      <c r="E9" s="2"/>
      <c r="F9" s="25">
        <f t="shared" si="1"/>
        <v>0</v>
      </c>
      <c r="G9" s="5"/>
      <c r="H9" s="5"/>
      <c r="I9" s="5"/>
      <c r="J9" s="5"/>
    </row>
    <row r="10" spans="1:10">
      <c r="A10" s="165">
        <v>43325</v>
      </c>
      <c r="B10" s="24"/>
      <c r="C10" s="24"/>
      <c r="D10" s="1">
        <f t="shared" si="0"/>
        <v>0</v>
      </c>
      <c r="E10" s="2"/>
      <c r="F10" s="25">
        <f t="shared" si="1"/>
        <v>0</v>
      </c>
      <c r="G10" s="5"/>
      <c r="H10" s="5"/>
      <c r="I10" s="5"/>
      <c r="J10" s="5"/>
    </row>
    <row r="11" spans="1:10">
      <c r="A11" s="165">
        <v>43326</v>
      </c>
      <c r="B11" s="24"/>
      <c r="C11" s="24"/>
      <c r="D11" s="1">
        <f t="shared" si="0"/>
        <v>0</v>
      </c>
      <c r="E11" s="3"/>
      <c r="F11" s="25">
        <f t="shared" si="1"/>
        <v>0</v>
      </c>
      <c r="G11" s="5"/>
      <c r="H11" s="5"/>
      <c r="I11" s="5"/>
      <c r="J11" s="5"/>
    </row>
    <row r="12" spans="1:10">
      <c r="A12" s="165">
        <v>43327</v>
      </c>
      <c r="B12" s="24"/>
      <c r="C12" s="24"/>
      <c r="D12" s="1">
        <f t="shared" si="0"/>
        <v>0</v>
      </c>
      <c r="E12" s="2"/>
      <c r="F12" s="25">
        <f t="shared" si="1"/>
        <v>0</v>
      </c>
      <c r="G12" s="5"/>
      <c r="H12" s="5"/>
      <c r="I12" s="5"/>
      <c r="J12" s="5"/>
    </row>
    <row r="13" spans="1:10">
      <c r="A13" s="165">
        <v>43328</v>
      </c>
      <c r="B13" s="24"/>
      <c r="C13" s="24"/>
      <c r="D13" s="1">
        <f t="shared" si="0"/>
        <v>0</v>
      </c>
      <c r="E13" s="2"/>
      <c r="F13" s="25">
        <f t="shared" si="1"/>
        <v>0</v>
      </c>
      <c r="G13" s="5"/>
      <c r="H13" s="5"/>
      <c r="I13" s="5"/>
      <c r="J13" s="5"/>
    </row>
    <row r="14" spans="1:10">
      <c r="A14" s="165">
        <v>43329</v>
      </c>
      <c r="B14" s="24"/>
      <c r="C14" s="24"/>
      <c r="D14" s="1">
        <f t="shared" si="0"/>
        <v>0</v>
      </c>
      <c r="E14" s="3"/>
      <c r="F14" s="25">
        <f t="shared" si="1"/>
        <v>0</v>
      </c>
      <c r="G14" s="5"/>
      <c r="H14" s="5"/>
      <c r="I14" s="5"/>
      <c r="J14" s="5"/>
    </row>
    <row r="15" spans="1:10">
      <c r="A15" s="165">
        <v>43332</v>
      </c>
      <c r="B15" s="24"/>
      <c r="C15" s="24"/>
      <c r="D15" s="1">
        <f t="shared" si="0"/>
        <v>0</v>
      </c>
      <c r="E15" s="2"/>
      <c r="F15" s="25">
        <f t="shared" si="1"/>
        <v>0</v>
      </c>
      <c r="G15" s="5"/>
      <c r="H15" s="5"/>
      <c r="I15" s="5"/>
      <c r="J15" s="5"/>
    </row>
    <row r="16" spans="1:10">
      <c r="A16" s="165">
        <v>43333</v>
      </c>
      <c r="B16" s="24"/>
      <c r="C16" s="137"/>
      <c r="D16" s="138">
        <f t="shared" si="0"/>
        <v>0</v>
      </c>
      <c r="E16" s="139"/>
      <c r="F16" s="140">
        <f t="shared" si="1"/>
        <v>0</v>
      </c>
      <c r="G16" s="5"/>
      <c r="H16" s="5"/>
      <c r="I16" s="5"/>
      <c r="J16" s="5"/>
    </row>
    <row r="17" spans="1:13">
      <c r="A17" s="165">
        <v>43334</v>
      </c>
      <c r="B17" s="24"/>
      <c r="C17" s="137"/>
      <c r="D17" s="138">
        <f t="shared" si="0"/>
        <v>0</v>
      </c>
      <c r="E17" s="139"/>
      <c r="F17" s="140">
        <f t="shared" si="1"/>
        <v>0</v>
      </c>
      <c r="G17" s="5"/>
      <c r="H17" s="5"/>
      <c r="I17" s="5"/>
      <c r="J17" s="5"/>
    </row>
    <row r="18" spans="1:13">
      <c r="A18" s="165">
        <v>43335</v>
      </c>
      <c r="B18" s="24"/>
      <c r="C18" s="137"/>
      <c r="D18" s="138">
        <f t="shared" si="0"/>
        <v>0</v>
      </c>
      <c r="E18" s="139"/>
      <c r="F18" s="140">
        <f t="shared" si="1"/>
        <v>0</v>
      </c>
      <c r="G18" s="5"/>
      <c r="H18" s="5"/>
      <c r="I18" s="5"/>
      <c r="J18" s="5"/>
    </row>
    <row r="19" spans="1:13">
      <c r="A19" s="165">
        <v>43336</v>
      </c>
      <c r="B19" s="24"/>
      <c r="C19" s="137"/>
      <c r="D19" s="138">
        <f t="shared" si="0"/>
        <v>0</v>
      </c>
      <c r="E19" s="139"/>
      <c r="F19" s="140">
        <f t="shared" si="1"/>
        <v>0</v>
      </c>
      <c r="G19" s="5"/>
      <c r="H19" s="5"/>
      <c r="I19" s="5"/>
      <c r="J19" s="5"/>
    </row>
    <row r="20" spans="1:13">
      <c r="A20" s="165">
        <v>43339</v>
      </c>
      <c r="B20" s="24"/>
      <c r="C20" s="137"/>
      <c r="D20" s="138">
        <f t="shared" si="0"/>
        <v>0</v>
      </c>
      <c r="E20" s="139"/>
      <c r="F20" s="140">
        <f t="shared" si="1"/>
        <v>0</v>
      </c>
      <c r="G20" s="5"/>
      <c r="H20" s="5"/>
      <c r="I20" s="5"/>
      <c r="J20" s="5"/>
    </row>
    <row r="21" spans="1:13">
      <c r="A21" s="165">
        <v>43340</v>
      </c>
      <c r="B21" s="24"/>
      <c r="C21" s="137"/>
      <c r="D21" s="138">
        <f t="shared" si="0"/>
        <v>0</v>
      </c>
      <c r="E21" s="139"/>
      <c r="F21" s="140">
        <f t="shared" si="1"/>
        <v>0</v>
      </c>
      <c r="G21" s="5"/>
      <c r="H21" s="5"/>
      <c r="I21" s="5"/>
      <c r="J21" s="5"/>
    </row>
    <row r="22" spans="1:13">
      <c r="A22" s="165">
        <v>43341</v>
      </c>
      <c r="B22" s="24"/>
      <c r="C22" s="137"/>
      <c r="D22" s="138">
        <f t="shared" si="0"/>
        <v>0</v>
      </c>
      <c r="E22" s="139"/>
      <c r="F22" s="140">
        <f t="shared" si="1"/>
        <v>0</v>
      </c>
      <c r="G22" s="5"/>
      <c r="H22" s="5"/>
      <c r="I22" s="5"/>
      <c r="J22" s="5"/>
    </row>
    <row r="23" spans="1:13">
      <c r="A23" s="165">
        <v>43342</v>
      </c>
      <c r="B23" s="24"/>
      <c r="C23" s="137"/>
      <c r="D23" s="138">
        <f t="shared" si="0"/>
        <v>0</v>
      </c>
      <c r="E23" s="139"/>
      <c r="F23" s="140">
        <f t="shared" si="1"/>
        <v>0</v>
      </c>
      <c r="G23" s="5"/>
      <c r="H23" s="5"/>
      <c r="I23" s="5"/>
      <c r="J23" s="5"/>
    </row>
    <row r="24" spans="1:13">
      <c r="A24" s="165">
        <v>43343</v>
      </c>
      <c r="B24" s="24"/>
      <c r="C24" s="137"/>
      <c r="D24" s="138">
        <f t="shared" si="0"/>
        <v>0</v>
      </c>
      <c r="E24" s="139"/>
      <c r="F24" s="140">
        <f t="shared" si="1"/>
        <v>0</v>
      </c>
      <c r="G24" s="5"/>
      <c r="H24" s="5"/>
      <c r="I24" s="5"/>
      <c r="J24" s="5"/>
    </row>
    <row r="25" spans="1:13" ht="15.75" customHeight="1">
      <c r="A25" s="61" t="s">
        <v>3</v>
      </c>
      <c r="B25" s="57">
        <f>SUM(B2:B24)</f>
        <v>0</v>
      </c>
      <c r="C25" s="143">
        <f>SUM(C2:C24)</f>
        <v>0</v>
      </c>
      <c r="D25" s="177">
        <f>SUM(D2:D24)</f>
        <v>0</v>
      </c>
      <c r="E25" s="144">
        <f>SUM(E2:E24)</f>
        <v>0</v>
      </c>
      <c r="F25" s="179">
        <f>SUM(F2:F22)</f>
        <v>0</v>
      </c>
      <c r="G25" s="5"/>
      <c r="H25" s="5"/>
      <c r="I25" s="5"/>
      <c r="J25" s="5"/>
    </row>
    <row r="26" spans="1:13" ht="15.6">
      <c r="A26" s="56" t="s">
        <v>49</v>
      </c>
      <c r="B26" s="59">
        <v>64</v>
      </c>
      <c r="C26" s="59">
        <v>6</v>
      </c>
      <c r="D26" s="178"/>
      <c r="E26" s="62">
        <f>SUM(B26:D26)</f>
        <v>70</v>
      </c>
      <c r="F26" s="180"/>
    </row>
    <row r="27" spans="1:13" ht="15.75" customHeight="1">
      <c r="A27" s="87" t="s">
        <v>12</v>
      </c>
      <c r="B27" s="86">
        <f>(B25*8.6)</f>
        <v>0</v>
      </c>
      <c r="C27" s="145">
        <f>(C25*8.6)</f>
        <v>0</v>
      </c>
      <c r="D27" s="146"/>
      <c r="E27" s="147"/>
      <c r="F27" s="148"/>
    </row>
    <row r="28" spans="1:13" ht="15.6">
      <c r="E28" s="94"/>
      <c r="G28" s="8"/>
    </row>
    <row r="29" spans="1:13" s="163" customFormat="1">
      <c r="A29" s="163" t="s">
        <v>17</v>
      </c>
      <c r="B29" s="163" t="s">
        <v>18</v>
      </c>
      <c r="C29" s="163" t="s">
        <v>19</v>
      </c>
      <c r="D29" s="163" t="s">
        <v>20</v>
      </c>
      <c r="E29" s="163" t="s">
        <v>21</v>
      </c>
      <c r="F29" s="163" t="s">
        <v>22</v>
      </c>
      <c r="G29" s="163" t="s">
        <v>23</v>
      </c>
      <c r="H29" s="163" t="s">
        <v>24</v>
      </c>
      <c r="I29" s="163" t="s">
        <v>25</v>
      </c>
      <c r="J29" s="163" t="s">
        <v>26</v>
      </c>
      <c r="K29" s="163" t="s">
        <v>27</v>
      </c>
      <c r="L29" s="163" t="s">
        <v>28</v>
      </c>
      <c r="M29" s="163" t="s">
        <v>99</v>
      </c>
    </row>
    <row r="30" spans="1:13" s="23" customFormat="1">
      <c r="A30" s="23" t="s">
        <v>689</v>
      </c>
      <c r="B30" s="23" t="s">
        <v>690</v>
      </c>
      <c r="C30" s="23" t="s">
        <v>10</v>
      </c>
      <c r="D30" s="23" t="s">
        <v>44</v>
      </c>
      <c r="E30" s="23">
        <v>0.01</v>
      </c>
      <c r="F30" s="23">
        <v>0</v>
      </c>
      <c r="G30" s="23">
        <v>0</v>
      </c>
      <c r="H30" s="23">
        <v>1.1607799999999999</v>
      </c>
      <c r="I30" s="23">
        <v>1.1587799999999999</v>
      </c>
      <c r="J30" s="23">
        <v>-0.06</v>
      </c>
      <c r="K30" s="23">
        <v>0</v>
      </c>
      <c r="L30" s="23">
        <v>20</v>
      </c>
      <c r="M30" s="23" t="s">
        <v>7</v>
      </c>
    </row>
    <row r="31" spans="1:13" s="23" customFormat="1">
      <c r="A31" s="23" t="s">
        <v>691</v>
      </c>
      <c r="B31" s="23" t="s">
        <v>692</v>
      </c>
      <c r="C31" s="23" t="s">
        <v>10</v>
      </c>
      <c r="D31" s="23" t="s">
        <v>44</v>
      </c>
      <c r="E31" s="23">
        <v>0.01</v>
      </c>
      <c r="F31" s="23">
        <v>0</v>
      </c>
      <c r="G31" s="23">
        <v>0</v>
      </c>
      <c r="H31" s="23">
        <v>1.1655800000000001</v>
      </c>
      <c r="I31" s="23">
        <v>1.1686300000000001</v>
      </c>
      <c r="J31" s="23">
        <v>-0.06</v>
      </c>
      <c r="K31" s="23">
        <v>0.05</v>
      </c>
      <c r="L31" s="23">
        <v>-30.5</v>
      </c>
      <c r="M31" s="23" t="s">
        <v>7</v>
      </c>
    </row>
    <row r="32" spans="1:13" s="23" customFormat="1">
      <c r="A32" s="23" t="s">
        <v>693</v>
      </c>
      <c r="B32" s="23" t="s">
        <v>694</v>
      </c>
      <c r="C32" s="23" t="s">
        <v>10</v>
      </c>
      <c r="D32" s="23" t="s">
        <v>44</v>
      </c>
      <c r="E32" s="23">
        <v>0.01</v>
      </c>
      <c r="F32" s="23">
        <v>0</v>
      </c>
      <c r="G32" s="23">
        <v>0</v>
      </c>
      <c r="H32" s="23">
        <v>1.1644600000000001</v>
      </c>
      <c r="I32" s="23">
        <v>1.1676500000000001</v>
      </c>
      <c r="J32" s="23">
        <v>-0.06</v>
      </c>
      <c r="K32" s="23">
        <v>0</v>
      </c>
      <c r="L32" s="23">
        <v>-31.9</v>
      </c>
      <c r="M32" s="23" t="s">
        <v>7</v>
      </c>
    </row>
    <row r="33" spans="1:13" s="23" customFormat="1">
      <c r="A33" s="23" t="s">
        <v>695</v>
      </c>
      <c r="B33" s="23" t="s">
        <v>696</v>
      </c>
      <c r="C33" s="23" t="s">
        <v>10</v>
      </c>
      <c r="D33" s="23" t="s">
        <v>44</v>
      </c>
      <c r="E33" s="23">
        <v>0.01</v>
      </c>
      <c r="F33" s="23">
        <v>0</v>
      </c>
      <c r="G33" s="23">
        <v>0</v>
      </c>
      <c r="H33" s="23">
        <v>1.1659299999999999</v>
      </c>
      <c r="I33" s="23">
        <v>1.1674100000000001</v>
      </c>
      <c r="J33" s="23">
        <v>-0.06</v>
      </c>
      <c r="K33" s="23">
        <v>0</v>
      </c>
      <c r="L33" s="23">
        <v>-14.8</v>
      </c>
      <c r="M33" s="23" t="s">
        <v>7</v>
      </c>
    </row>
    <row r="34" spans="1:13" s="23" customFormat="1">
      <c r="A34" s="23" t="s">
        <v>693</v>
      </c>
      <c r="B34" s="23" t="s">
        <v>697</v>
      </c>
      <c r="C34" s="23" t="s">
        <v>10</v>
      </c>
      <c r="D34" s="23" t="s">
        <v>44</v>
      </c>
      <c r="E34" s="23">
        <v>0.01</v>
      </c>
      <c r="F34" s="23">
        <v>0</v>
      </c>
      <c r="G34" s="23">
        <v>0</v>
      </c>
      <c r="H34" s="23">
        <v>1.16445</v>
      </c>
      <c r="I34" s="23">
        <v>1.16686</v>
      </c>
      <c r="J34" s="23">
        <v>-0.06</v>
      </c>
      <c r="K34" s="23">
        <v>0</v>
      </c>
      <c r="L34" s="23">
        <v>-24.1</v>
      </c>
      <c r="M34" s="23" t="s">
        <v>7</v>
      </c>
    </row>
    <row r="35" spans="1:13" s="23" customFormat="1">
      <c r="A35" s="23" t="s">
        <v>698</v>
      </c>
      <c r="B35" s="23" t="s">
        <v>699</v>
      </c>
      <c r="C35" s="23" t="s">
        <v>10</v>
      </c>
      <c r="D35" s="23" t="s">
        <v>44</v>
      </c>
      <c r="E35" s="23">
        <v>0.01</v>
      </c>
      <c r="F35" s="23">
        <v>0</v>
      </c>
      <c r="G35" s="23">
        <v>0</v>
      </c>
      <c r="H35" s="23">
        <v>1.1662300000000001</v>
      </c>
      <c r="I35" s="23">
        <v>1.16628</v>
      </c>
      <c r="J35" s="23">
        <v>-0.06</v>
      </c>
      <c r="K35" s="23">
        <v>0</v>
      </c>
      <c r="L35" s="23">
        <v>-0.5</v>
      </c>
      <c r="M35" s="23" t="s">
        <v>7</v>
      </c>
    </row>
    <row r="36" spans="1:13" s="23" customFormat="1">
      <c r="A36" s="23" t="s">
        <v>700</v>
      </c>
      <c r="B36" s="23" t="s">
        <v>701</v>
      </c>
      <c r="C36" s="23" t="s">
        <v>10</v>
      </c>
      <c r="D36" s="23" t="s">
        <v>44</v>
      </c>
      <c r="E36" s="23">
        <v>0.01</v>
      </c>
      <c r="F36" s="23">
        <v>0</v>
      </c>
      <c r="G36" s="23">
        <v>0</v>
      </c>
      <c r="H36" s="23">
        <v>1.1680699999999999</v>
      </c>
      <c r="I36" s="23">
        <v>1.1691499999999999</v>
      </c>
      <c r="J36" s="23">
        <v>-0.06</v>
      </c>
      <c r="K36" s="23">
        <v>0</v>
      </c>
      <c r="L36" s="23">
        <v>-10.8</v>
      </c>
      <c r="M36" s="23" t="s">
        <v>7</v>
      </c>
    </row>
    <row r="37" spans="1:13" s="23" customFormat="1">
      <c r="A37" s="23" t="s">
        <v>313</v>
      </c>
      <c r="B37" s="23" t="s">
        <v>702</v>
      </c>
      <c r="C37" s="23" t="s">
        <v>10</v>
      </c>
      <c r="D37" s="23" t="s">
        <v>44</v>
      </c>
      <c r="E37" s="23">
        <v>0.01</v>
      </c>
      <c r="F37" s="23">
        <v>0</v>
      </c>
      <c r="G37" s="23">
        <v>0</v>
      </c>
      <c r="H37" s="23">
        <v>1.1675599999999999</v>
      </c>
      <c r="I37" s="23">
        <v>1.1686700000000001</v>
      </c>
      <c r="J37" s="23">
        <v>-0.06</v>
      </c>
      <c r="K37" s="23">
        <v>0</v>
      </c>
      <c r="L37" s="23">
        <v>-11.1</v>
      </c>
      <c r="M37" s="23" t="s">
        <v>7</v>
      </c>
    </row>
    <row r="38" spans="1:13" s="23" customFormat="1">
      <c r="A38" s="23" t="s">
        <v>313</v>
      </c>
      <c r="B38" s="23" t="s">
        <v>702</v>
      </c>
      <c r="C38" s="23" t="s">
        <v>10</v>
      </c>
      <c r="D38" s="23" t="s">
        <v>44</v>
      </c>
      <c r="E38" s="23">
        <v>0.01</v>
      </c>
      <c r="F38" s="23">
        <v>0</v>
      </c>
      <c r="G38" s="23">
        <v>0</v>
      </c>
      <c r="H38" s="23">
        <v>1.1675500000000001</v>
      </c>
      <c r="I38" s="23">
        <v>1.1686700000000001</v>
      </c>
      <c r="J38" s="23">
        <v>-0.06</v>
      </c>
      <c r="K38" s="23">
        <v>0</v>
      </c>
      <c r="L38" s="23">
        <v>-11.2</v>
      </c>
      <c r="M38" s="23" t="s">
        <v>7</v>
      </c>
    </row>
    <row r="39" spans="1:13" s="23" customFormat="1">
      <c r="A39" s="23" t="s">
        <v>626</v>
      </c>
      <c r="B39" s="23" t="s">
        <v>319</v>
      </c>
      <c r="C39" s="23" t="s">
        <v>10</v>
      </c>
      <c r="D39" s="23" t="s">
        <v>46</v>
      </c>
      <c r="E39" s="23">
        <v>0.01</v>
      </c>
      <c r="F39" s="23">
        <v>0</v>
      </c>
      <c r="G39" s="23">
        <v>0</v>
      </c>
      <c r="H39" s="23">
        <v>1.16995</v>
      </c>
      <c r="I39" s="23">
        <v>1.16913</v>
      </c>
      <c r="J39" s="23">
        <v>-0.06</v>
      </c>
      <c r="K39" s="23">
        <v>-0.32</v>
      </c>
      <c r="L39" s="23">
        <v>-8.1999999999999993</v>
      </c>
      <c r="M39" s="23" t="s">
        <v>7</v>
      </c>
    </row>
    <row r="40" spans="1:13" s="23" customFormat="1">
      <c r="A40" s="23" t="s">
        <v>703</v>
      </c>
      <c r="B40" s="23" t="s">
        <v>704</v>
      </c>
      <c r="C40" s="23" t="s">
        <v>13</v>
      </c>
      <c r="D40" s="23" t="s">
        <v>46</v>
      </c>
      <c r="E40" s="23">
        <v>0.02</v>
      </c>
      <c r="F40" s="23">
        <v>0</v>
      </c>
      <c r="G40" s="23">
        <v>0</v>
      </c>
      <c r="H40" s="23">
        <v>1.29759</v>
      </c>
      <c r="I40" s="23">
        <v>1.3</v>
      </c>
      <c r="J40" s="23">
        <v>-0.12</v>
      </c>
      <c r="K40" s="23">
        <v>0</v>
      </c>
      <c r="L40" s="23">
        <v>24.1</v>
      </c>
      <c r="M40" s="23" t="s">
        <v>7</v>
      </c>
    </row>
    <row r="41" spans="1:13" s="23" customFormat="1">
      <c r="A41" s="23" t="s">
        <v>705</v>
      </c>
      <c r="B41" s="23" t="s">
        <v>622</v>
      </c>
      <c r="C41" s="23" t="s">
        <v>13</v>
      </c>
      <c r="D41" s="23" t="s">
        <v>46</v>
      </c>
      <c r="E41" s="23">
        <v>0.02</v>
      </c>
      <c r="F41" s="23">
        <v>0</v>
      </c>
      <c r="G41" s="23">
        <v>0</v>
      </c>
      <c r="H41" s="23">
        <v>1.29508</v>
      </c>
      <c r="I41" s="23">
        <v>1.30027</v>
      </c>
      <c r="J41" s="23">
        <v>-0.12</v>
      </c>
      <c r="K41" s="23">
        <v>0</v>
      </c>
      <c r="L41" s="23">
        <v>51.9</v>
      </c>
      <c r="M41" s="23" t="s">
        <v>7</v>
      </c>
    </row>
    <row r="42" spans="1:13" s="23" customFormat="1">
      <c r="A42" s="23" t="s">
        <v>630</v>
      </c>
      <c r="B42" s="23" t="s">
        <v>622</v>
      </c>
      <c r="C42" s="23" t="s">
        <v>13</v>
      </c>
      <c r="D42" s="23" t="s">
        <v>46</v>
      </c>
      <c r="E42" s="23">
        <v>0.02</v>
      </c>
      <c r="F42" s="23">
        <v>0</v>
      </c>
      <c r="G42" s="23">
        <v>0</v>
      </c>
      <c r="H42" s="23">
        <v>1.2962899999999999</v>
      </c>
      <c r="I42" s="23">
        <v>1.30027</v>
      </c>
      <c r="J42" s="23">
        <v>-0.12</v>
      </c>
      <c r="K42" s="23">
        <v>0</v>
      </c>
      <c r="L42" s="23">
        <v>39.799999999999997</v>
      </c>
      <c r="M42" s="23" t="s">
        <v>7</v>
      </c>
    </row>
    <row r="43" spans="1:13" s="23" customFormat="1">
      <c r="A43" s="23" t="s">
        <v>706</v>
      </c>
      <c r="B43" s="23" t="s">
        <v>626</v>
      </c>
      <c r="C43" s="23" t="s">
        <v>13</v>
      </c>
      <c r="D43" s="23" t="s">
        <v>46</v>
      </c>
      <c r="E43" s="23">
        <v>0.02</v>
      </c>
      <c r="F43" s="23">
        <v>0</v>
      </c>
      <c r="G43" s="23">
        <v>0</v>
      </c>
      <c r="H43" s="23">
        <v>1.2948</v>
      </c>
      <c r="I43" s="23">
        <v>1.29932</v>
      </c>
      <c r="J43" s="23">
        <v>-0.12</v>
      </c>
      <c r="K43" s="23">
        <v>0</v>
      </c>
      <c r="L43" s="23">
        <v>45.2</v>
      </c>
      <c r="M43" s="23" t="s">
        <v>7</v>
      </c>
    </row>
    <row r="44" spans="1:13" s="23" customFormat="1">
      <c r="A44" s="23" t="s">
        <v>628</v>
      </c>
      <c r="B44" s="23" t="s">
        <v>626</v>
      </c>
      <c r="C44" s="23" t="s">
        <v>13</v>
      </c>
      <c r="D44" s="23" t="s">
        <v>46</v>
      </c>
      <c r="E44" s="23">
        <v>0.02</v>
      </c>
      <c r="F44" s="23">
        <v>0</v>
      </c>
      <c r="G44" s="23">
        <v>0</v>
      </c>
      <c r="H44" s="23">
        <v>1.2968999999999999</v>
      </c>
      <c r="I44" s="23">
        <v>1.29925</v>
      </c>
      <c r="J44" s="23">
        <v>-0.12</v>
      </c>
      <c r="K44" s="23">
        <v>0</v>
      </c>
      <c r="L44" s="23">
        <v>23.5</v>
      </c>
      <c r="M44" s="23" t="s">
        <v>7</v>
      </c>
    </row>
    <row r="45" spans="1:13" s="23" customFormat="1">
      <c r="A45" s="23" t="s">
        <v>707</v>
      </c>
      <c r="B45" s="23" t="s">
        <v>708</v>
      </c>
      <c r="C45" s="23" t="s">
        <v>10</v>
      </c>
      <c r="D45" s="23" t="s">
        <v>46</v>
      </c>
      <c r="E45" s="23">
        <v>0.01</v>
      </c>
      <c r="F45" s="23">
        <v>0</v>
      </c>
      <c r="G45" s="23">
        <v>0</v>
      </c>
      <c r="H45" s="23">
        <v>1.16256</v>
      </c>
      <c r="I45" s="23">
        <v>1.16049</v>
      </c>
      <c r="J45" s="23">
        <v>-0.06</v>
      </c>
      <c r="K45" s="23">
        <v>0</v>
      </c>
      <c r="L45" s="23">
        <v>-20.7</v>
      </c>
      <c r="M45" s="23" t="s">
        <v>7</v>
      </c>
    </row>
    <row r="46" spans="1:13" s="23" customFormat="1">
      <c r="A46" s="23" t="s">
        <v>709</v>
      </c>
      <c r="B46" s="23" t="s">
        <v>708</v>
      </c>
      <c r="C46" s="23" t="s">
        <v>10</v>
      </c>
      <c r="D46" s="23" t="s">
        <v>46</v>
      </c>
      <c r="E46" s="23">
        <v>0.01</v>
      </c>
      <c r="F46" s="23">
        <v>0</v>
      </c>
      <c r="G46" s="23">
        <v>0</v>
      </c>
      <c r="H46" s="23">
        <v>1.16283</v>
      </c>
      <c r="I46" s="23">
        <v>1.16049</v>
      </c>
      <c r="J46" s="23">
        <v>-0.06</v>
      </c>
      <c r="K46" s="23">
        <v>0</v>
      </c>
      <c r="L46" s="23">
        <v>-23.4</v>
      </c>
      <c r="M46" s="23" t="s">
        <v>7</v>
      </c>
    </row>
    <row r="47" spans="1:13" s="23" customFormat="1">
      <c r="A47" s="23" t="s">
        <v>710</v>
      </c>
      <c r="B47" s="23" t="s">
        <v>711</v>
      </c>
      <c r="C47" s="23" t="s">
        <v>10</v>
      </c>
      <c r="D47" s="23" t="s">
        <v>46</v>
      </c>
      <c r="E47" s="23">
        <v>0.01</v>
      </c>
      <c r="F47" s="23">
        <v>0</v>
      </c>
      <c r="G47" s="23">
        <v>0</v>
      </c>
      <c r="H47" s="23">
        <v>1.15896</v>
      </c>
      <c r="I47" s="23">
        <v>1.15774</v>
      </c>
      <c r="J47" s="23">
        <v>-0.06</v>
      </c>
      <c r="K47" s="23">
        <v>-0.32</v>
      </c>
      <c r="L47" s="23">
        <v>-12.2</v>
      </c>
      <c r="M47" s="23" t="s">
        <v>7</v>
      </c>
    </row>
    <row r="48" spans="1:13" s="23" customFormat="1">
      <c r="A48" s="23" t="s">
        <v>712</v>
      </c>
      <c r="B48" s="23" t="s">
        <v>419</v>
      </c>
      <c r="C48" s="23" t="s">
        <v>10</v>
      </c>
      <c r="D48" s="23" t="s">
        <v>46</v>
      </c>
      <c r="E48" s="23">
        <v>0.01</v>
      </c>
      <c r="F48" s="23">
        <v>0</v>
      </c>
      <c r="G48" s="23">
        <v>0</v>
      </c>
      <c r="H48" s="23">
        <v>1.1617</v>
      </c>
      <c r="I48" s="23">
        <v>1.15988</v>
      </c>
      <c r="J48" s="23">
        <v>-0.06</v>
      </c>
      <c r="K48" s="23">
        <v>0</v>
      </c>
      <c r="L48" s="23">
        <v>-18.2</v>
      </c>
      <c r="M48" s="23" t="s">
        <v>7</v>
      </c>
    </row>
    <row r="49" spans="1:13" s="23" customFormat="1">
      <c r="A49" s="23" t="s">
        <v>713</v>
      </c>
      <c r="B49" s="23" t="s">
        <v>419</v>
      </c>
      <c r="C49" s="23" t="s">
        <v>10</v>
      </c>
      <c r="D49" s="23" t="s">
        <v>46</v>
      </c>
      <c r="E49" s="23">
        <v>0.01</v>
      </c>
      <c r="F49" s="23">
        <v>0</v>
      </c>
      <c r="G49" s="23">
        <v>0</v>
      </c>
      <c r="H49" s="23">
        <v>1.16174</v>
      </c>
      <c r="I49" s="23">
        <v>1.15988</v>
      </c>
      <c r="J49" s="23">
        <v>-0.06</v>
      </c>
      <c r="K49" s="23">
        <v>0</v>
      </c>
      <c r="L49" s="23">
        <v>-18.600000000000001</v>
      </c>
      <c r="M49" s="23" t="s">
        <v>7</v>
      </c>
    </row>
    <row r="50" spans="1:13" s="23" customFormat="1">
      <c r="A50" s="23" t="s">
        <v>713</v>
      </c>
      <c r="B50" s="23" t="s">
        <v>714</v>
      </c>
      <c r="C50" s="23" t="s">
        <v>10</v>
      </c>
      <c r="D50" s="23" t="s">
        <v>46</v>
      </c>
      <c r="E50" s="23">
        <v>0.01</v>
      </c>
      <c r="F50" s="23">
        <v>0</v>
      </c>
      <c r="G50" s="23">
        <v>0</v>
      </c>
      <c r="H50" s="23">
        <v>1.16174</v>
      </c>
      <c r="I50" s="23">
        <v>1.1604399999999999</v>
      </c>
      <c r="J50" s="23">
        <v>-0.06</v>
      </c>
      <c r="K50" s="23">
        <v>0</v>
      </c>
      <c r="L50" s="23">
        <v>-13</v>
      </c>
      <c r="M50" s="23" t="s">
        <v>7</v>
      </c>
    </row>
    <row r="51" spans="1:13" s="23" customFormat="1">
      <c r="A51" s="23" t="s">
        <v>430</v>
      </c>
      <c r="B51" s="23" t="s">
        <v>715</v>
      </c>
      <c r="C51" s="23" t="s">
        <v>10</v>
      </c>
      <c r="D51" s="23" t="s">
        <v>46</v>
      </c>
      <c r="E51" s="23">
        <v>0.01</v>
      </c>
      <c r="F51" s="23">
        <v>0</v>
      </c>
      <c r="G51" s="23">
        <v>0</v>
      </c>
      <c r="H51" s="23">
        <v>1.15879</v>
      </c>
      <c r="I51" s="23">
        <v>1.1590400000000001</v>
      </c>
      <c r="J51" s="23">
        <v>-0.06</v>
      </c>
      <c r="K51" s="23">
        <v>0</v>
      </c>
      <c r="L51" s="23">
        <v>2.5</v>
      </c>
      <c r="M51" s="23" t="s">
        <v>7</v>
      </c>
    </row>
    <row r="52" spans="1:13" s="23" customFormat="1">
      <c r="A52" s="23" t="s">
        <v>716</v>
      </c>
      <c r="B52" s="23" t="s">
        <v>717</v>
      </c>
      <c r="C52" s="23" t="s">
        <v>10</v>
      </c>
      <c r="D52" s="23" t="s">
        <v>46</v>
      </c>
      <c r="E52" s="23">
        <v>0.01</v>
      </c>
      <c r="F52" s="23">
        <v>0</v>
      </c>
      <c r="G52" s="23">
        <v>0</v>
      </c>
      <c r="H52" s="23">
        <v>1.1585099999999999</v>
      </c>
      <c r="I52" s="23">
        <v>1.1594199999999999</v>
      </c>
      <c r="J52" s="23">
        <v>-0.06</v>
      </c>
      <c r="K52" s="23">
        <v>0</v>
      </c>
      <c r="L52" s="23">
        <v>9.1</v>
      </c>
      <c r="M52" s="23" t="s">
        <v>7</v>
      </c>
    </row>
    <row r="53" spans="1:13" s="23" customFormat="1">
      <c r="A53" s="23" t="s">
        <v>461</v>
      </c>
      <c r="B53" s="23" t="s">
        <v>654</v>
      </c>
      <c r="C53" s="23" t="s">
        <v>10</v>
      </c>
      <c r="D53" s="23" t="s">
        <v>46</v>
      </c>
      <c r="E53" s="23">
        <v>0.01</v>
      </c>
      <c r="F53" s="23">
        <v>0</v>
      </c>
      <c r="G53" s="23">
        <v>0</v>
      </c>
      <c r="H53" s="23">
        <v>1.1516599999999999</v>
      </c>
      <c r="I53" s="23">
        <v>1.15022</v>
      </c>
      <c r="J53" s="23">
        <v>-0.06</v>
      </c>
      <c r="K53" s="23">
        <v>0</v>
      </c>
      <c r="L53" s="23">
        <v>-14.4</v>
      </c>
      <c r="M53" s="23" t="s">
        <v>7</v>
      </c>
    </row>
    <row r="54" spans="1:13" s="23" customFormat="1">
      <c r="A54" s="23" t="s">
        <v>718</v>
      </c>
      <c r="B54" s="23" t="s">
        <v>654</v>
      </c>
      <c r="C54" s="23" t="s">
        <v>10</v>
      </c>
      <c r="D54" s="23" t="s">
        <v>46</v>
      </c>
      <c r="E54" s="23">
        <v>0.01</v>
      </c>
      <c r="F54" s="23">
        <v>0</v>
      </c>
      <c r="G54" s="23">
        <v>0</v>
      </c>
      <c r="H54" s="23">
        <v>1.1528700000000001</v>
      </c>
      <c r="I54" s="23">
        <v>1.15021</v>
      </c>
      <c r="J54" s="23">
        <v>-0.06</v>
      </c>
      <c r="K54" s="23">
        <v>0</v>
      </c>
      <c r="L54" s="23">
        <v>-26.6</v>
      </c>
      <c r="M54" s="23" t="s">
        <v>7</v>
      </c>
    </row>
    <row r="55" spans="1:13" s="23" customFormat="1">
      <c r="A55" s="23" t="s">
        <v>719</v>
      </c>
      <c r="B55" s="23" t="s">
        <v>720</v>
      </c>
      <c r="C55" s="23" t="s">
        <v>10</v>
      </c>
      <c r="D55" s="23" t="s">
        <v>46</v>
      </c>
      <c r="E55" s="23">
        <v>0.01</v>
      </c>
      <c r="F55" s="23">
        <v>0</v>
      </c>
      <c r="G55" s="23">
        <v>0</v>
      </c>
      <c r="H55" s="23">
        <v>1.15296</v>
      </c>
      <c r="I55" s="23">
        <v>1.15042</v>
      </c>
      <c r="J55" s="23">
        <v>-0.06</v>
      </c>
      <c r="K55" s="23">
        <v>0</v>
      </c>
      <c r="L55" s="23">
        <v>-25.4</v>
      </c>
      <c r="M55" s="23" t="s">
        <v>7</v>
      </c>
    </row>
    <row r="56" spans="1:13" s="23" customFormat="1">
      <c r="A56" s="23" t="s">
        <v>721</v>
      </c>
      <c r="B56" s="23" t="s">
        <v>722</v>
      </c>
      <c r="C56" s="23" t="s">
        <v>10</v>
      </c>
      <c r="D56" s="23" t="s">
        <v>46</v>
      </c>
      <c r="E56" s="23">
        <v>0.01</v>
      </c>
      <c r="F56" s="23">
        <v>0</v>
      </c>
      <c r="G56" s="23">
        <v>0</v>
      </c>
      <c r="H56" s="23">
        <v>1.1527000000000001</v>
      </c>
      <c r="I56" s="23">
        <v>1.15082</v>
      </c>
      <c r="J56" s="23">
        <v>-0.06</v>
      </c>
      <c r="K56" s="23">
        <v>0</v>
      </c>
      <c r="L56" s="23">
        <v>-18.8</v>
      </c>
      <c r="M56" s="23" t="s">
        <v>7</v>
      </c>
    </row>
    <row r="57" spans="1:13" s="23" customFormat="1">
      <c r="A57" s="23" t="s">
        <v>718</v>
      </c>
      <c r="B57" s="23" t="s">
        <v>656</v>
      </c>
      <c r="C57" s="23" t="s">
        <v>10</v>
      </c>
      <c r="D57" s="23" t="s">
        <v>46</v>
      </c>
      <c r="E57" s="23">
        <v>0.01</v>
      </c>
      <c r="F57" s="23">
        <v>0</v>
      </c>
      <c r="G57" s="23">
        <v>0</v>
      </c>
      <c r="H57" s="23">
        <v>1.1528700000000001</v>
      </c>
      <c r="I57" s="23">
        <v>1.15099</v>
      </c>
      <c r="J57" s="23">
        <v>-0.06</v>
      </c>
      <c r="K57" s="23">
        <v>0</v>
      </c>
      <c r="L57" s="23">
        <v>-18.8</v>
      </c>
      <c r="M57" s="23" t="s">
        <v>7</v>
      </c>
    </row>
    <row r="58" spans="1:13" s="23" customFormat="1">
      <c r="A58" s="23" t="s">
        <v>719</v>
      </c>
      <c r="B58" s="23" t="s">
        <v>656</v>
      </c>
      <c r="C58" s="23" t="s">
        <v>10</v>
      </c>
      <c r="D58" s="23" t="s">
        <v>46</v>
      </c>
      <c r="E58" s="23">
        <v>0.01</v>
      </c>
      <c r="F58" s="23">
        <v>0</v>
      </c>
      <c r="G58" s="23">
        <v>0</v>
      </c>
      <c r="H58" s="23">
        <v>1.15296</v>
      </c>
      <c r="I58" s="23">
        <v>1.1509799999999999</v>
      </c>
      <c r="J58" s="23">
        <v>-0.06</v>
      </c>
      <c r="K58" s="23">
        <v>0</v>
      </c>
      <c r="L58" s="23">
        <v>-19.8</v>
      </c>
      <c r="M58" s="23" t="s">
        <v>7</v>
      </c>
    </row>
    <row r="59" spans="1:13" s="23" customFormat="1">
      <c r="A59" s="23" t="s">
        <v>723</v>
      </c>
      <c r="B59" s="23" t="s">
        <v>452</v>
      </c>
      <c r="C59" s="23" t="s">
        <v>10</v>
      </c>
      <c r="D59" s="23" t="s">
        <v>46</v>
      </c>
      <c r="E59" s="23">
        <v>0.01</v>
      </c>
      <c r="F59" s="23">
        <v>0</v>
      </c>
      <c r="G59" s="23">
        <v>0</v>
      </c>
      <c r="H59" s="23">
        <v>1.14632</v>
      </c>
      <c r="I59" s="23">
        <v>1.1513599999999999</v>
      </c>
      <c r="J59" s="23">
        <v>-0.06</v>
      </c>
      <c r="K59" s="23">
        <v>-0.11</v>
      </c>
      <c r="L59" s="23">
        <v>50.4</v>
      </c>
      <c r="M59" s="23" t="s">
        <v>7</v>
      </c>
    </row>
    <row r="60" spans="1:13" s="23" customFormat="1">
      <c r="A60" s="23" t="s">
        <v>719</v>
      </c>
      <c r="B60" s="23" t="s">
        <v>724</v>
      </c>
      <c r="C60" s="23" t="s">
        <v>10</v>
      </c>
      <c r="D60" s="23" t="s">
        <v>46</v>
      </c>
      <c r="E60" s="23">
        <v>0.01</v>
      </c>
      <c r="F60" s="23">
        <v>0</v>
      </c>
      <c r="G60" s="23">
        <v>0</v>
      </c>
      <c r="H60" s="23">
        <v>1.15296</v>
      </c>
      <c r="I60" s="23">
        <v>1.1513899999999999</v>
      </c>
      <c r="J60" s="23">
        <v>-0.06</v>
      </c>
      <c r="K60" s="23">
        <v>0</v>
      </c>
      <c r="L60" s="23">
        <v>-15.7</v>
      </c>
      <c r="M60" s="23" t="s">
        <v>7</v>
      </c>
    </row>
    <row r="61" spans="1:13" s="23" customFormat="1">
      <c r="A61" s="23" t="s">
        <v>721</v>
      </c>
      <c r="B61" s="23" t="s">
        <v>725</v>
      </c>
      <c r="C61" s="23" t="s">
        <v>10</v>
      </c>
      <c r="D61" s="23" t="s">
        <v>46</v>
      </c>
      <c r="E61" s="23">
        <v>0.01</v>
      </c>
      <c r="F61" s="23">
        <v>0</v>
      </c>
      <c r="G61" s="23">
        <v>0</v>
      </c>
      <c r="H61" s="23">
        <v>1.15269</v>
      </c>
      <c r="I61" s="23">
        <v>1.15167</v>
      </c>
      <c r="J61" s="23">
        <v>-0.06</v>
      </c>
      <c r="K61" s="23">
        <v>0</v>
      </c>
      <c r="L61" s="23">
        <v>-10.199999999999999</v>
      </c>
      <c r="M61" s="23" t="s">
        <v>7</v>
      </c>
    </row>
    <row r="62" spans="1:13" s="23" customFormat="1">
      <c r="A62" s="23" t="s">
        <v>723</v>
      </c>
      <c r="B62" s="23" t="s">
        <v>726</v>
      </c>
      <c r="C62" s="23" t="s">
        <v>10</v>
      </c>
      <c r="D62" s="23" t="s">
        <v>46</v>
      </c>
      <c r="E62" s="23">
        <v>0.01</v>
      </c>
      <c r="F62" s="23">
        <v>0</v>
      </c>
      <c r="G62" s="23">
        <v>0</v>
      </c>
      <c r="H62" s="23">
        <v>1.14632</v>
      </c>
      <c r="I62" s="23">
        <v>1.14829</v>
      </c>
      <c r="J62" s="23">
        <v>-0.06</v>
      </c>
      <c r="K62" s="23">
        <v>0</v>
      </c>
      <c r="L62" s="23">
        <v>19.7</v>
      </c>
      <c r="M62" s="23" t="s">
        <v>7</v>
      </c>
    </row>
    <row r="63" spans="1:13" s="23" customFormat="1">
      <c r="A63" s="23" t="s">
        <v>727</v>
      </c>
      <c r="B63" s="23" t="s">
        <v>665</v>
      </c>
      <c r="C63" s="23" t="s">
        <v>10</v>
      </c>
      <c r="D63" s="23" t="s">
        <v>46</v>
      </c>
      <c r="E63" s="23">
        <v>0.01</v>
      </c>
      <c r="F63" s="23">
        <v>0</v>
      </c>
      <c r="G63" s="23">
        <v>0</v>
      </c>
      <c r="H63" s="23">
        <v>1.1416999999999999</v>
      </c>
      <c r="I63" s="23">
        <v>1.13964</v>
      </c>
      <c r="J63" s="23">
        <v>-0.06</v>
      </c>
      <c r="K63" s="23">
        <v>0</v>
      </c>
      <c r="L63" s="23">
        <v>-20.6</v>
      </c>
      <c r="M63" s="23" t="s">
        <v>7</v>
      </c>
    </row>
    <row r="64" spans="1:13" s="23" customFormat="1">
      <c r="A64" s="23" t="s">
        <v>727</v>
      </c>
      <c r="B64" s="23" t="s">
        <v>728</v>
      </c>
      <c r="C64" s="23" t="s">
        <v>10</v>
      </c>
      <c r="D64" s="23" t="s">
        <v>46</v>
      </c>
      <c r="E64" s="23">
        <v>0.01</v>
      </c>
      <c r="F64" s="23">
        <v>0</v>
      </c>
      <c r="G64" s="23">
        <v>0</v>
      </c>
      <c r="H64" s="23">
        <v>1.1416999999999999</v>
      </c>
      <c r="I64" s="23">
        <v>1.14019</v>
      </c>
      <c r="J64" s="23">
        <v>-0.06</v>
      </c>
      <c r="K64" s="23">
        <v>0</v>
      </c>
      <c r="L64" s="23">
        <v>-15.1</v>
      </c>
      <c r="M64" s="23" t="s">
        <v>7</v>
      </c>
    </row>
    <row r="65" spans="1:13" s="23" customFormat="1">
      <c r="A65" s="23" t="s">
        <v>729</v>
      </c>
      <c r="B65" s="23" t="s">
        <v>728</v>
      </c>
      <c r="C65" s="23" t="s">
        <v>10</v>
      </c>
      <c r="D65" s="23" t="s">
        <v>46</v>
      </c>
      <c r="E65" s="23">
        <v>0.01</v>
      </c>
      <c r="F65" s="23">
        <v>0</v>
      </c>
      <c r="G65" s="23">
        <v>0</v>
      </c>
      <c r="H65" s="23">
        <v>1.1414899999999999</v>
      </c>
      <c r="I65" s="23">
        <v>1.14018</v>
      </c>
      <c r="J65" s="23">
        <v>-0.06</v>
      </c>
      <c r="K65" s="23">
        <v>0</v>
      </c>
      <c r="L65" s="23">
        <v>-13.1</v>
      </c>
      <c r="M65" s="23" t="s">
        <v>7</v>
      </c>
    </row>
    <row r="66" spans="1:13" s="23" customFormat="1">
      <c r="A66" s="23" t="s">
        <v>730</v>
      </c>
      <c r="B66" s="23" t="s">
        <v>728</v>
      </c>
      <c r="C66" s="23" t="s">
        <v>10</v>
      </c>
      <c r="D66" s="23" t="s">
        <v>46</v>
      </c>
      <c r="E66" s="23">
        <v>0.01</v>
      </c>
      <c r="F66" s="23">
        <v>0</v>
      </c>
      <c r="G66" s="23">
        <v>0</v>
      </c>
      <c r="H66" s="23">
        <v>1.14151</v>
      </c>
      <c r="I66" s="23">
        <v>1.14018</v>
      </c>
      <c r="J66" s="23">
        <v>-0.06</v>
      </c>
      <c r="K66" s="23">
        <v>0</v>
      </c>
      <c r="L66" s="23">
        <v>-13.3</v>
      </c>
      <c r="M66" s="23" t="s">
        <v>7</v>
      </c>
    </row>
    <row r="67" spans="1:13" s="23" customFormat="1">
      <c r="A67" s="23" t="s">
        <v>730</v>
      </c>
      <c r="B67" s="23" t="s">
        <v>731</v>
      </c>
      <c r="C67" s="23" t="s">
        <v>10</v>
      </c>
      <c r="D67" s="23" t="s">
        <v>46</v>
      </c>
      <c r="E67" s="23">
        <v>0.01</v>
      </c>
      <c r="F67" s="23">
        <v>0</v>
      </c>
      <c r="G67" s="23">
        <v>0</v>
      </c>
      <c r="H67" s="23">
        <v>1.14151</v>
      </c>
      <c r="I67" s="23">
        <v>1.1405799999999999</v>
      </c>
      <c r="J67" s="23">
        <v>-0.06</v>
      </c>
      <c r="K67" s="23">
        <v>0</v>
      </c>
      <c r="L67" s="23">
        <v>-9.3000000000000007</v>
      </c>
      <c r="M67" s="23" t="s">
        <v>7</v>
      </c>
    </row>
    <row r="68" spans="1:13" s="23" customFormat="1">
      <c r="A68" s="23" t="s">
        <v>727</v>
      </c>
      <c r="B68" s="23" t="s">
        <v>731</v>
      </c>
      <c r="C68" s="23" t="s">
        <v>10</v>
      </c>
      <c r="D68" s="23" t="s">
        <v>46</v>
      </c>
      <c r="E68" s="23">
        <v>0.01</v>
      </c>
      <c r="F68" s="23">
        <v>0</v>
      </c>
      <c r="G68" s="23">
        <v>0</v>
      </c>
      <c r="H68" s="23">
        <v>1.1416999999999999</v>
      </c>
      <c r="I68" s="23">
        <v>1.1405799999999999</v>
      </c>
      <c r="J68" s="23">
        <v>-0.06</v>
      </c>
      <c r="K68" s="23">
        <v>0</v>
      </c>
      <c r="L68" s="23">
        <v>-11.2</v>
      </c>
      <c r="M68" s="23" t="s">
        <v>7</v>
      </c>
    </row>
    <row r="69" spans="1:13" s="23" customFormat="1">
      <c r="A69" s="23" t="s">
        <v>732</v>
      </c>
      <c r="B69" s="23" t="s">
        <v>733</v>
      </c>
      <c r="C69" s="23" t="s">
        <v>10</v>
      </c>
      <c r="D69" s="23" t="s">
        <v>46</v>
      </c>
      <c r="E69" s="23">
        <v>0.01</v>
      </c>
      <c r="F69" s="23">
        <v>0</v>
      </c>
      <c r="G69" s="23">
        <v>0</v>
      </c>
      <c r="H69" s="23">
        <v>1.1404799999999999</v>
      </c>
      <c r="I69" s="23">
        <v>1.13907</v>
      </c>
      <c r="J69" s="23">
        <v>-0.06</v>
      </c>
      <c r="K69" s="23">
        <v>0</v>
      </c>
      <c r="L69" s="23">
        <v>-14.1</v>
      </c>
      <c r="M69" s="23" t="s">
        <v>7</v>
      </c>
    </row>
    <row r="70" spans="1:13" s="23" customFormat="1">
      <c r="A70" s="23" t="s">
        <v>734</v>
      </c>
      <c r="B70" s="23" t="s">
        <v>735</v>
      </c>
      <c r="C70" s="23" t="s">
        <v>10</v>
      </c>
      <c r="D70" s="23" t="s">
        <v>44</v>
      </c>
      <c r="E70" s="23">
        <v>0.01</v>
      </c>
      <c r="F70" s="23">
        <v>0</v>
      </c>
      <c r="G70" s="23">
        <v>0</v>
      </c>
      <c r="H70" s="23">
        <v>1.13853</v>
      </c>
      <c r="I70" s="23">
        <v>1.1402699999999999</v>
      </c>
      <c r="J70" s="23">
        <v>-0.06</v>
      </c>
      <c r="K70" s="23">
        <v>0</v>
      </c>
      <c r="L70" s="23">
        <v>-17.399999999999999</v>
      </c>
      <c r="M70" s="23" t="s">
        <v>7</v>
      </c>
    </row>
    <row r="71" spans="1:13" s="23" customFormat="1">
      <c r="A71" s="23" t="s">
        <v>736</v>
      </c>
      <c r="B71" s="23" t="s">
        <v>735</v>
      </c>
      <c r="C71" s="23" t="s">
        <v>10</v>
      </c>
      <c r="D71" s="23" t="s">
        <v>44</v>
      </c>
      <c r="E71" s="23">
        <v>0.01</v>
      </c>
      <c r="F71" s="23">
        <v>0</v>
      </c>
      <c r="G71" s="23">
        <v>0</v>
      </c>
      <c r="H71" s="23">
        <v>1.1381699999999999</v>
      </c>
      <c r="I71" s="23">
        <v>1.1402699999999999</v>
      </c>
      <c r="J71" s="23">
        <v>-0.06</v>
      </c>
      <c r="K71" s="23">
        <v>0</v>
      </c>
      <c r="L71" s="23">
        <v>-21</v>
      </c>
      <c r="M71" s="23" t="s">
        <v>7</v>
      </c>
    </row>
    <row r="72" spans="1:13" s="23" customFormat="1">
      <c r="A72" s="23" t="s">
        <v>737</v>
      </c>
      <c r="B72" s="23" t="s">
        <v>738</v>
      </c>
      <c r="C72" s="23" t="s">
        <v>10</v>
      </c>
      <c r="D72" s="23" t="s">
        <v>44</v>
      </c>
      <c r="E72" s="23">
        <v>0.01</v>
      </c>
      <c r="F72" s="23">
        <v>0</v>
      </c>
      <c r="G72" s="23">
        <v>0</v>
      </c>
      <c r="H72" s="23">
        <v>1.13893</v>
      </c>
      <c r="I72" s="23">
        <v>1.1395599999999999</v>
      </c>
      <c r="J72" s="23">
        <v>-0.06</v>
      </c>
      <c r="K72" s="23">
        <v>0</v>
      </c>
      <c r="L72" s="23">
        <v>-6.3</v>
      </c>
      <c r="M72" s="23" t="s">
        <v>7</v>
      </c>
    </row>
    <row r="73" spans="1:13" s="23" customFormat="1">
      <c r="A73" s="23" t="s">
        <v>677</v>
      </c>
      <c r="B73" s="23" t="s">
        <v>739</v>
      </c>
      <c r="C73" s="23" t="s">
        <v>10</v>
      </c>
      <c r="D73" s="23" t="s">
        <v>46</v>
      </c>
      <c r="E73" s="23">
        <v>0.01</v>
      </c>
      <c r="F73" s="23">
        <v>0</v>
      </c>
      <c r="G73" s="23">
        <v>0</v>
      </c>
      <c r="H73" s="23">
        <v>1.14269</v>
      </c>
      <c r="I73" s="23">
        <v>1.1414899999999999</v>
      </c>
      <c r="J73" s="23">
        <v>-0.06</v>
      </c>
      <c r="K73" s="23">
        <v>0</v>
      </c>
      <c r="L73" s="23">
        <v>-12</v>
      </c>
      <c r="M73" s="23" t="s">
        <v>7</v>
      </c>
    </row>
    <row r="74" spans="1:13" s="23" customFormat="1">
      <c r="A74" s="42">
        <v>43381.347222222219</v>
      </c>
      <c r="B74" s="42">
        <v>43381.788194444445</v>
      </c>
      <c r="C74" s="23" t="s">
        <v>10</v>
      </c>
      <c r="D74" s="23" t="s">
        <v>44</v>
      </c>
      <c r="E74" s="23">
        <v>0.01</v>
      </c>
      <c r="F74" s="23">
        <v>0</v>
      </c>
      <c r="G74" s="23">
        <v>0</v>
      </c>
      <c r="H74" s="23">
        <v>1.14625</v>
      </c>
      <c r="I74" s="23">
        <v>1.1406000000000001</v>
      </c>
      <c r="J74" s="23">
        <v>-0.06</v>
      </c>
      <c r="K74" s="23">
        <v>0</v>
      </c>
      <c r="L74" s="23">
        <v>56.5</v>
      </c>
      <c r="M74" s="23" t="s">
        <v>7</v>
      </c>
    </row>
    <row r="75" spans="1:13" s="23" customFormat="1">
      <c r="A75" s="42">
        <v>43381.34375</v>
      </c>
      <c r="B75" s="42">
        <v>43381.784722222219</v>
      </c>
      <c r="C75" s="23" t="s">
        <v>10</v>
      </c>
      <c r="D75" s="23" t="s">
        <v>44</v>
      </c>
      <c r="E75" s="23">
        <v>0.01</v>
      </c>
      <c r="F75" s="23">
        <v>0</v>
      </c>
      <c r="G75" s="23">
        <v>0</v>
      </c>
      <c r="H75" s="23">
        <v>1.14645</v>
      </c>
      <c r="I75" s="23">
        <v>1.14117</v>
      </c>
      <c r="J75" s="23">
        <v>-0.06</v>
      </c>
      <c r="K75" s="23">
        <v>0</v>
      </c>
      <c r="L75" s="23">
        <v>52.8</v>
      </c>
      <c r="M75" s="23" t="s">
        <v>7</v>
      </c>
    </row>
    <row r="76" spans="1:13" s="23" customFormat="1">
      <c r="A76" s="42">
        <v>43381.5625</v>
      </c>
      <c r="B76" s="42">
        <v>43381.6875</v>
      </c>
      <c r="C76" s="23" t="s">
        <v>10</v>
      </c>
      <c r="D76" s="23" t="s">
        <v>44</v>
      </c>
      <c r="E76" s="23">
        <v>0.01</v>
      </c>
      <c r="F76" s="23">
        <v>0</v>
      </c>
      <c r="G76" s="23">
        <v>0</v>
      </c>
      <c r="H76" s="23">
        <v>1.14767</v>
      </c>
      <c r="I76" s="23">
        <v>1.1416299999999999</v>
      </c>
      <c r="J76" s="23">
        <v>-0.06</v>
      </c>
      <c r="K76" s="23">
        <v>0</v>
      </c>
      <c r="L76" s="23">
        <v>60.4</v>
      </c>
      <c r="M76" s="23" t="s">
        <v>7</v>
      </c>
    </row>
    <row r="77" spans="1:13" s="23" customFormat="1">
      <c r="A77" s="42">
        <v>43381.364583333336</v>
      </c>
      <c r="B77" s="42">
        <v>43381.6875</v>
      </c>
      <c r="C77" s="23" t="s">
        <v>10</v>
      </c>
      <c r="D77" s="23" t="s">
        <v>44</v>
      </c>
      <c r="E77" s="23">
        <v>0.01</v>
      </c>
      <c r="F77" s="23">
        <v>0</v>
      </c>
      <c r="G77" s="23">
        <v>0</v>
      </c>
      <c r="H77" s="23">
        <v>1.14517</v>
      </c>
      <c r="I77" s="23">
        <v>1.14161</v>
      </c>
      <c r="J77" s="23">
        <v>-0.06</v>
      </c>
      <c r="K77" s="23">
        <v>0</v>
      </c>
      <c r="L77" s="23">
        <v>35.6</v>
      </c>
      <c r="M77" s="23" t="s">
        <v>7</v>
      </c>
    </row>
    <row r="78" spans="1:13" s="23" customFormat="1">
      <c r="A78" s="42">
        <v>43381.354166666664</v>
      </c>
      <c r="B78" s="42">
        <v>43381.6875</v>
      </c>
      <c r="C78" s="23" t="s">
        <v>10</v>
      </c>
      <c r="D78" s="23" t="s">
        <v>44</v>
      </c>
      <c r="E78" s="23">
        <v>0.01</v>
      </c>
      <c r="F78" s="23">
        <v>0</v>
      </c>
      <c r="G78" s="23">
        <v>0</v>
      </c>
      <c r="H78" s="23">
        <v>1.14462</v>
      </c>
      <c r="I78" s="23">
        <v>1.1415999999999999</v>
      </c>
      <c r="J78" s="23">
        <v>-0.06</v>
      </c>
      <c r="K78" s="23">
        <v>0</v>
      </c>
      <c r="L78" s="23">
        <v>30.2</v>
      </c>
      <c r="M78" s="23" t="s">
        <v>7</v>
      </c>
    </row>
    <row r="79" spans="1:13" s="23" customFormat="1">
      <c r="A79" s="42">
        <v>43381.34375</v>
      </c>
      <c r="B79" s="42">
        <v>43381.680555555555</v>
      </c>
      <c r="C79" s="23" t="s">
        <v>10</v>
      </c>
      <c r="D79" s="23" t="s">
        <v>44</v>
      </c>
      <c r="E79" s="23">
        <v>0.01</v>
      </c>
      <c r="F79" s="23">
        <v>0</v>
      </c>
      <c r="G79" s="23">
        <v>0</v>
      </c>
      <c r="H79" s="23">
        <v>1.14645</v>
      </c>
      <c r="I79" s="23">
        <v>1.1420300000000001</v>
      </c>
      <c r="J79" s="23">
        <v>-0.06</v>
      </c>
      <c r="K79" s="23">
        <v>0</v>
      </c>
      <c r="L79" s="23">
        <v>44.2</v>
      </c>
      <c r="M79" s="23" t="s">
        <v>7</v>
      </c>
    </row>
    <row r="80" spans="1:13" s="23" customFormat="1">
      <c r="A80" s="42">
        <v>43381.340277777781</v>
      </c>
      <c r="B80" s="42">
        <v>43381.677083333336</v>
      </c>
      <c r="C80" s="23" t="s">
        <v>10</v>
      </c>
      <c r="D80" s="23" t="s">
        <v>44</v>
      </c>
      <c r="E80" s="23">
        <v>0.01</v>
      </c>
      <c r="F80" s="23">
        <v>0</v>
      </c>
      <c r="G80" s="23">
        <v>0</v>
      </c>
      <c r="H80" s="23">
        <v>1.14818</v>
      </c>
      <c r="I80" s="23">
        <v>1.1432599999999999</v>
      </c>
      <c r="J80" s="23">
        <v>-0.06</v>
      </c>
      <c r="K80" s="23">
        <v>0</v>
      </c>
      <c r="L80" s="23">
        <v>49.2</v>
      </c>
      <c r="M80" s="23" t="s">
        <v>7</v>
      </c>
    </row>
    <row r="81" spans="1:13" s="23" customFormat="1">
      <c r="A81" s="42">
        <v>43381.340277777781</v>
      </c>
      <c r="B81" s="42">
        <v>43381.677083333336</v>
      </c>
      <c r="C81" s="23" t="s">
        <v>10</v>
      </c>
      <c r="D81" s="23" t="s">
        <v>44</v>
      </c>
      <c r="E81" s="23">
        <v>0.01</v>
      </c>
      <c r="F81" s="23">
        <v>0</v>
      </c>
      <c r="G81" s="23">
        <v>0</v>
      </c>
      <c r="H81" s="23">
        <v>1.14818</v>
      </c>
      <c r="I81" s="23">
        <v>1.14327</v>
      </c>
      <c r="J81" s="23">
        <v>-0.06</v>
      </c>
      <c r="K81" s="23">
        <v>0</v>
      </c>
      <c r="L81" s="23">
        <v>49.1</v>
      </c>
      <c r="M81" s="23" t="s">
        <v>7</v>
      </c>
    </row>
    <row r="82" spans="1:13" s="23" customFormat="1">
      <c r="A82" s="42">
        <v>43381.350694444445</v>
      </c>
      <c r="B82" s="42">
        <v>43381.399305555555</v>
      </c>
      <c r="C82" s="23" t="s">
        <v>10</v>
      </c>
      <c r="D82" s="23" t="s">
        <v>44</v>
      </c>
      <c r="E82" s="23">
        <v>0.01</v>
      </c>
      <c r="F82" s="23">
        <v>0</v>
      </c>
      <c r="G82" s="23">
        <v>0</v>
      </c>
      <c r="H82" s="23">
        <v>1.14591</v>
      </c>
      <c r="I82" s="23">
        <v>1.1470100000000001</v>
      </c>
      <c r="J82" s="23">
        <v>-0.06</v>
      </c>
      <c r="K82" s="23">
        <v>0</v>
      </c>
      <c r="L82" s="23">
        <v>-11</v>
      </c>
      <c r="M82" s="23" t="s">
        <v>7</v>
      </c>
    </row>
    <row r="83" spans="1:13" s="23" customFormat="1">
      <c r="A83" s="42">
        <v>43381.340277777781</v>
      </c>
      <c r="B83" s="42">
        <v>43381.385416666664</v>
      </c>
      <c r="C83" s="23" t="s">
        <v>10</v>
      </c>
      <c r="D83" s="23" t="s">
        <v>44</v>
      </c>
      <c r="E83" s="23">
        <v>0.01</v>
      </c>
      <c r="F83" s="23">
        <v>0</v>
      </c>
      <c r="G83" s="23">
        <v>0</v>
      </c>
      <c r="H83" s="23">
        <v>1.14818</v>
      </c>
      <c r="I83" s="23">
        <v>1.14419</v>
      </c>
      <c r="J83" s="23">
        <v>-0.06</v>
      </c>
      <c r="K83" s="23">
        <v>0</v>
      </c>
      <c r="L83" s="23">
        <v>39.9</v>
      </c>
      <c r="M83" s="23" t="s">
        <v>7</v>
      </c>
    </row>
    <row r="84" spans="1:13" s="23" customFormat="1">
      <c r="A84" s="42">
        <v>43381.34375</v>
      </c>
      <c r="B84" s="42">
        <v>43381.385416666664</v>
      </c>
      <c r="C84" s="23" t="s">
        <v>10</v>
      </c>
      <c r="D84" s="23" t="s">
        <v>44</v>
      </c>
      <c r="E84" s="23">
        <v>0.01</v>
      </c>
      <c r="F84" s="23">
        <v>0</v>
      </c>
      <c r="G84" s="23">
        <v>0</v>
      </c>
      <c r="H84" s="23">
        <v>1.14645</v>
      </c>
      <c r="I84" s="23">
        <v>1.14419</v>
      </c>
      <c r="J84" s="23">
        <v>-0.06</v>
      </c>
      <c r="K84" s="23">
        <v>0</v>
      </c>
      <c r="L84" s="23">
        <v>22.6</v>
      </c>
      <c r="M84" s="23" t="s">
        <v>7</v>
      </c>
    </row>
    <row r="85" spans="1:13" s="23" customFormat="1">
      <c r="A85" s="42">
        <v>43381.347222222219</v>
      </c>
      <c r="B85" s="42">
        <v>43381.385416666664</v>
      </c>
      <c r="C85" s="23" t="s">
        <v>10</v>
      </c>
      <c r="D85" s="23" t="s">
        <v>44</v>
      </c>
      <c r="E85" s="23">
        <v>0.01</v>
      </c>
      <c r="F85" s="23">
        <v>0</v>
      </c>
      <c r="G85" s="23">
        <v>0</v>
      </c>
      <c r="H85" s="23">
        <v>1.14625</v>
      </c>
      <c r="I85" s="23">
        <v>1.1442000000000001</v>
      </c>
      <c r="J85" s="23">
        <v>-0.06</v>
      </c>
      <c r="K85" s="23">
        <v>0</v>
      </c>
      <c r="L85" s="23">
        <v>20.5</v>
      </c>
      <c r="M85" s="23" t="s">
        <v>7</v>
      </c>
    </row>
    <row r="86" spans="1:13" s="23" customFormat="1">
      <c r="A86" s="42">
        <v>43320.465277777781</v>
      </c>
      <c r="B86" s="42">
        <v>43320.760416666664</v>
      </c>
      <c r="C86" s="23" t="s">
        <v>10</v>
      </c>
      <c r="D86" s="23" t="s">
        <v>44</v>
      </c>
      <c r="E86" s="23">
        <v>0.01</v>
      </c>
      <c r="F86" s="23">
        <v>0</v>
      </c>
      <c r="G86" s="23">
        <v>0</v>
      </c>
      <c r="H86" s="23">
        <v>1.16008</v>
      </c>
      <c r="I86" s="23">
        <v>1.16083</v>
      </c>
      <c r="J86" s="23">
        <v>-0.06</v>
      </c>
      <c r="K86" s="23">
        <v>0</v>
      </c>
      <c r="L86" s="23">
        <v>-7.5</v>
      </c>
      <c r="M86" s="23" t="s">
        <v>7</v>
      </c>
    </row>
    <row r="87" spans="1:13" s="23" customFormat="1">
      <c r="A87" s="42">
        <v>43320.46875</v>
      </c>
      <c r="B87" s="42">
        <v>43320.760416666664</v>
      </c>
      <c r="C87" s="23" t="s">
        <v>10</v>
      </c>
      <c r="D87" s="23" t="s">
        <v>44</v>
      </c>
      <c r="E87" s="23">
        <v>0.01</v>
      </c>
      <c r="F87" s="23">
        <v>0</v>
      </c>
      <c r="G87" s="23">
        <v>0</v>
      </c>
      <c r="H87" s="23">
        <v>1.1598200000000001</v>
      </c>
      <c r="I87" s="23">
        <v>1.16083</v>
      </c>
      <c r="J87" s="23">
        <v>-0.06</v>
      </c>
      <c r="K87" s="23">
        <v>0</v>
      </c>
      <c r="L87" s="23">
        <v>-10.1</v>
      </c>
      <c r="M87" s="23" t="s">
        <v>7</v>
      </c>
    </row>
    <row r="88" spans="1:13" s="23" customFormat="1">
      <c r="A88" s="42">
        <v>43320.461805555555</v>
      </c>
      <c r="B88" s="42">
        <v>43320.65625</v>
      </c>
      <c r="C88" s="23" t="s">
        <v>10</v>
      </c>
      <c r="D88" s="23" t="s">
        <v>44</v>
      </c>
      <c r="E88" s="23">
        <v>0.01</v>
      </c>
      <c r="F88" s="23">
        <v>0</v>
      </c>
      <c r="G88" s="23">
        <v>0</v>
      </c>
      <c r="H88" s="23">
        <v>1.1599299999999999</v>
      </c>
      <c r="I88" s="23">
        <v>1.1576500000000001</v>
      </c>
      <c r="J88" s="23">
        <v>-0.06</v>
      </c>
      <c r="K88" s="23">
        <v>0</v>
      </c>
      <c r="L88" s="23">
        <v>22.8</v>
      </c>
      <c r="M88" s="23" t="s">
        <v>7</v>
      </c>
    </row>
    <row r="89" spans="1:13" s="23" customFormat="1">
      <c r="A89" s="42">
        <v>43320.477777777778</v>
      </c>
      <c r="B89" s="42">
        <v>43320.65625</v>
      </c>
      <c r="C89" s="23" t="s">
        <v>10</v>
      </c>
      <c r="D89" s="23" t="s">
        <v>44</v>
      </c>
      <c r="E89" s="23">
        <v>0.01</v>
      </c>
      <c r="F89" s="23">
        <v>0</v>
      </c>
      <c r="G89" s="23">
        <v>0</v>
      </c>
      <c r="H89" s="23">
        <v>1.1588700000000001</v>
      </c>
      <c r="I89" s="23">
        <v>1.1576500000000001</v>
      </c>
      <c r="J89" s="23">
        <v>-0.06</v>
      </c>
      <c r="K89" s="23">
        <v>0</v>
      </c>
      <c r="L89" s="23">
        <v>12.2</v>
      </c>
      <c r="M89" s="23" t="s">
        <v>7</v>
      </c>
    </row>
    <row r="90" spans="1:13" s="23" customFormat="1">
      <c r="A90" s="42">
        <v>43320.472222222219</v>
      </c>
      <c r="B90" s="42">
        <v>43320.565972222219</v>
      </c>
      <c r="C90" s="23" t="s">
        <v>10</v>
      </c>
      <c r="D90" s="23" t="s">
        <v>44</v>
      </c>
      <c r="E90" s="23">
        <v>0.01</v>
      </c>
      <c r="F90" s="23">
        <v>0</v>
      </c>
      <c r="G90" s="23">
        <v>0</v>
      </c>
      <c r="H90" s="23">
        <v>1.15909</v>
      </c>
      <c r="I90" s="23">
        <v>1.16028</v>
      </c>
      <c r="J90" s="23">
        <v>-0.06</v>
      </c>
      <c r="K90" s="23">
        <v>0</v>
      </c>
      <c r="L90" s="23">
        <v>-11.9</v>
      </c>
      <c r="M90" s="23" t="s">
        <v>7</v>
      </c>
    </row>
    <row r="91" spans="1:13" s="23" customFormat="1">
      <c r="A91" s="42">
        <v>43320.479166666664</v>
      </c>
      <c r="B91" s="42">
        <v>43320.5625</v>
      </c>
      <c r="C91" s="23" t="s">
        <v>10</v>
      </c>
      <c r="D91" s="23" t="s">
        <v>44</v>
      </c>
      <c r="E91" s="23">
        <v>0.01</v>
      </c>
      <c r="F91" s="23">
        <v>0</v>
      </c>
      <c r="G91" s="23">
        <v>0</v>
      </c>
      <c r="H91" s="23">
        <v>1.1590199999999999</v>
      </c>
      <c r="I91" s="23">
        <v>1.16004</v>
      </c>
      <c r="J91" s="23">
        <v>-0.06</v>
      </c>
      <c r="K91" s="23">
        <v>0</v>
      </c>
      <c r="L91" s="23">
        <v>-10.199999999999999</v>
      </c>
      <c r="M91" s="23" t="s">
        <v>7</v>
      </c>
    </row>
    <row r="92" spans="1:13" s="23" customFormat="1">
      <c r="A92" s="42">
        <v>43320.461805555555</v>
      </c>
      <c r="B92" s="42">
        <v>43320.520833333336</v>
      </c>
      <c r="C92" s="23" t="s">
        <v>10</v>
      </c>
      <c r="D92" s="23" t="s">
        <v>44</v>
      </c>
      <c r="E92" s="23">
        <v>0.01</v>
      </c>
      <c r="F92" s="23">
        <v>0</v>
      </c>
      <c r="G92" s="23">
        <v>0</v>
      </c>
      <c r="H92" s="23">
        <v>1.1599299999999999</v>
      </c>
      <c r="I92" s="23">
        <v>1.15994</v>
      </c>
      <c r="J92" s="23">
        <v>-0.06</v>
      </c>
      <c r="K92" s="23">
        <v>0</v>
      </c>
      <c r="L92" s="23">
        <v>-0.1</v>
      </c>
      <c r="M92" s="23" t="s">
        <v>7</v>
      </c>
    </row>
    <row r="93" spans="1:13" s="23" customFormat="1">
      <c r="A93" s="42">
        <v>43320.46875</v>
      </c>
      <c r="B93" s="42">
        <v>43320.510416666664</v>
      </c>
      <c r="C93" s="23" t="s">
        <v>10</v>
      </c>
      <c r="D93" s="23" t="s">
        <v>44</v>
      </c>
      <c r="E93" s="23">
        <v>0.01</v>
      </c>
      <c r="F93" s="23">
        <v>0</v>
      </c>
      <c r="G93" s="23">
        <v>0</v>
      </c>
      <c r="H93" s="23">
        <v>1.1598200000000001</v>
      </c>
      <c r="I93" s="23">
        <v>1.1596</v>
      </c>
      <c r="J93" s="23">
        <v>-0.06</v>
      </c>
      <c r="K93" s="23">
        <v>0</v>
      </c>
      <c r="L93" s="23">
        <v>2.2000000000000002</v>
      </c>
      <c r="M93" s="23" t="s">
        <v>7</v>
      </c>
    </row>
    <row r="94" spans="1:13" s="23" customFormat="1">
      <c r="A94" s="42">
        <v>43259.572916666664</v>
      </c>
      <c r="B94" s="42">
        <v>43259.625</v>
      </c>
      <c r="C94" s="23" t="s">
        <v>10</v>
      </c>
      <c r="D94" s="23" t="s">
        <v>44</v>
      </c>
      <c r="E94" s="23">
        <v>0.01</v>
      </c>
      <c r="F94" s="23">
        <v>0</v>
      </c>
      <c r="G94" s="23">
        <v>0</v>
      </c>
      <c r="H94" s="23">
        <v>1.15411</v>
      </c>
      <c r="I94" s="23">
        <v>1.15422</v>
      </c>
      <c r="J94" s="23">
        <v>-0.06</v>
      </c>
      <c r="K94" s="23">
        <v>0</v>
      </c>
      <c r="L94" s="23">
        <v>-1.1000000000000001</v>
      </c>
      <c r="M94" s="23" t="s">
        <v>7</v>
      </c>
    </row>
    <row r="95" spans="1:13" s="23" customFormat="1">
      <c r="A95" s="42">
        <v>43167.694444444445</v>
      </c>
      <c r="B95" s="42">
        <v>43167.729166666664</v>
      </c>
      <c r="C95" s="23" t="s">
        <v>10</v>
      </c>
      <c r="D95" s="23" t="s">
        <v>44</v>
      </c>
      <c r="E95" s="23">
        <v>0.01</v>
      </c>
      <c r="F95" s="23">
        <v>0</v>
      </c>
      <c r="G95" s="23">
        <v>0</v>
      </c>
      <c r="H95" s="23">
        <v>1.1565000000000001</v>
      </c>
      <c r="I95" s="23">
        <v>1.1584399999999999</v>
      </c>
      <c r="J95" s="23">
        <v>-0.06</v>
      </c>
      <c r="K95" s="23">
        <v>0</v>
      </c>
      <c r="L95" s="23">
        <v>-19.399999999999999</v>
      </c>
      <c r="M95" s="23" t="s">
        <v>7</v>
      </c>
    </row>
    <row r="96" spans="1:13" s="23" customFormat="1">
      <c r="A96" s="42">
        <v>43167.6875</v>
      </c>
      <c r="B96" s="42">
        <v>43167.71875</v>
      </c>
      <c r="C96" s="23" t="s">
        <v>10</v>
      </c>
      <c r="D96" s="23" t="s">
        <v>44</v>
      </c>
      <c r="E96" s="23">
        <v>0.01</v>
      </c>
      <c r="F96" s="23">
        <v>0</v>
      </c>
      <c r="G96" s="23">
        <v>0</v>
      </c>
      <c r="H96" s="23">
        <v>1.1569799999999999</v>
      </c>
      <c r="I96" s="23">
        <v>1.1582300000000001</v>
      </c>
      <c r="J96" s="23">
        <v>-0.06</v>
      </c>
      <c r="K96" s="23">
        <v>0</v>
      </c>
      <c r="L96" s="23">
        <v>-12.5</v>
      </c>
      <c r="M96" s="23" t="s">
        <v>7</v>
      </c>
    </row>
    <row r="97" spans="1:13" s="23" customFormat="1">
      <c r="A97" s="42">
        <v>43167.697916666664</v>
      </c>
      <c r="B97" s="42">
        <v>43167.71875</v>
      </c>
      <c r="C97" s="23" t="s">
        <v>10</v>
      </c>
      <c r="D97" s="23" t="s">
        <v>44</v>
      </c>
      <c r="E97" s="23">
        <v>0.01</v>
      </c>
      <c r="F97" s="23">
        <v>0</v>
      </c>
      <c r="G97" s="23">
        <v>0</v>
      </c>
      <c r="H97" s="23">
        <v>1.1565799999999999</v>
      </c>
      <c r="I97" s="23">
        <v>1.1582300000000001</v>
      </c>
      <c r="J97" s="23">
        <v>-0.06</v>
      </c>
      <c r="K97" s="23">
        <v>0</v>
      </c>
      <c r="L97" s="23">
        <v>-16.5</v>
      </c>
      <c r="M97" s="23" t="s">
        <v>7</v>
      </c>
    </row>
    <row r="98" spans="1:13" s="23" customFormat="1">
      <c r="A98" s="42">
        <v>43167.6875</v>
      </c>
      <c r="B98" s="42">
        <v>43167.711805555555</v>
      </c>
      <c r="C98" s="23" t="s">
        <v>10</v>
      </c>
      <c r="D98" s="23" t="s">
        <v>44</v>
      </c>
      <c r="E98" s="23">
        <v>0.01</v>
      </c>
      <c r="F98" s="23">
        <v>0</v>
      </c>
      <c r="G98" s="23">
        <v>0</v>
      </c>
      <c r="H98" s="23">
        <v>1.1569700000000001</v>
      </c>
      <c r="I98" s="23">
        <v>1.15829</v>
      </c>
      <c r="J98" s="23">
        <v>-0.06</v>
      </c>
      <c r="K98" s="23">
        <v>0</v>
      </c>
      <c r="L98" s="23">
        <v>-13.2</v>
      </c>
      <c r="M98" s="23" t="s">
        <v>7</v>
      </c>
    </row>
    <row r="99" spans="1:13" s="23" customFormat="1">
      <c r="A99" s="42">
        <v>43167.694444444445</v>
      </c>
      <c r="B99" s="42">
        <v>43167.711805555555</v>
      </c>
      <c r="C99" s="23" t="s">
        <v>10</v>
      </c>
      <c r="D99" s="23" t="s">
        <v>44</v>
      </c>
      <c r="E99" s="23">
        <v>0.01</v>
      </c>
      <c r="F99" s="23">
        <v>0</v>
      </c>
      <c r="G99" s="23">
        <v>0</v>
      </c>
      <c r="H99" s="23">
        <v>1.1565000000000001</v>
      </c>
      <c r="I99" s="23">
        <v>1.1583000000000001</v>
      </c>
      <c r="J99" s="23">
        <v>-0.06</v>
      </c>
      <c r="K99" s="23">
        <v>0</v>
      </c>
      <c r="L99" s="23">
        <v>-18</v>
      </c>
      <c r="M99" s="23" t="s">
        <v>7</v>
      </c>
    </row>
    <row r="100" spans="1:13" s="23" customFormat="1">
      <c r="A100" s="42">
        <v>43167.690972222219</v>
      </c>
      <c r="B100" s="42">
        <v>43167.711805555555</v>
      </c>
      <c r="C100" s="23" t="s">
        <v>10</v>
      </c>
      <c r="D100" s="23" t="s">
        <v>44</v>
      </c>
      <c r="E100" s="23">
        <v>0.01</v>
      </c>
      <c r="F100" s="23">
        <v>0</v>
      </c>
      <c r="G100" s="23">
        <v>0</v>
      </c>
      <c r="H100" s="23">
        <v>1.15632</v>
      </c>
      <c r="I100" s="23">
        <v>1.1583000000000001</v>
      </c>
      <c r="J100" s="23">
        <v>-0.06</v>
      </c>
      <c r="K100" s="23">
        <v>0</v>
      </c>
      <c r="L100" s="23">
        <v>-19.8</v>
      </c>
      <c r="M100" s="23" t="s">
        <v>7</v>
      </c>
    </row>
    <row r="101" spans="1:13" s="23" customFormat="1">
      <c r="A101" s="42">
        <v>43167.690972222219</v>
      </c>
      <c r="B101" s="42">
        <v>43167.711805555555</v>
      </c>
      <c r="C101" s="23" t="s">
        <v>10</v>
      </c>
      <c r="D101" s="23" t="s">
        <v>44</v>
      </c>
      <c r="E101" s="23">
        <v>0.01</v>
      </c>
      <c r="F101" s="23">
        <v>0</v>
      </c>
      <c r="G101" s="23">
        <v>0</v>
      </c>
      <c r="H101" s="23">
        <v>1.1563099999999999</v>
      </c>
      <c r="I101" s="23">
        <v>1.1583000000000001</v>
      </c>
      <c r="J101" s="23">
        <v>-0.06</v>
      </c>
      <c r="K101" s="23">
        <v>0</v>
      </c>
      <c r="L101" s="23">
        <v>-19.899999999999999</v>
      </c>
      <c r="M101" s="23" t="s">
        <v>7</v>
      </c>
    </row>
    <row r="102" spans="1:13" s="23" customFormat="1">
      <c r="A102" s="42">
        <v>43167.59375</v>
      </c>
      <c r="B102" s="42">
        <v>43167.673611111109</v>
      </c>
      <c r="C102" s="23" t="s">
        <v>13</v>
      </c>
      <c r="D102" s="23" t="s">
        <v>46</v>
      </c>
      <c r="E102" s="23">
        <v>0.02</v>
      </c>
      <c r="F102" s="23">
        <v>0</v>
      </c>
      <c r="G102" s="23">
        <v>0</v>
      </c>
      <c r="H102" s="23">
        <v>1.3035399999999999</v>
      </c>
      <c r="I102" s="23">
        <v>1.3008200000000001</v>
      </c>
      <c r="J102" s="23">
        <v>-0.12</v>
      </c>
      <c r="K102" s="23">
        <v>0</v>
      </c>
      <c r="L102" s="23">
        <v>-27.2</v>
      </c>
      <c r="M102" s="23" t="s">
        <v>7</v>
      </c>
    </row>
    <row r="103" spans="1:13" s="23" customFormat="1">
      <c r="A103" s="42">
        <v>43167.611111111109</v>
      </c>
      <c r="B103" s="42">
        <v>43167.635416666664</v>
      </c>
      <c r="C103" s="23" t="s">
        <v>10</v>
      </c>
      <c r="D103" s="23" t="s">
        <v>46</v>
      </c>
      <c r="E103" s="23">
        <v>0.01</v>
      </c>
      <c r="F103" s="23">
        <v>0</v>
      </c>
      <c r="G103" s="23">
        <v>0</v>
      </c>
      <c r="H103" s="23">
        <v>1.1605700000000001</v>
      </c>
      <c r="I103" s="23">
        <v>1.1587799999999999</v>
      </c>
      <c r="J103" s="23">
        <v>-0.06</v>
      </c>
      <c r="K103" s="23">
        <v>0</v>
      </c>
      <c r="L103" s="23">
        <v>-17.899999999999999</v>
      </c>
      <c r="M103" s="23" t="s">
        <v>7</v>
      </c>
    </row>
    <row r="104" spans="1:13" s="23" customFormat="1">
      <c r="A104" s="42">
        <v>43167.607638888891</v>
      </c>
      <c r="B104" s="42">
        <v>43167.628472222219</v>
      </c>
      <c r="C104" s="23" t="s">
        <v>10</v>
      </c>
      <c r="D104" s="23" t="s">
        <v>46</v>
      </c>
      <c r="E104" s="23">
        <v>0.01</v>
      </c>
      <c r="F104" s="23">
        <v>0</v>
      </c>
      <c r="G104" s="23">
        <v>0</v>
      </c>
      <c r="H104" s="23">
        <v>1.16076</v>
      </c>
      <c r="I104" s="23">
        <v>1.15944</v>
      </c>
      <c r="J104" s="23">
        <v>-0.06</v>
      </c>
      <c r="K104" s="23">
        <v>0</v>
      </c>
      <c r="L104" s="23">
        <v>-13.2</v>
      </c>
      <c r="M104" s="23" t="s">
        <v>7</v>
      </c>
    </row>
    <row r="105" spans="1:13" s="23" customFormat="1">
      <c r="A105" s="42">
        <v>43167.458333333336</v>
      </c>
      <c r="B105" s="42">
        <v>43167.46875</v>
      </c>
      <c r="C105" s="23" t="s">
        <v>10</v>
      </c>
      <c r="D105" s="23" t="s">
        <v>44</v>
      </c>
      <c r="E105" s="23">
        <v>0.01</v>
      </c>
      <c r="F105" s="23">
        <v>0</v>
      </c>
      <c r="G105" s="23">
        <v>0</v>
      </c>
      <c r="H105" s="23">
        <v>1.1561999999999999</v>
      </c>
      <c r="I105" s="23">
        <v>1.1573199999999999</v>
      </c>
      <c r="J105" s="23">
        <v>-0.06</v>
      </c>
      <c r="K105" s="23">
        <v>0</v>
      </c>
      <c r="L105" s="23">
        <v>-11.2</v>
      </c>
      <c r="M105" s="23" t="s">
        <v>7</v>
      </c>
    </row>
    <row r="106" spans="1:13" s="23" customFormat="1">
      <c r="A106" s="42">
        <v>43167.458333333336</v>
      </c>
      <c r="B106" s="42">
        <v>43167.465277777781</v>
      </c>
      <c r="C106" s="23" t="s">
        <v>10</v>
      </c>
      <c r="D106" s="23" t="s">
        <v>44</v>
      </c>
      <c r="E106" s="23">
        <v>0.01</v>
      </c>
      <c r="F106" s="23">
        <v>0</v>
      </c>
      <c r="G106" s="23">
        <v>0</v>
      </c>
      <c r="H106" s="23">
        <v>1.1561999999999999</v>
      </c>
      <c r="I106" s="23">
        <v>1.1571800000000001</v>
      </c>
      <c r="J106" s="23">
        <v>-0.06</v>
      </c>
      <c r="K106" s="23">
        <v>0</v>
      </c>
      <c r="L106" s="23">
        <v>-9.8000000000000007</v>
      </c>
      <c r="M106" s="23" t="s">
        <v>7</v>
      </c>
    </row>
    <row r="107" spans="1:13" s="23" customFormat="1">
      <c r="A107" s="42">
        <v>43139.628472222219</v>
      </c>
      <c r="B107" s="42">
        <v>43167.434027777781</v>
      </c>
      <c r="C107" s="23" t="s">
        <v>13</v>
      </c>
      <c r="D107" s="23" t="s">
        <v>44</v>
      </c>
      <c r="E107" s="23">
        <v>0.02</v>
      </c>
      <c r="F107" s="23">
        <v>0</v>
      </c>
      <c r="G107" s="23">
        <v>0</v>
      </c>
      <c r="H107" s="23">
        <v>1.3022</v>
      </c>
      <c r="I107" s="23">
        <v>1.29924</v>
      </c>
      <c r="J107" s="23">
        <v>-0.12</v>
      </c>
      <c r="K107" s="23">
        <v>7.0000000000000007E-2</v>
      </c>
      <c r="L107" s="23">
        <v>29.6</v>
      </c>
      <c r="M107" s="23" t="s">
        <v>7</v>
      </c>
    </row>
    <row r="108" spans="1:13" s="23" customFormat="1">
      <c r="A108" s="42">
        <v>43139.625</v>
      </c>
      <c r="B108" s="42">
        <v>43167.222222222219</v>
      </c>
      <c r="C108" s="23" t="s">
        <v>13</v>
      </c>
      <c r="D108" s="23" t="s">
        <v>44</v>
      </c>
      <c r="E108" s="23">
        <v>0.02</v>
      </c>
      <c r="F108" s="23">
        <v>0</v>
      </c>
      <c r="G108" s="23">
        <v>0</v>
      </c>
      <c r="H108" s="23">
        <v>1.3044800000000001</v>
      </c>
      <c r="I108" s="23">
        <v>1.30105</v>
      </c>
      <c r="J108" s="23">
        <v>-0.12</v>
      </c>
      <c r="K108" s="23">
        <v>7.0000000000000007E-2</v>
      </c>
      <c r="L108" s="23">
        <v>34.299999999999997</v>
      </c>
      <c r="M108" s="23" t="s">
        <v>7</v>
      </c>
    </row>
    <row r="109" spans="1:13" s="23" customFormat="1">
      <c r="A109" s="42">
        <v>43139.621527777781</v>
      </c>
      <c r="B109" s="42">
        <v>43139.902777777781</v>
      </c>
      <c r="C109" s="23" t="s">
        <v>13</v>
      </c>
      <c r="D109" s="23" t="s">
        <v>44</v>
      </c>
      <c r="E109" s="23">
        <v>0.02</v>
      </c>
      <c r="F109" s="23">
        <v>0</v>
      </c>
      <c r="G109" s="23">
        <v>0</v>
      </c>
      <c r="H109" s="23">
        <v>1.3032600000000001</v>
      </c>
      <c r="I109" s="23">
        <v>1.3017099999999999</v>
      </c>
      <c r="J109" s="23">
        <v>-0.12</v>
      </c>
      <c r="K109" s="23">
        <v>0</v>
      </c>
      <c r="L109" s="23">
        <v>15.5</v>
      </c>
      <c r="M109" s="23" t="s">
        <v>7</v>
      </c>
    </row>
    <row r="110" spans="1:13" s="23" customFormat="1">
      <c r="A110" s="42">
        <v>43139.618055555555</v>
      </c>
      <c r="B110" s="42">
        <v>43139.642361111109</v>
      </c>
      <c r="C110" s="23" t="s">
        <v>13</v>
      </c>
      <c r="D110" s="23" t="s">
        <v>44</v>
      </c>
      <c r="E110" s="23">
        <v>0.02</v>
      </c>
      <c r="F110" s="23">
        <v>0</v>
      </c>
      <c r="G110" s="23">
        <v>0</v>
      </c>
      <c r="H110" s="23">
        <v>1.304</v>
      </c>
      <c r="I110" s="23">
        <v>1.3017700000000001</v>
      </c>
      <c r="J110" s="23">
        <v>-0.12</v>
      </c>
      <c r="K110" s="23">
        <v>0</v>
      </c>
      <c r="L110" s="23">
        <v>22.3</v>
      </c>
      <c r="M110" s="23" t="s">
        <v>7</v>
      </c>
    </row>
    <row r="111" spans="1:13" s="23" customFormat="1">
      <c r="A111" s="42">
        <v>43139.590277777781</v>
      </c>
      <c r="B111" s="42">
        <v>43139.597222222219</v>
      </c>
      <c r="C111" s="23" t="s">
        <v>13</v>
      </c>
      <c r="D111" s="23" t="s">
        <v>46</v>
      </c>
      <c r="E111" s="23">
        <v>0.02</v>
      </c>
      <c r="F111" s="23">
        <v>0</v>
      </c>
      <c r="G111" s="23">
        <v>0</v>
      </c>
      <c r="H111" s="23">
        <v>1.3115699999999999</v>
      </c>
      <c r="I111" s="23">
        <v>1.3091999999999999</v>
      </c>
      <c r="J111" s="23">
        <v>-0.12</v>
      </c>
      <c r="K111" s="23">
        <v>0</v>
      </c>
      <c r="L111" s="23">
        <v>-23.7</v>
      </c>
      <c r="M111" s="23" t="s">
        <v>7</v>
      </c>
    </row>
    <row r="112" spans="1:13" s="23" customFormat="1">
      <c r="A112" s="23" t="s">
        <v>740</v>
      </c>
      <c r="B112" s="42">
        <v>43108.118055555555</v>
      </c>
      <c r="C112" s="23" t="s">
        <v>10</v>
      </c>
      <c r="D112" s="23" t="s">
        <v>44</v>
      </c>
      <c r="E112" s="23">
        <v>0.01</v>
      </c>
      <c r="F112" s="23">
        <v>0</v>
      </c>
      <c r="G112" s="23">
        <v>0</v>
      </c>
      <c r="H112" s="23">
        <v>1.1714899999999999</v>
      </c>
      <c r="I112" s="23">
        <v>1.16889</v>
      </c>
      <c r="J112" s="23">
        <v>-0.06</v>
      </c>
      <c r="K112" s="23">
        <v>0.06</v>
      </c>
      <c r="L112" s="23">
        <v>26</v>
      </c>
      <c r="M112" s="23" t="s">
        <v>7</v>
      </c>
    </row>
    <row r="113" spans="1:13" s="23" customFormat="1">
      <c r="A113" s="23" t="s">
        <v>741</v>
      </c>
      <c r="B113" s="42">
        <v>43108.118055555555</v>
      </c>
      <c r="C113" s="23" t="s">
        <v>10</v>
      </c>
      <c r="D113" s="23" t="s">
        <v>44</v>
      </c>
      <c r="E113" s="23">
        <v>0.01</v>
      </c>
      <c r="F113" s="23">
        <v>0</v>
      </c>
      <c r="G113" s="23">
        <v>0</v>
      </c>
      <c r="H113" s="23">
        <v>1.1712800000000001</v>
      </c>
      <c r="I113" s="23">
        <v>1.16889</v>
      </c>
      <c r="J113" s="23">
        <v>-0.06</v>
      </c>
      <c r="K113" s="23">
        <v>0.06</v>
      </c>
      <c r="L113" s="23">
        <v>23.9</v>
      </c>
      <c r="M113" s="23" t="s">
        <v>7</v>
      </c>
    </row>
    <row r="114" spans="1:13" s="23" customFormat="1">
      <c r="A114" s="23" t="s">
        <v>742</v>
      </c>
      <c r="B114" s="42">
        <v>43108.118055555555</v>
      </c>
      <c r="C114" s="23" t="s">
        <v>10</v>
      </c>
      <c r="D114" s="23" t="s">
        <v>44</v>
      </c>
      <c r="E114" s="23">
        <v>0.01</v>
      </c>
      <c r="F114" s="23">
        <v>0</v>
      </c>
      <c r="G114" s="23">
        <v>0</v>
      </c>
      <c r="H114" s="23">
        <v>1.17109</v>
      </c>
      <c r="I114" s="23">
        <v>1.16889</v>
      </c>
      <c r="J114" s="23">
        <v>-0.06</v>
      </c>
      <c r="K114" s="23">
        <v>0.06</v>
      </c>
      <c r="L114" s="23">
        <v>22</v>
      </c>
      <c r="M114" s="23" t="s">
        <v>7</v>
      </c>
    </row>
  </sheetData>
  <mergeCells count="3">
    <mergeCell ref="G2:J2"/>
    <mergeCell ref="F25:F26"/>
    <mergeCell ref="D25:D26"/>
  </mergeCells>
  <conditionalFormatting sqref="I115:I1048576 H28 F25:G25 B2:C2 F2 G26:G27">
    <cfRule type="cellIs" dxfId="157" priority="77" operator="lessThan">
      <formula>0</formula>
    </cfRule>
    <cfRule type="cellIs" dxfId="156" priority="78" operator="greaterThan">
      <formula>0</formula>
    </cfRule>
  </conditionalFormatting>
  <conditionalFormatting sqref="D2:D22 D25">
    <cfRule type="cellIs" dxfId="155" priority="85" operator="lessThan">
      <formula>0</formula>
    </cfRule>
    <cfRule type="cellIs" dxfId="154" priority="86" operator="greaterThan">
      <formula>0</formula>
    </cfRule>
  </conditionalFormatting>
  <conditionalFormatting sqref="F3:F23 B3:C24">
    <cfRule type="cellIs" dxfId="153" priority="80" operator="lessThan">
      <formula>0</formula>
    </cfRule>
    <cfRule type="cellIs" dxfId="152" priority="81" operator="greaterThan">
      <formula>0</formula>
    </cfRule>
  </conditionalFormatting>
  <conditionalFormatting sqref="B25:C25">
    <cfRule type="cellIs" dxfId="151" priority="75" operator="lessThan">
      <formula>0</formula>
    </cfRule>
    <cfRule type="cellIs" dxfId="150" priority="76" operator="greaterThan">
      <formula>0</formula>
    </cfRule>
  </conditionalFormatting>
  <conditionalFormatting sqref="G1:G22">
    <cfRule type="cellIs" dxfId="149" priority="63" operator="lessThan">
      <formula>0</formula>
    </cfRule>
    <cfRule type="cellIs" dxfId="148" priority="64" operator="greaterThan">
      <formula>0</formula>
    </cfRule>
  </conditionalFormatting>
  <conditionalFormatting sqref="D3:E18 F3:F23 D2:F2 B26:C26 B25:F25 B2:C24 D19:D22 E19:E24">
    <cfRule type="cellIs" dxfId="147" priority="79" operator="equal">
      <formula>0</formula>
    </cfRule>
  </conditionalFormatting>
  <conditionalFormatting sqref="B27:C27">
    <cfRule type="cellIs" dxfId="146" priority="61" operator="lessThan">
      <formula>0</formula>
    </cfRule>
    <cfRule type="cellIs" dxfId="145" priority="62" operator="greaterThan">
      <formula>0</formula>
    </cfRule>
  </conditionalFormatting>
  <conditionalFormatting sqref="D23">
    <cfRule type="cellIs" dxfId="144" priority="59" operator="lessThan">
      <formula>0</formula>
    </cfRule>
    <cfRule type="cellIs" dxfId="143" priority="60" operator="greaterThan">
      <formula>0</formula>
    </cfRule>
  </conditionalFormatting>
  <conditionalFormatting sqref="G23">
    <cfRule type="cellIs" dxfId="142" priority="52" operator="lessThan">
      <formula>0</formula>
    </cfRule>
    <cfRule type="cellIs" dxfId="141" priority="53" operator="greaterThan">
      <formula>0</formula>
    </cfRule>
  </conditionalFormatting>
  <conditionalFormatting sqref="D23">
    <cfRule type="cellIs" dxfId="140" priority="54" operator="equal">
      <formula>0</formula>
    </cfRule>
  </conditionalFormatting>
  <conditionalFormatting sqref="F24">
    <cfRule type="cellIs" dxfId="139" priority="28" operator="lessThan">
      <formula>0</formula>
    </cfRule>
    <cfRule type="cellIs" dxfId="138" priority="29" operator="greaterThan">
      <formula>0</formula>
    </cfRule>
  </conditionalFormatting>
  <conditionalFormatting sqref="F24">
    <cfRule type="cellIs" dxfId="137" priority="27" operator="equal">
      <formula>0</formula>
    </cfRule>
  </conditionalFormatting>
  <conditionalFormatting sqref="D24">
    <cfRule type="cellIs" dxfId="136" priority="25" operator="lessThan">
      <formula>0</formula>
    </cfRule>
    <cfRule type="cellIs" dxfId="135" priority="26" operator="greaterThan">
      <formula>0</formula>
    </cfRule>
  </conditionalFormatting>
  <conditionalFormatting sqref="G24">
    <cfRule type="cellIs" dxfId="134" priority="20" operator="lessThan">
      <formula>0</formula>
    </cfRule>
    <cfRule type="cellIs" dxfId="133" priority="21" operator="greaterThan">
      <formula>0</formula>
    </cfRule>
  </conditionalFormatting>
  <conditionalFormatting sqref="D24">
    <cfRule type="cellIs" dxfId="132" priority="22" operator="equal">
      <formula>0</formula>
    </cfRule>
  </conditionalFormatting>
  <conditionalFormatting sqref="L29">
    <cfRule type="cellIs" dxfId="131" priority="5" operator="lessThan">
      <formula>0</formula>
    </cfRule>
    <cfRule type="cellIs" dxfId="130" priority="6" operator="greaterThan">
      <formula>0</formula>
    </cfRule>
  </conditionalFormatting>
  <conditionalFormatting sqref="L29">
    <cfRule type="cellIs" dxfId="129" priority="7" operator="greaterThan">
      <formula>0</formula>
    </cfRule>
    <cfRule type="cellIs" dxfId="128" priority="8" operator="lessThan">
      <formula>0</formula>
    </cfRule>
  </conditionalFormatting>
  <conditionalFormatting sqref="H29">
    <cfRule type="duplicateValues" dxfId="127" priority="4"/>
  </conditionalFormatting>
  <conditionalFormatting sqref="L30:L114">
    <cfRule type="cellIs" dxfId="126" priority="2" operator="lessThan">
      <formula>0</formula>
    </cfRule>
    <cfRule type="cellIs" dxfId="125" priority="3" operator="greaterThan">
      <formula>0</formula>
    </cfRule>
  </conditionalFormatting>
  <conditionalFormatting sqref="M30:M114">
    <cfRule type="containsText" dxfId="124" priority="1" operator="containsText" text="F - VOL Portfolio">
      <formula>NOT(ISERROR(SEARCH("F - VOL Portfolio",M30)))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0" tint="-0.249977111117893"/>
  </sheetPr>
  <dimension ref="A1:M105"/>
  <sheetViews>
    <sheetView workbookViewId="0">
      <selection activeCell="B2" sqref="B2"/>
    </sheetView>
  </sheetViews>
  <sheetFormatPr baseColWidth="10" defaultColWidth="11.44140625" defaultRowHeight="14.4"/>
  <cols>
    <col min="1" max="1" width="24.5546875" style="21" customWidth="1"/>
    <col min="2" max="2" width="17.109375" style="21" customWidth="1"/>
    <col min="3" max="3" width="19.44140625" style="21" customWidth="1"/>
    <col min="4" max="4" width="26" style="21" customWidth="1"/>
    <col min="5" max="5" width="40.5546875" style="21" customWidth="1"/>
    <col min="6" max="6" width="19.88671875" style="21" customWidth="1"/>
    <col min="7" max="7" width="23.109375" style="21" customWidth="1"/>
    <col min="8" max="8" width="22.6640625" style="21" customWidth="1"/>
    <col min="9" max="9" width="39.88671875" style="21" bestFit="1" customWidth="1"/>
    <col min="10" max="10" width="16.5546875" style="21" customWidth="1"/>
    <col min="11" max="16384" width="11.44140625" style="21"/>
  </cols>
  <sheetData>
    <row r="1" spans="1:12" ht="15.6">
      <c r="A1" s="69" t="s">
        <v>0</v>
      </c>
      <c r="B1" s="64" t="s">
        <v>10</v>
      </c>
      <c r="C1" s="67" t="s">
        <v>13</v>
      </c>
      <c r="D1" s="70" t="s">
        <v>11</v>
      </c>
      <c r="E1" s="71" t="s">
        <v>16</v>
      </c>
      <c r="F1" s="68" t="s">
        <v>9</v>
      </c>
      <c r="G1" s="68" t="s">
        <v>2</v>
      </c>
      <c r="H1" s="68" t="s">
        <v>12</v>
      </c>
      <c r="I1" s="5"/>
      <c r="J1" s="5"/>
      <c r="K1" s="5"/>
      <c r="L1" s="5"/>
    </row>
    <row r="2" spans="1:12">
      <c r="A2" s="165">
        <v>43313</v>
      </c>
      <c r="B2" s="45" t="e">
        <f>SUMPRODUCT((VALUE(TEXT($B$30:$B$105,"JJ/MM/AAAA"))=VALUE(TEXT(A2,"JJ/MM/AAAA")))*($C$30:$C$105=$B$1),$L$30:$L$105)</f>
        <v>#VALUE!</v>
      </c>
      <c r="C2" s="45" t="e">
        <f>SUMPRODUCT((VALUE(TEXT($B$30:$B$105,"JJ/MM/AAAA"))=VALUE(TEXT(A2,"JJ/MM/AAAA")))*($C$30:$C$105=$C$1),$L$30:$L$105)</f>
        <v>#VALUE!</v>
      </c>
      <c r="D2" s="45" t="e">
        <f>SUMPRODUCT((VALUE(TEXT($B$30:$B$105,"JJ/MM/AAAA"))=VALUE(TEXT(A2,"JJ/MM/AAAA")))*($C$30:$C$105=$D$1),$L$30:$L$105)</f>
        <v>#VALUE!</v>
      </c>
      <c r="E2" s="45" t="e">
        <f>SUMPRODUCT((VALUE(TEXT($B$30:$B$105,"JJ/MM/AAAA"))=VALUE(TEXT(A2,"JJ/MM/AAAA")))*($C$30:$C$105=$E$1),$L$30:$L$105)</f>
        <v>#VALUE!</v>
      </c>
      <c r="F2" s="1" t="e">
        <f t="shared" ref="F2:F24" si="0">SUM(B2:E2)</f>
        <v>#VALUE!</v>
      </c>
      <c r="G2" s="2"/>
      <c r="H2" s="25" t="e">
        <f t="shared" ref="H2:H24" si="1">(B2*8.6)+(C2*8.6)+(D2*7.6)+(E2*8.3)</f>
        <v>#VALUE!</v>
      </c>
      <c r="I2" s="5"/>
      <c r="J2" s="5"/>
      <c r="K2" s="5"/>
      <c r="L2" s="5"/>
    </row>
    <row r="3" spans="1:12">
      <c r="A3" s="165">
        <v>43314</v>
      </c>
      <c r="B3" s="45" t="e">
        <f t="shared" ref="B3:B24" si="2">SUMPRODUCT((VALUE(TEXT($B$30:$B$105,"JJ/MM/AAAA"))=VALUE(TEXT(A3,"JJ/MM/AAAA")))*($C$30:$C$105=$B$1),$L$30:$L$105)</f>
        <v>#VALUE!</v>
      </c>
      <c r="C3" s="45" t="e">
        <f t="shared" ref="C3:C24" si="3">SUMPRODUCT((VALUE(TEXT($B$30:$B$105,"JJ/MM/AAAA"))=VALUE(TEXT(A3,"JJ/MM/AAAA")))*($C$30:$C$105=$C$1),$L$30:$L$105)</f>
        <v>#VALUE!</v>
      </c>
      <c r="D3" s="45" t="e">
        <f t="shared" ref="D3:D24" si="4">SUMPRODUCT((VALUE(TEXT($B$30:$B$105,"JJ/MM/AAAA"))=VALUE(TEXT(A3,"JJ/MM/AAAA")))*($C$30:$C$105=$D$1),$L$30:$L$105)</f>
        <v>#VALUE!</v>
      </c>
      <c r="E3" s="45" t="e">
        <f t="shared" ref="E3:E24" si="5">SUMPRODUCT((VALUE(TEXT($B$30:$B$105,"JJ/MM/AAAA"))=VALUE(TEXT(A3,"JJ/MM/AAAA")))*($C$30:$C$105=$E$1),$L$30:$L$105)</f>
        <v>#VALUE!</v>
      </c>
      <c r="F3" s="1" t="e">
        <f t="shared" si="0"/>
        <v>#VALUE!</v>
      </c>
      <c r="G3" s="2"/>
      <c r="H3" s="25" t="e">
        <f t="shared" si="1"/>
        <v>#VALUE!</v>
      </c>
      <c r="I3" s="5"/>
      <c r="J3" s="5"/>
      <c r="K3" s="5"/>
      <c r="L3" s="5"/>
    </row>
    <row r="4" spans="1:12">
      <c r="A4" s="165">
        <v>43315</v>
      </c>
      <c r="B4" s="45" t="e">
        <f t="shared" si="2"/>
        <v>#VALUE!</v>
      </c>
      <c r="C4" s="45" t="e">
        <f t="shared" si="3"/>
        <v>#VALUE!</v>
      </c>
      <c r="D4" s="45" t="e">
        <f t="shared" si="4"/>
        <v>#VALUE!</v>
      </c>
      <c r="E4" s="45" t="e">
        <f t="shared" si="5"/>
        <v>#VALUE!</v>
      </c>
      <c r="F4" s="1" t="e">
        <f t="shared" si="0"/>
        <v>#VALUE!</v>
      </c>
      <c r="G4" s="2"/>
      <c r="H4" s="25" t="e">
        <f t="shared" si="1"/>
        <v>#VALUE!</v>
      </c>
      <c r="I4" s="5"/>
      <c r="J4" s="5"/>
      <c r="K4" s="5"/>
      <c r="L4" s="5"/>
    </row>
    <row r="5" spans="1:12">
      <c r="A5" s="165">
        <v>43318</v>
      </c>
      <c r="B5" s="45" t="e">
        <f t="shared" si="2"/>
        <v>#VALUE!</v>
      </c>
      <c r="C5" s="45" t="e">
        <f t="shared" si="3"/>
        <v>#VALUE!</v>
      </c>
      <c r="D5" s="45" t="e">
        <f t="shared" si="4"/>
        <v>#VALUE!</v>
      </c>
      <c r="E5" s="45" t="e">
        <f t="shared" si="5"/>
        <v>#VALUE!</v>
      </c>
      <c r="F5" s="1" t="e">
        <f t="shared" si="0"/>
        <v>#VALUE!</v>
      </c>
      <c r="G5" s="2"/>
      <c r="H5" s="25" t="e">
        <f t="shared" si="1"/>
        <v>#VALUE!</v>
      </c>
      <c r="I5" s="5"/>
      <c r="J5" s="5"/>
      <c r="K5" s="5"/>
      <c r="L5" s="5"/>
    </row>
    <row r="6" spans="1:12">
      <c r="A6" s="165">
        <v>43319</v>
      </c>
      <c r="B6" s="45" t="e">
        <f t="shared" si="2"/>
        <v>#VALUE!</v>
      </c>
      <c r="C6" s="45" t="e">
        <f t="shared" si="3"/>
        <v>#VALUE!</v>
      </c>
      <c r="D6" s="45" t="e">
        <f t="shared" si="4"/>
        <v>#VALUE!</v>
      </c>
      <c r="E6" s="45" t="e">
        <f t="shared" si="5"/>
        <v>#VALUE!</v>
      </c>
      <c r="F6" s="1" t="e">
        <f t="shared" si="0"/>
        <v>#VALUE!</v>
      </c>
      <c r="G6" s="3"/>
      <c r="H6" s="25" t="e">
        <f t="shared" si="1"/>
        <v>#VALUE!</v>
      </c>
      <c r="I6" s="5"/>
      <c r="J6" s="5"/>
      <c r="K6" s="5"/>
      <c r="L6" s="5"/>
    </row>
    <row r="7" spans="1:12">
      <c r="A7" s="165">
        <v>43320</v>
      </c>
      <c r="B7" s="45" t="e">
        <f t="shared" si="2"/>
        <v>#VALUE!</v>
      </c>
      <c r="C7" s="45" t="e">
        <f t="shared" si="3"/>
        <v>#VALUE!</v>
      </c>
      <c r="D7" s="45" t="e">
        <f t="shared" si="4"/>
        <v>#VALUE!</v>
      </c>
      <c r="E7" s="45" t="e">
        <f t="shared" si="5"/>
        <v>#VALUE!</v>
      </c>
      <c r="F7" s="1" t="e">
        <f t="shared" si="0"/>
        <v>#VALUE!</v>
      </c>
      <c r="G7" s="3"/>
      <c r="H7" s="25" t="e">
        <f t="shared" si="1"/>
        <v>#VALUE!</v>
      </c>
      <c r="I7" s="5"/>
      <c r="J7" s="5"/>
      <c r="K7" s="5"/>
      <c r="L7" s="5"/>
    </row>
    <row r="8" spans="1:12">
      <c r="A8" s="165">
        <v>43321</v>
      </c>
      <c r="B8" s="45" t="e">
        <f t="shared" si="2"/>
        <v>#VALUE!</v>
      </c>
      <c r="C8" s="45" t="e">
        <f t="shared" si="3"/>
        <v>#VALUE!</v>
      </c>
      <c r="D8" s="45" t="e">
        <f t="shared" si="4"/>
        <v>#VALUE!</v>
      </c>
      <c r="E8" s="45" t="e">
        <f t="shared" si="5"/>
        <v>#VALUE!</v>
      </c>
      <c r="F8" s="1" t="e">
        <f t="shared" si="0"/>
        <v>#VALUE!</v>
      </c>
      <c r="G8" s="2"/>
      <c r="H8" s="25" t="e">
        <f t="shared" si="1"/>
        <v>#VALUE!</v>
      </c>
      <c r="I8" s="5"/>
      <c r="J8" s="5"/>
      <c r="K8" s="5"/>
      <c r="L8" s="5"/>
    </row>
    <row r="9" spans="1:12">
      <c r="A9" s="165">
        <v>43322</v>
      </c>
      <c r="B9" s="45" t="e">
        <f t="shared" si="2"/>
        <v>#VALUE!</v>
      </c>
      <c r="C9" s="45" t="e">
        <f t="shared" si="3"/>
        <v>#VALUE!</v>
      </c>
      <c r="D9" s="45" t="e">
        <f t="shared" si="4"/>
        <v>#VALUE!</v>
      </c>
      <c r="E9" s="45" t="e">
        <f t="shared" si="5"/>
        <v>#VALUE!</v>
      </c>
      <c r="F9" s="1" t="e">
        <f t="shared" si="0"/>
        <v>#VALUE!</v>
      </c>
      <c r="G9" s="2"/>
      <c r="H9" s="25" t="e">
        <f t="shared" si="1"/>
        <v>#VALUE!</v>
      </c>
      <c r="I9" s="5"/>
      <c r="J9" s="5"/>
      <c r="K9" s="5"/>
      <c r="L9" s="5"/>
    </row>
    <row r="10" spans="1:12">
      <c r="A10" s="165">
        <v>43325</v>
      </c>
      <c r="B10" s="45" t="e">
        <f t="shared" si="2"/>
        <v>#VALUE!</v>
      </c>
      <c r="C10" s="45" t="e">
        <f t="shared" si="3"/>
        <v>#VALUE!</v>
      </c>
      <c r="D10" s="45" t="e">
        <f t="shared" si="4"/>
        <v>#VALUE!</v>
      </c>
      <c r="E10" s="45" t="e">
        <f t="shared" si="5"/>
        <v>#VALUE!</v>
      </c>
      <c r="F10" s="1" t="e">
        <f t="shared" si="0"/>
        <v>#VALUE!</v>
      </c>
      <c r="G10" s="2"/>
      <c r="H10" s="25" t="e">
        <f t="shared" si="1"/>
        <v>#VALUE!</v>
      </c>
      <c r="I10" s="5"/>
      <c r="J10" s="5"/>
      <c r="K10" s="5"/>
      <c r="L10" s="5"/>
    </row>
    <row r="11" spans="1:12">
      <c r="A11" s="165">
        <v>43326</v>
      </c>
      <c r="B11" s="45" t="e">
        <f t="shared" si="2"/>
        <v>#VALUE!</v>
      </c>
      <c r="C11" s="45" t="e">
        <f t="shared" si="3"/>
        <v>#VALUE!</v>
      </c>
      <c r="D11" s="45" t="e">
        <f t="shared" si="4"/>
        <v>#VALUE!</v>
      </c>
      <c r="E11" s="45" t="e">
        <f t="shared" si="5"/>
        <v>#VALUE!</v>
      </c>
      <c r="F11" s="1" t="e">
        <f t="shared" si="0"/>
        <v>#VALUE!</v>
      </c>
      <c r="G11" s="3"/>
      <c r="H11" s="25" t="e">
        <f t="shared" si="1"/>
        <v>#VALUE!</v>
      </c>
      <c r="I11" s="5"/>
      <c r="J11" s="5"/>
      <c r="K11" s="5"/>
      <c r="L11" s="5"/>
    </row>
    <row r="12" spans="1:12">
      <c r="A12" s="165">
        <v>43327</v>
      </c>
      <c r="B12" s="45" t="e">
        <f t="shared" si="2"/>
        <v>#VALUE!</v>
      </c>
      <c r="C12" s="45" t="e">
        <f t="shared" si="3"/>
        <v>#VALUE!</v>
      </c>
      <c r="D12" s="45" t="e">
        <f t="shared" si="4"/>
        <v>#VALUE!</v>
      </c>
      <c r="E12" s="45" t="e">
        <f t="shared" si="5"/>
        <v>#VALUE!</v>
      </c>
      <c r="F12" s="1" t="e">
        <f t="shared" si="0"/>
        <v>#VALUE!</v>
      </c>
      <c r="G12" s="2"/>
      <c r="H12" s="25" t="e">
        <f t="shared" si="1"/>
        <v>#VALUE!</v>
      </c>
      <c r="I12" s="5"/>
      <c r="J12" s="5"/>
      <c r="K12" s="5"/>
      <c r="L12" s="5"/>
    </row>
    <row r="13" spans="1:12">
      <c r="A13" s="165">
        <v>43328</v>
      </c>
      <c r="B13" s="45" t="e">
        <f t="shared" si="2"/>
        <v>#VALUE!</v>
      </c>
      <c r="C13" s="45" t="e">
        <f t="shared" si="3"/>
        <v>#VALUE!</v>
      </c>
      <c r="D13" s="45" t="e">
        <f t="shared" si="4"/>
        <v>#VALUE!</v>
      </c>
      <c r="E13" s="45" t="e">
        <f t="shared" si="5"/>
        <v>#VALUE!</v>
      </c>
      <c r="F13" s="1" t="e">
        <f t="shared" si="0"/>
        <v>#VALUE!</v>
      </c>
      <c r="G13" s="2"/>
      <c r="H13" s="25" t="e">
        <f t="shared" si="1"/>
        <v>#VALUE!</v>
      </c>
      <c r="I13" s="5"/>
      <c r="J13" s="5"/>
      <c r="K13" s="5"/>
      <c r="L13" s="5"/>
    </row>
    <row r="14" spans="1:12">
      <c r="A14" s="165">
        <v>43329</v>
      </c>
      <c r="B14" s="45" t="e">
        <f t="shared" si="2"/>
        <v>#VALUE!</v>
      </c>
      <c r="C14" s="45" t="e">
        <f t="shared" si="3"/>
        <v>#VALUE!</v>
      </c>
      <c r="D14" s="45" t="e">
        <f t="shared" si="4"/>
        <v>#VALUE!</v>
      </c>
      <c r="E14" s="45" t="e">
        <f t="shared" si="5"/>
        <v>#VALUE!</v>
      </c>
      <c r="F14" s="1" t="e">
        <f t="shared" si="0"/>
        <v>#VALUE!</v>
      </c>
      <c r="G14" s="3"/>
      <c r="H14" s="25" t="e">
        <f t="shared" si="1"/>
        <v>#VALUE!</v>
      </c>
      <c r="I14" s="5"/>
      <c r="J14" s="5"/>
      <c r="K14" s="5"/>
      <c r="L14" s="5"/>
    </row>
    <row r="15" spans="1:12">
      <c r="A15" s="165">
        <v>43332</v>
      </c>
      <c r="B15" s="45" t="e">
        <f t="shared" si="2"/>
        <v>#VALUE!</v>
      </c>
      <c r="C15" s="45" t="e">
        <f t="shared" si="3"/>
        <v>#VALUE!</v>
      </c>
      <c r="D15" s="45" t="e">
        <f t="shared" si="4"/>
        <v>#VALUE!</v>
      </c>
      <c r="E15" s="45" t="e">
        <f t="shared" si="5"/>
        <v>#VALUE!</v>
      </c>
      <c r="F15" s="1" t="e">
        <f t="shared" si="0"/>
        <v>#VALUE!</v>
      </c>
      <c r="G15" s="2"/>
      <c r="H15" s="25" t="e">
        <f t="shared" si="1"/>
        <v>#VALUE!</v>
      </c>
      <c r="I15" s="5"/>
      <c r="J15" s="5"/>
      <c r="K15" s="5"/>
      <c r="L15" s="5"/>
    </row>
    <row r="16" spans="1:12">
      <c r="A16" s="165">
        <v>43333</v>
      </c>
      <c r="B16" s="45" t="e">
        <f t="shared" si="2"/>
        <v>#VALUE!</v>
      </c>
      <c r="C16" s="45" t="e">
        <f t="shared" si="3"/>
        <v>#VALUE!</v>
      </c>
      <c r="D16" s="45" t="e">
        <f t="shared" si="4"/>
        <v>#VALUE!</v>
      </c>
      <c r="E16" s="45" t="e">
        <f t="shared" si="5"/>
        <v>#VALUE!</v>
      </c>
      <c r="F16" s="1" t="e">
        <f t="shared" si="0"/>
        <v>#VALUE!</v>
      </c>
      <c r="G16" s="2"/>
      <c r="H16" s="25" t="e">
        <f t="shared" si="1"/>
        <v>#VALUE!</v>
      </c>
      <c r="I16" s="5"/>
      <c r="J16" s="5"/>
      <c r="K16" s="5"/>
      <c r="L16" s="5"/>
    </row>
    <row r="17" spans="1:13">
      <c r="A17" s="165">
        <v>43334</v>
      </c>
      <c r="B17" s="45" t="e">
        <f t="shared" si="2"/>
        <v>#VALUE!</v>
      </c>
      <c r="C17" s="45" t="e">
        <f t="shared" si="3"/>
        <v>#VALUE!</v>
      </c>
      <c r="D17" s="45" t="e">
        <f t="shared" si="4"/>
        <v>#VALUE!</v>
      </c>
      <c r="E17" s="45" t="e">
        <f t="shared" si="5"/>
        <v>#VALUE!</v>
      </c>
      <c r="F17" s="1" t="e">
        <f t="shared" si="0"/>
        <v>#VALUE!</v>
      </c>
      <c r="G17" s="2"/>
      <c r="H17" s="25" t="e">
        <f t="shared" si="1"/>
        <v>#VALUE!</v>
      </c>
      <c r="I17" s="5"/>
      <c r="J17" s="5"/>
      <c r="K17" s="5"/>
      <c r="L17" s="5"/>
    </row>
    <row r="18" spans="1:13">
      <c r="A18" s="165">
        <v>43335</v>
      </c>
      <c r="B18" s="45" t="e">
        <f t="shared" si="2"/>
        <v>#VALUE!</v>
      </c>
      <c r="C18" s="45" t="e">
        <f t="shared" si="3"/>
        <v>#VALUE!</v>
      </c>
      <c r="D18" s="45" t="e">
        <f t="shared" si="4"/>
        <v>#VALUE!</v>
      </c>
      <c r="E18" s="45" t="e">
        <f t="shared" si="5"/>
        <v>#VALUE!</v>
      </c>
      <c r="F18" s="1" t="e">
        <f t="shared" si="0"/>
        <v>#VALUE!</v>
      </c>
      <c r="G18" s="2"/>
      <c r="H18" s="25" t="e">
        <f t="shared" si="1"/>
        <v>#VALUE!</v>
      </c>
      <c r="I18" s="5"/>
      <c r="J18" s="5"/>
      <c r="K18" s="5"/>
      <c r="L18" s="5"/>
    </row>
    <row r="19" spans="1:13">
      <c r="A19" s="165">
        <v>43336</v>
      </c>
      <c r="B19" s="45" t="e">
        <f t="shared" si="2"/>
        <v>#VALUE!</v>
      </c>
      <c r="C19" s="45" t="e">
        <f t="shared" si="3"/>
        <v>#VALUE!</v>
      </c>
      <c r="D19" s="45" t="e">
        <f t="shared" si="4"/>
        <v>#VALUE!</v>
      </c>
      <c r="E19" s="45" t="e">
        <f t="shared" si="5"/>
        <v>#VALUE!</v>
      </c>
      <c r="F19" s="1" t="e">
        <f t="shared" si="0"/>
        <v>#VALUE!</v>
      </c>
      <c r="G19" s="2"/>
      <c r="H19" s="25" t="e">
        <f t="shared" si="1"/>
        <v>#VALUE!</v>
      </c>
      <c r="I19" s="5"/>
      <c r="J19" s="5"/>
      <c r="K19" s="5"/>
      <c r="L19" s="5"/>
    </row>
    <row r="20" spans="1:13">
      <c r="A20" s="165">
        <v>43339</v>
      </c>
      <c r="B20" s="45" t="e">
        <f t="shared" si="2"/>
        <v>#VALUE!</v>
      </c>
      <c r="C20" s="45" t="e">
        <f t="shared" si="3"/>
        <v>#VALUE!</v>
      </c>
      <c r="D20" s="45" t="e">
        <f t="shared" si="4"/>
        <v>#VALUE!</v>
      </c>
      <c r="E20" s="45" t="e">
        <f t="shared" si="5"/>
        <v>#VALUE!</v>
      </c>
      <c r="F20" s="1" t="e">
        <f t="shared" si="0"/>
        <v>#VALUE!</v>
      </c>
      <c r="G20" s="2"/>
      <c r="H20" s="25" t="e">
        <f t="shared" si="1"/>
        <v>#VALUE!</v>
      </c>
      <c r="I20" s="5"/>
      <c r="J20" s="5"/>
      <c r="K20" s="5"/>
      <c r="L20" s="5"/>
    </row>
    <row r="21" spans="1:13">
      <c r="A21" s="165">
        <v>43340</v>
      </c>
      <c r="B21" s="45" t="e">
        <f t="shared" si="2"/>
        <v>#VALUE!</v>
      </c>
      <c r="C21" s="45" t="e">
        <f t="shared" si="3"/>
        <v>#VALUE!</v>
      </c>
      <c r="D21" s="45" t="e">
        <f t="shared" si="4"/>
        <v>#VALUE!</v>
      </c>
      <c r="E21" s="45" t="e">
        <f t="shared" si="5"/>
        <v>#VALUE!</v>
      </c>
      <c r="F21" s="1" t="e">
        <f t="shared" si="0"/>
        <v>#VALUE!</v>
      </c>
      <c r="G21" s="2"/>
      <c r="H21" s="25" t="e">
        <f t="shared" si="1"/>
        <v>#VALUE!</v>
      </c>
      <c r="I21" s="5"/>
      <c r="J21" s="5"/>
      <c r="K21" s="5"/>
      <c r="L21" s="5"/>
    </row>
    <row r="22" spans="1:13">
      <c r="A22" s="165">
        <v>43341</v>
      </c>
      <c r="B22" s="45" t="e">
        <f t="shared" si="2"/>
        <v>#VALUE!</v>
      </c>
      <c r="C22" s="45" t="e">
        <f t="shared" si="3"/>
        <v>#VALUE!</v>
      </c>
      <c r="D22" s="45" t="e">
        <f t="shared" si="4"/>
        <v>#VALUE!</v>
      </c>
      <c r="E22" s="45" t="e">
        <f t="shared" si="5"/>
        <v>#VALUE!</v>
      </c>
      <c r="F22" s="1" t="e">
        <f t="shared" si="0"/>
        <v>#VALUE!</v>
      </c>
      <c r="G22" s="2"/>
      <c r="H22" s="25" t="e">
        <f t="shared" si="1"/>
        <v>#VALUE!</v>
      </c>
      <c r="I22" s="5"/>
      <c r="J22" s="5"/>
      <c r="K22" s="5"/>
      <c r="L22" s="5"/>
    </row>
    <row r="23" spans="1:13">
      <c r="A23" s="165">
        <v>43342</v>
      </c>
      <c r="B23" s="45" t="e">
        <f t="shared" si="2"/>
        <v>#VALUE!</v>
      </c>
      <c r="C23" s="45" t="e">
        <f t="shared" si="3"/>
        <v>#VALUE!</v>
      </c>
      <c r="D23" s="45" t="e">
        <f t="shared" si="4"/>
        <v>#VALUE!</v>
      </c>
      <c r="E23" s="45" t="e">
        <f t="shared" si="5"/>
        <v>#VALUE!</v>
      </c>
      <c r="F23" s="1" t="e">
        <f t="shared" si="0"/>
        <v>#VALUE!</v>
      </c>
      <c r="G23" s="2"/>
      <c r="H23" s="25" t="e">
        <f t="shared" si="1"/>
        <v>#VALUE!</v>
      </c>
      <c r="I23" s="5"/>
      <c r="J23" s="5"/>
      <c r="K23" s="5"/>
      <c r="L23" s="5"/>
    </row>
    <row r="24" spans="1:13">
      <c r="A24" s="165">
        <v>43343</v>
      </c>
      <c r="B24" s="45" t="e">
        <f t="shared" si="2"/>
        <v>#VALUE!</v>
      </c>
      <c r="C24" s="45" t="e">
        <f t="shared" si="3"/>
        <v>#VALUE!</v>
      </c>
      <c r="D24" s="45" t="e">
        <f t="shared" si="4"/>
        <v>#VALUE!</v>
      </c>
      <c r="E24" s="45" t="e">
        <f t="shared" si="5"/>
        <v>#VALUE!</v>
      </c>
      <c r="F24" s="1" t="e">
        <f t="shared" si="0"/>
        <v>#VALUE!</v>
      </c>
      <c r="G24" s="2"/>
      <c r="H24" s="25" t="e">
        <f t="shared" si="1"/>
        <v>#VALUE!</v>
      </c>
      <c r="I24" s="5"/>
      <c r="J24" s="5"/>
      <c r="K24" s="5"/>
      <c r="L24" s="5"/>
    </row>
    <row r="25" spans="1:13" ht="15.75" customHeight="1">
      <c r="A25" s="61" t="s">
        <v>3</v>
      </c>
      <c r="B25" s="57" t="e">
        <f>SUM(B2:B22)</f>
        <v>#VALUE!</v>
      </c>
      <c r="C25" s="57" t="e">
        <f>SUM(C2:C22)</f>
        <v>#VALUE!</v>
      </c>
      <c r="D25" s="57" t="e">
        <f>SUM(D2:D22)</f>
        <v>#VALUE!</v>
      </c>
      <c r="E25" s="57" t="e">
        <f>SUM(E2:E22)</f>
        <v>#VALUE!</v>
      </c>
      <c r="F25" s="177" t="e">
        <f>SUM(F2:F22)</f>
        <v>#VALUE!</v>
      </c>
      <c r="G25" s="58">
        <f>SUM(G2:G23)</f>
        <v>0</v>
      </c>
      <c r="H25" s="179" t="e">
        <f>SUM(H2:H22)</f>
        <v>#VALUE!</v>
      </c>
      <c r="I25" s="5"/>
      <c r="J25" s="5"/>
      <c r="K25" s="5"/>
      <c r="L25" s="5"/>
    </row>
    <row r="26" spans="1:13" ht="15.6">
      <c r="A26" s="56" t="s">
        <v>49</v>
      </c>
      <c r="B26" s="59">
        <v>27</v>
      </c>
      <c r="C26" s="59">
        <v>23</v>
      </c>
      <c r="D26" s="59">
        <v>5</v>
      </c>
      <c r="E26" s="59">
        <v>5</v>
      </c>
      <c r="F26" s="178"/>
      <c r="G26" s="60">
        <f>SUM(B26:E26)</f>
        <v>60</v>
      </c>
      <c r="H26" s="180"/>
      <c r="I26" s="5"/>
      <c r="J26" s="5"/>
    </row>
    <row r="27" spans="1:13" ht="15.75" customHeight="1">
      <c r="A27" s="87" t="s">
        <v>12</v>
      </c>
      <c r="B27" s="86" t="e">
        <f>(B25*8.6)</f>
        <v>#VALUE!</v>
      </c>
      <c r="C27" s="86" t="e">
        <f>(C25*8.6)</f>
        <v>#VALUE!</v>
      </c>
      <c r="D27" s="150" t="e">
        <f>(D25*7.86)</f>
        <v>#VALUE!</v>
      </c>
      <c r="E27" s="150" t="e">
        <f>(E25*8.3)</f>
        <v>#VALUE!</v>
      </c>
      <c r="F27" s="90" t="e">
        <f>SUM(B27:E27)</f>
        <v>#VALUE!</v>
      </c>
      <c r="G27" s="58"/>
      <c r="H27" s="89"/>
      <c r="I27" s="5"/>
      <c r="J27" s="5"/>
      <c r="K27" s="5"/>
      <c r="L27" s="5"/>
    </row>
    <row r="28" spans="1:1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3" s="163" customFormat="1">
      <c r="A29" s="163" t="s">
        <v>17</v>
      </c>
      <c r="B29" s="163" t="s">
        <v>18</v>
      </c>
      <c r="C29" s="163" t="s">
        <v>19</v>
      </c>
      <c r="D29" s="163" t="s">
        <v>20</v>
      </c>
      <c r="E29" s="163" t="s">
        <v>21</v>
      </c>
      <c r="F29" s="163" t="s">
        <v>22</v>
      </c>
      <c r="G29" s="163" t="s">
        <v>23</v>
      </c>
      <c r="H29" s="163" t="s">
        <v>24</v>
      </c>
      <c r="I29" s="163" t="s">
        <v>25</v>
      </c>
      <c r="J29" s="163" t="s">
        <v>26</v>
      </c>
      <c r="K29" s="163" t="s">
        <v>27</v>
      </c>
      <c r="L29" s="163" t="s">
        <v>28</v>
      </c>
      <c r="M29" s="163" t="s">
        <v>99</v>
      </c>
    </row>
    <row r="30" spans="1:13" s="23" customFormat="1">
      <c r="A30" s="23" t="s">
        <v>608</v>
      </c>
      <c r="B30" s="23" t="s">
        <v>609</v>
      </c>
      <c r="C30" s="23" t="s">
        <v>10</v>
      </c>
      <c r="D30" s="23" t="s">
        <v>44</v>
      </c>
      <c r="E30" s="23">
        <v>0.3</v>
      </c>
      <c r="F30" s="23">
        <v>1.1655599999999999</v>
      </c>
      <c r="G30" s="23">
        <v>1.1459600000000001</v>
      </c>
      <c r="H30" s="23">
        <v>1.16086</v>
      </c>
      <c r="I30" s="23">
        <v>1.1598999999999999</v>
      </c>
      <c r="J30" s="23">
        <v>-1.1399999999999999</v>
      </c>
      <c r="K30" s="23">
        <v>0</v>
      </c>
      <c r="L30" s="23">
        <v>9.6</v>
      </c>
      <c r="M30" s="23" t="s">
        <v>0</v>
      </c>
    </row>
    <row r="31" spans="1:13" s="23" customFormat="1">
      <c r="A31" s="23" t="s">
        <v>610</v>
      </c>
      <c r="B31" s="23" t="s">
        <v>611</v>
      </c>
      <c r="C31" s="23" t="s">
        <v>11</v>
      </c>
      <c r="D31" s="23" t="s">
        <v>44</v>
      </c>
      <c r="E31" s="23">
        <v>0.06</v>
      </c>
      <c r="F31" s="23">
        <v>111.087</v>
      </c>
      <c r="G31" s="23">
        <v>110.01300000000001</v>
      </c>
      <c r="H31" s="23">
        <v>110.71599999999999</v>
      </c>
      <c r="I31" s="23">
        <v>111.087</v>
      </c>
      <c r="J31" s="23">
        <v>-0.2</v>
      </c>
      <c r="K31" s="23">
        <v>0</v>
      </c>
      <c r="L31" s="23">
        <v>-37.1</v>
      </c>
      <c r="M31" s="23" t="s">
        <v>0</v>
      </c>
    </row>
    <row r="32" spans="1:13" s="23" customFormat="1">
      <c r="A32" s="23" t="s">
        <v>612</v>
      </c>
      <c r="B32" s="23" t="s">
        <v>613</v>
      </c>
      <c r="C32" s="23" t="s">
        <v>10</v>
      </c>
      <c r="D32" s="23" t="s">
        <v>46</v>
      </c>
      <c r="E32" s="23">
        <v>0.3</v>
      </c>
      <c r="F32" s="23">
        <v>1.16103</v>
      </c>
      <c r="G32" s="23">
        <v>1.2546299999999999</v>
      </c>
      <c r="H32" s="23">
        <v>1.1646300000000001</v>
      </c>
      <c r="I32" s="23">
        <v>1.16282</v>
      </c>
      <c r="J32" s="23">
        <v>-1.1399999999999999</v>
      </c>
      <c r="K32" s="23">
        <v>-1.85</v>
      </c>
      <c r="L32" s="23">
        <v>-18.100000000000001</v>
      </c>
      <c r="M32" s="23" t="s">
        <v>0</v>
      </c>
    </row>
    <row r="33" spans="1:13" s="23" customFormat="1">
      <c r="A33" s="23" t="s">
        <v>614</v>
      </c>
      <c r="B33" s="23" t="s">
        <v>613</v>
      </c>
      <c r="C33" s="23" t="s">
        <v>10</v>
      </c>
      <c r="D33" s="23" t="s">
        <v>46</v>
      </c>
      <c r="E33" s="23">
        <v>0.3</v>
      </c>
      <c r="F33" s="23">
        <v>1.16306</v>
      </c>
      <c r="G33" s="23">
        <v>1.2566600000000001</v>
      </c>
      <c r="H33" s="23">
        <v>1.16666</v>
      </c>
      <c r="I33" s="23">
        <v>1.16293</v>
      </c>
      <c r="J33" s="23">
        <v>-1.1399999999999999</v>
      </c>
      <c r="K33" s="23">
        <v>-7.39</v>
      </c>
      <c r="L33" s="23">
        <v>-37.299999999999997</v>
      </c>
      <c r="M33" s="23" t="s">
        <v>0</v>
      </c>
    </row>
    <row r="34" spans="1:13" s="23" customFormat="1">
      <c r="A34" s="23" t="s">
        <v>615</v>
      </c>
      <c r="B34" s="23" t="s">
        <v>616</v>
      </c>
      <c r="C34" s="23" t="s">
        <v>13</v>
      </c>
      <c r="D34" s="23" t="s">
        <v>46</v>
      </c>
      <c r="E34" s="23">
        <v>0.3</v>
      </c>
      <c r="F34" s="23">
        <v>1.2963</v>
      </c>
      <c r="G34" s="23">
        <v>1.4021999999999999</v>
      </c>
      <c r="H34" s="23">
        <v>1.3022</v>
      </c>
      <c r="I34" s="23">
        <v>1.30142</v>
      </c>
      <c r="J34" s="23">
        <v>-1.27</v>
      </c>
      <c r="K34" s="23">
        <v>-2.13</v>
      </c>
      <c r="L34" s="23">
        <v>-7.8</v>
      </c>
      <c r="M34" s="23" t="s">
        <v>0</v>
      </c>
    </row>
    <row r="35" spans="1:13" s="23" customFormat="1">
      <c r="A35" s="23" t="s">
        <v>617</v>
      </c>
      <c r="B35" s="23" t="s">
        <v>618</v>
      </c>
      <c r="C35" s="23" t="s">
        <v>11</v>
      </c>
      <c r="D35" s="23" t="s">
        <v>46</v>
      </c>
      <c r="E35" s="23">
        <v>0.06</v>
      </c>
      <c r="F35" s="23">
        <v>111.42100000000001</v>
      </c>
      <c r="G35" s="23">
        <v>112.25700000000001</v>
      </c>
      <c r="H35" s="23">
        <v>111.71</v>
      </c>
      <c r="I35" s="23">
        <v>111.459</v>
      </c>
      <c r="J35" s="23">
        <v>-0.19</v>
      </c>
      <c r="K35" s="23">
        <v>0.46</v>
      </c>
      <c r="L35" s="23">
        <v>-25.1</v>
      </c>
      <c r="M35" s="23" t="s">
        <v>0</v>
      </c>
    </row>
    <row r="36" spans="1:13" s="23" customFormat="1">
      <c r="A36" s="23" t="s">
        <v>619</v>
      </c>
      <c r="B36" s="23" t="s">
        <v>620</v>
      </c>
      <c r="C36" s="23" t="s">
        <v>13</v>
      </c>
      <c r="D36" s="23" t="s">
        <v>46</v>
      </c>
      <c r="E36" s="23">
        <v>0.3</v>
      </c>
      <c r="F36" s="23">
        <v>1.2966</v>
      </c>
      <c r="G36" s="23">
        <v>1.3122</v>
      </c>
      <c r="H36" s="23">
        <v>1.3022</v>
      </c>
      <c r="I36" s="23">
        <v>1.3029599999999999</v>
      </c>
      <c r="J36" s="23">
        <v>-1.27</v>
      </c>
      <c r="K36" s="23">
        <v>0</v>
      </c>
      <c r="L36" s="23">
        <v>7.6</v>
      </c>
      <c r="M36" s="23" t="s">
        <v>0</v>
      </c>
    </row>
    <row r="37" spans="1:13" s="23" customFormat="1">
      <c r="A37" s="23" t="s">
        <v>319</v>
      </c>
      <c r="B37" s="23" t="s">
        <v>621</v>
      </c>
      <c r="C37" s="23" t="s">
        <v>13</v>
      </c>
      <c r="D37" s="23" t="s">
        <v>46</v>
      </c>
      <c r="E37" s="23">
        <v>0.3</v>
      </c>
      <c r="F37" s="23">
        <v>1.29589</v>
      </c>
      <c r="G37" s="23">
        <v>1.32759</v>
      </c>
      <c r="H37" s="23">
        <v>1.30159</v>
      </c>
      <c r="I37" s="23">
        <v>1.3027899999999999</v>
      </c>
      <c r="J37" s="23">
        <v>-1.27</v>
      </c>
      <c r="K37" s="23">
        <v>0</v>
      </c>
      <c r="L37" s="23">
        <v>12</v>
      </c>
      <c r="M37" s="23" t="s">
        <v>0</v>
      </c>
    </row>
    <row r="38" spans="1:13" s="23" customFormat="1">
      <c r="A38" s="23" t="s">
        <v>622</v>
      </c>
      <c r="B38" s="23" t="s">
        <v>623</v>
      </c>
      <c r="C38" s="23" t="s">
        <v>13</v>
      </c>
      <c r="D38" s="23" t="s">
        <v>46</v>
      </c>
      <c r="E38" s="23">
        <v>0.06</v>
      </c>
      <c r="F38" s="23">
        <v>1.2874699999999999</v>
      </c>
      <c r="G38" s="23">
        <v>1.3249599999999999</v>
      </c>
      <c r="H38" s="23">
        <v>1.3004800000000001</v>
      </c>
      <c r="I38" s="23">
        <v>1.30291</v>
      </c>
      <c r="J38" s="23">
        <v>-0.25</v>
      </c>
      <c r="K38" s="23">
        <v>-1.28</v>
      </c>
      <c r="L38" s="23">
        <v>24.3</v>
      </c>
      <c r="M38" s="23" t="s">
        <v>0</v>
      </c>
    </row>
    <row r="39" spans="1:13" s="23" customFormat="1">
      <c r="A39" s="23" t="s">
        <v>624</v>
      </c>
      <c r="B39" s="23" t="s">
        <v>625</v>
      </c>
      <c r="C39" s="23" t="s">
        <v>10</v>
      </c>
      <c r="D39" s="23" t="s">
        <v>46</v>
      </c>
      <c r="E39" s="23">
        <v>0.3</v>
      </c>
      <c r="F39" s="23">
        <v>1.1648400000000001</v>
      </c>
      <c r="G39" s="23">
        <v>1.1892400000000001</v>
      </c>
      <c r="H39" s="23">
        <v>1.1692400000000001</v>
      </c>
      <c r="I39" s="23">
        <v>1.16998</v>
      </c>
      <c r="J39" s="23">
        <v>-1.1399999999999999</v>
      </c>
      <c r="K39" s="23">
        <v>0</v>
      </c>
      <c r="L39" s="23">
        <v>7.4</v>
      </c>
      <c r="M39" s="23" t="s">
        <v>0</v>
      </c>
    </row>
    <row r="40" spans="1:13" s="23" customFormat="1">
      <c r="A40" s="23" t="s">
        <v>626</v>
      </c>
      <c r="B40" s="23" t="s">
        <v>627</v>
      </c>
      <c r="C40" s="23" t="s">
        <v>13</v>
      </c>
      <c r="D40" s="23" t="s">
        <v>46</v>
      </c>
      <c r="E40" s="23">
        <v>0.06</v>
      </c>
      <c r="F40" s="23">
        <v>1.2868299999999999</v>
      </c>
      <c r="G40" s="23">
        <v>1.3226500000000001</v>
      </c>
      <c r="H40" s="23">
        <v>1.2993699999999999</v>
      </c>
      <c r="I40" s="23">
        <v>1.2994000000000001</v>
      </c>
      <c r="J40" s="23">
        <v>-0.25</v>
      </c>
      <c r="K40" s="23">
        <v>0</v>
      </c>
      <c r="L40" s="23">
        <v>0.3</v>
      </c>
      <c r="M40" s="23" t="s">
        <v>0</v>
      </c>
    </row>
    <row r="41" spans="1:13" s="23" customFormat="1">
      <c r="A41" s="23" t="s">
        <v>628</v>
      </c>
      <c r="B41" s="23" t="s">
        <v>629</v>
      </c>
      <c r="C41" s="23" t="s">
        <v>13</v>
      </c>
      <c r="D41" s="23" t="s">
        <v>46</v>
      </c>
      <c r="E41" s="23">
        <v>0.06</v>
      </c>
      <c r="F41" s="23">
        <v>1.2871900000000001</v>
      </c>
      <c r="G41" s="23">
        <v>1.3150500000000001</v>
      </c>
      <c r="H41" s="23">
        <v>1.29695</v>
      </c>
      <c r="I41" s="23">
        <v>1.30097</v>
      </c>
      <c r="J41" s="23">
        <v>-0.25</v>
      </c>
      <c r="K41" s="23">
        <v>0</v>
      </c>
      <c r="L41" s="23">
        <v>40.200000000000003</v>
      </c>
      <c r="M41" s="23" t="s">
        <v>0</v>
      </c>
    </row>
    <row r="42" spans="1:13" s="23" customFormat="1">
      <c r="A42" s="23" t="s">
        <v>630</v>
      </c>
      <c r="B42" s="23" t="s">
        <v>629</v>
      </c>
      <c r="C42" s="23" t="s">
        <v>13</v>
      </c>
      <c r="D42" s="23" t="s">
        <v>46</v>
      </c>
      <c r="E42" s="23">
        <v>0.06</v>
      </c>
      <c r="F42" s="23">
        <v>1.2853000000000001</v>
      </c>
      <c r="G42" s="23">
        <v>1.3168800000000001</v>
      </c>
      <c r="H42" s="23">
        <v>1.2962899999999999</v>
      </c>
      <c r="I42" s="23">
        <v>1.30104</v>
      </c>
      <c r="J42" s="23">
        <v>-0.25</v>
      </c>
      <c r="K42" s="23">
        <v>0</v>
      </c>
      <c r="L42" s="23">
        <v>47.5</v>
      </c>
      <c r="M42" s="23" t="s">
        <v>0</v>
      </c>
    </row>
    <row r="43" spans="1:13" s="23" customFormat="1">
      <c r="A43" s="23" t="s">
        <v>631</v>
      </c>
      <c r="B43" s="23" t="s">
        <v>632</v>
      </c>
      <c r="C43" s="23" t="s">
        <v>13</v>
      </c>
      <c r="D43" s="23" t="s">
        <v>44</v>
      </c>
      <c r="E43" s="23">
        <v>0.06</v>
      </c>
      <c r="F43" s="23">
        <v>1.2940199999999999</v>
      </c>
      <c r="G43" s="23">
        <v>1.27783</v>
      </c>
      <c r="H43" s="23">
        <v>1.2883899999999999</v>
      </c>
      <c r="I43" s="23">
        <v>1.2862499999999999</v>
      </c>
      <c r="J43" s="23">
        <v>-0.25</v>
      </c>
      <c r="K43" s="23">
        <v>0.09</v>
      </c>
      <c r="L43" s="23">
        <v>21.4</v>
      </c>
      <c r="M43" s="23" t="s">
        <v>0</v>
      </c>
    </row>
    <row r="44" spans="1:13" s="23" customFormat="1">
      <c r="A44" s="23" t="s">
        <v>633</v>
      </c>
      <c r="B44" s="23" t="s">
        <v>634</v>
      </c>
      <c r="C44" s="23" t="s">
        <v>13</v>
      </c>
      <c r="D44" s="23" t="s">
        <v>46</v>
      </c>
      <c r="E44" s="23">
        <v>0.06</v>
      </c>
      <c r="F44" s="23">
        <v>1.28687</v>
      </c>
      <c r="G44" s="23">
        <v>1.2965800000000001</v>
      </c>
      <c r="H44" s="23">
        <v>1.29026</v>
      </c>
      <c r="I44" s="23">
        <v>1.2888599999999999</v>
      </c>
      <c r="J44" s="23">
        <v>-0.25</v>
      </c>
      <c r="K44" s="23">
        <v>0</v>
      </c>
      <c r="L44" s="23">
        <v>-14</v>
      </c>
      <c r="M44" s="23" t="s">
        <v>0</v>
      </c>
    </row>
    <row r="45" spans="1:13" s="23" customFormat="1">
      <c r="A45" s="23" t="s">
        <v>635</v>
      </c>
      <c r="B45" s="23" t="s">
        <v>636</v>
      </c>
      <c r="C45" s="23" t="s">
        <v>10</v>
      </c>
      <c r="D45" s="23" t="s">
        <v>46</v>
      </c>
      <c r="E45" s="23">
        <v>0.3</v>
      </c>
      <c r="F45" s="23">
        <v>1.1576599999999999</v>
      </c>
      <c r="G45" s="23">
        <v>1.1820600000000001</v>
      </c>
      <c r="H45" s="23">
        <v>1.1620600000000001</v>
      </c>
      <c r="I45" s="23">
        <v>1.1625300000000001</v>
      </c>
      <c r="J45" s="23">
        <v>-1.1399999999999999</v>
      </c>
      <c r="K45" s="23">
        <v>-1.86</v>
      </c>
      <c r="L45" s="23">
        <v>4.7</v>
      </c>
      <c r="M45" s="23" t="s">
        <v>0</v>
      </c>
    </row>
    <row r="46" spans="1:13" s="23" customFormat="1">
      <c r="A46" s="23" t="s">
        <v>637</v>
      </c>
      <c r="B46" s="23" t="s">
        <v>638</v>
      </c>
      <c r="C46" s="23" t="s">
        <v>13</v>
      </c>
      <c r="D46" s="23" t="s">
        <v>44</v>
      </c>
      <c r="E46" s="23">
        <v>0.3</v>
      </c>
      <c r="F46" s="23">
        <v>1.2909600000000001</v>
      </c>
      <c r="G46" s="23">
        <v>1.18506</v>
      </c>
      <c r="H46" s="23">
        <v>1.2850600000000001</v>
      </c>
      <c r="I46" s="23">
        <v>1.2881400000000001</v>
      </c>
      <c r="J46" s="23">
        <v>-1.27</v>
      </c>
      <c r="K46" s="23">
        <v>0</v>
      </c>
      <c r="L46" s="23">
        <v>-30.8</v>
      </c>
      <c r="M46" s="23" t="s">
        <v>0</v>
      </c>
    </row>
    <row r="47" spans="1:13" s="23" customFormat="1">
      <c r="A47" s="23" t="s">
        <v>639</v>
      </c>
      <c r="B47" s="23" t="s">
        <v>638</v>
      </c>
      <c r="C47" s="23" t="s">
        <v>13</v>
      </c>
      <c r="D47" s="23" t="s">
        <v>44</v>
      </c>
      <c r="E47" s="23">
        <v>0.3</v>
      </c>
      <c r="F47" s="23">
        <v>1.28807</v>
      </c>
      <c r="G47" s="23">
        <v>1.1821699999999999</v>
      </c>
      <c r="H47" s="23">
        <v>1.28217</v>
      </c>
      <c r="I47" s="23">
        <v>1.28807</v>
      </c>
      <c r="J47" s="23">
        <v>-1.26</v>
      </c>
      <c r="K47" s="23">
        <v>0</v>
      </c>
      <c r="L47" s="23">
        <v>-59</v>
      </c>
      <c r="M47" s="23" t="s">
        <v>0</v>
      </c>
    </row>
    <row r="48" spans="1:13" s="23" customFormat="1">
      <c r="A48" s="23" t="s">
        <v>640</v>
      </c>
      <c r="B48" s="23" t="s">
        <v>641</v>
      </c>
      <c r="C48" s="23" t="s">
        <v>16</v>
      </c>
      <c r="D48" s="23" t="s">
        <v>44</v>
      </c>
      <c r="E48" s="23">
        <v>0.3</v>
      </c>
      <c r="F48" s="23">
        <v>0.73375000000000001</v>
      </c>
      <c r="G48" s="23">
        <v>0.71174999999999999</v>
      </c>
      <c r="H48" s="23">
        <v>0.72775000000000001</v>
      </c>
      <c r="I48" s="23">
        <v>0.73072999999999999</v>
      </c>
      <c r="J48" s="23">
        <v>-0.72</v>
      </c>
      <c r="K48" s="23">
        <v>0</v>
      </c>
      <c r="L48" s="23">
        <v>-29.8</v>
      </c>
      <c r="M48" s="23" t="s">
        <v>0</v>
      </c>
    </row>
    <row r="49" spans="1:13" s="23" customFormat="1">
      <c r="A49" s="23" t="s">
        <v>642</v>
      </c>
      <c r="B49" s="23" t="s">
        <v>641</v>
      </c>
      <c r="C49" s="23" t="s">
        <v>16</v>
      </c>
      <c r="D49" s="23" t="s">
        <v>44</v>
      </c>
      <c r="E49" s="23">
        <v>0.3</v>
      </c>
      <c r="F49" s="23">
        <v>0.73153000000000001</v>
      </c>
      <c r="G49" s="23">
        <v>0.70952999999999999</v>
      </c>
      <c r="H49" s="23">
        <v>0.72553000000000001</v>
      </c>
      <c r="I49" s="23">
        <v>0.73072999999999999</v>
      </c>
      <c r="J49" s="23">
        <v>-0.72</v>
      </c>
      <c r="K49" s="23">
        <v>0</v>
      </c>
      <c r="L49" s="23">
        <v>-52</v>
      </c>
      <c r="M49" s="23" t="s">
        <v>0</v>
      </c>
    </row>
    <row r="50" spans="1:13" s="23" customFormat="1">
      <c r="A50" s="42">
        <v>43381.395833333336</v>
      </c>
      <c r="B50" s="23" t="s">
        <v>643</v>
      </c>
      <c r="C50" s="23" t="s">
        <v>16</v>
      </c>
      <c r="D50" s="23" t="s">
        <v>44</v>
      </c>
      <c r="E50" s="23">
        <v>0.06</v>
      </c>
      <c r="F50" s="23">
        <v>0.74077000000000004</v>
      </c>
      <c r="G50" s="23">
        <v>0.71138999999999997</v>
      </c>
      <c r="H50" s="23">
        <v>0.73085999999999995</v>
      </c>
      <c r="I50" s="23">
        <v>0.72840000000000005</v>
      </c>
      <c r="J50" s="23">
        <v>-0.15</v>
      </c>
      <c r="K50" s="23">
        <v>-1.25</v>
      </c>
      <c r="L50" s="23">
        <v>24.6</v>
      </c>
      <c r="M50" s="23" t="s">
        <v>0</v>
      </c>
    </row>
    <row r="51" spans="1:13" s="23" customFormat="1">
      <c r="A51" s="23" t="s">
        <v>644</v>
      </c>
      <c r="B51" s="23" t="s">
        <v>645</v>
      </c>
      <c r="C51" s="23" t="s">
        <v>13</v>
      </c>
      <c r="D51" s="23" t="s">
        <v>46</v>
      </c>
      <c r="E51" s="23">
        <v>0.06</v>
      </c>
      <c r="F51" s="23">
        <v>1.2854399999999999</v>
      </c>
      <c r="G51" s="23">
        <v>1.30125</v>
      </c>
      <c r="H51" s="23">
        <v>1.29094</v>
      </c>
      <c r="I51" s="23">
        <v>1.2883500000000001</v>
      </c>
      <c r="J51" s="23">
        <v>-0.25</v>
      </c>
      <c r="K51" s="23">
        <v>0</v>
      </c>
      <c r="L51" s="23">
        <v>-25.9</v>
      </c>
      <c r="M51" s="23" t="s">
        <v>0</v>
      </c>
    </row>
    <row r="52" spans="1:13" s="23" customFormat="1">
      <c r="A52" s="23" t="s">
        <v>123</v>
      </c>
      <c r="B52" s="23" t="s">
        <v>646</v>
      </c>
      <c r="C52" s="23" t="s">
        <v>10</v>
      </c>
      <c r="D52" s="23" t="s">
        <v>46</v>
      </c>
      <c r="E52" s="23">
        <v>0.3</v>
      </c>
      <c r="F52" s="23">
        <v>1.15676</v>
      </c>
      <c r="G52" s="23">
        <v>1.1657599999999999</v>
      </c>
      <c r="H52" s="23">
        <v>1.15666</v>
      </c>
      <c r="I52" s="23">
        <v>1.1588799999999999</v>
      </c>
      <c r="J52" s="23">
        <v>-1.1399999999999999</v>
      </c>
      <c r="K52" s="23">
        <v>0</v>
      </c>
      <c r="L52" s="23">
        <v>22.2</v>
      </c>
      <c r="M52" s="23" t="s">
        <v>0</v>
      </c>
    </row>
    <row r="53" spans="1:13" s="23" customFormat="1">
      <c r="A53" s="23" t="s">
        <v>647</v>
      </c>
      <c r="B53" s="23" t="s">
        <v>648</v>
      </c>
      <c r="C53" s="23" t="s">
        <v>16</v>
      </c>
      <c r="D53" s="23" t="s">
        <v>44</v>
      </c>
      <c r="E53" s="23">
        <v>0.3</v>
      </c>
      <c r="F53" s="23">
        <v>0.73268999999999995</v>
      </c>
      <c r="G53" s="23">
        <v>0.72399000000000002</v>
      </c>
      <c r="H53" s="23">
        <v>0.72968999999999995</v>
      </c>
      <c r="I53" s="23">
        <v>0.72919999999999996</v>
      </c>
      <c r="J53" s="23">
        <v>-0.72</v>
      </c>
      <c r="K53" s="23">
        <v>0</v>
      </c>
      <c r="L53" s="23">
        <v>4.9000000000000004</v>
      </c>
      <c r="M53" s="23" t="s">
        <v>0</v>
      </c>
    </row>
    <row r="54" spans="1:13" s="23" customFormat="1">
      <c r="A54" s="23" t="s">
        <v>649</v>
      </c>
      <c r="B54" s="23" t="s">
        <v>650</v>
      </c>
      <c r="C54" s="23" t="s">
        <v>13</v>
      </c>
      <c r="D54" s="23" t="s">
        <v>46</v>
      </c>
      <c r="E54" s="23">
        <v>0.3</v>
      </c>
      <c r="F54" s="23">
        <v>1.28362</v>
      </c>
      <c r="G54" s="23">
        <v>1.31532</v>
      </c>
      <c r="H54" s="23">
        <v>1.28932</v>
      </c>
      <c r="I54" s="23">
        <v>1.2916099999999999</v>
      </c>
      <c r="J54" s="23">
        <v>-1.27</v>
      </c>
      <c r="K54" s="23">
        <v>0</v>
      </c>
      <c r="L54" s="23">
        <v>22.9</v>
      </c>
      <c r="M54" s="23" t="s">
        <v>0</v>
      </c>
    </row>
    <row r="55" spans="1:13" s="23" customFormat="1">
      <c r="A55" s="23" t="s">
        <v>651</v>
      </c>
      <c r="B55" s="23" t="s">
        <v>652</v>
      </c>
      <c r="C55" s="23" t="s">
        <v>10</v>
      </c>
      <c r="D55" s="23" t="s">
        <v>46</v>
      </c>
      <c r="E55" s="23">
        <v>0.3</v>
      </c>
      <c r="F55" s="23">
        <v>1.1525700000000001</v>
      </c>
      <c r="G55" s="23">
        <v>1.17197</v>
      </c>
      <c r="H55" s="23">
        <v>1.15707</v>
      </c>
      <c r="I55" s="23">
        <v>1.15876</v>
      </c>
      <c r="J55" s="23">
        <v>-1.1399999999999999</v>
      </c>
      <c r="K55" s="23">
        <v>0</v>
      </c>
      <c r="L55" s="23">
        <v>16.899999999999999</v>
      </c>
      <c r="M55" s="23" t="s">
        <v>0</v>
      </c>
    </row>
    <row r="56" spans="1:13" s="23" customFormat="1">
      <c r="A56" s="23" t="s">
        <v>653</v>
      </c>
      <c r="B56" s="23" t="s">
        <v>652</v>
      </c>
      <c r="C56" s="23" t="s">
        <v>10</v>
      </c>
      <c r="D56" s="23" t="s">
        <v>46</v>
      </c>
      <c r="E56" s="23">
        <v>0.3</v>
      </c>
      <c r="F56" s="23">
        <v>1.1566700000000001</v>
      </c>
      <c r="G56" s="23">
        <v>1.1715599999999999</v>
      </c>
      <c r="H56" s="23">
        <v>1.15666</v>
      </c>
      <c r="I56" s="23">
        <v>1.15879</v>
      </c>
      <c r="J56" s="23">
        <v>-1.1399999999999999</v>
      </c>
      <c r="K56" s="23">
        <v>0</v>
      </c>
      <c r="L56" s="23">
        <v>21.3</v>
      </c>
      <c r="M56" s="23" t="s">
        <v>0</v>
      </c>
    </row>
    <row r="57" spans="1:13" s="23" customFormat="1">
      <c r="A57" s="23" t="s">
        <v>654</v>
      </c>
      <c r="B57" s="23" t="s">
        <v>655</v>
      </c>
      <c r="C57" s="23" t="s">
        <v>13</v>
      </c>
      <c r="D57" s="23" t="s">
        <v>46</v>
      </c>
      <c r="E57" s="23">
        <v>0.3</v>
      </c>
      <c r="F57" s="23">
        <v>1.28244</v>
      </c>
      <c r="G57" s="23">
        <v>1.30172</v>
      </c>
      <c r="H57" s="23">
        <v>1.28172</v>
      </c>
      <c r="I57" s="23">
        <v>1.28328</v>
      </c>
      <c r="J57" s="23">
        <v>-1.27</v>
      </c>
      <c r="K57" s="23">
        <v>0</v>
      </c>
      <c r="L57" s="23">
        <v>15.6</v>
      </c>
      <c r="M57" s="23" t="s">
        <v>0</v>
      </c>
    </row>
    <row r="58" spans="1:13" s="23" customFormat="1">
      <c r="A58" s="23" t="s">
        <v>656</v>
      </c>
      <c r="B58" s="23" t="s">
        <v>657</v>
      </c>
      <c r="C58" s="23" t="s">
        <v>13</v>
      </c>
      <c r="D58" s="23" t="s">
        <v>46</v>
      </c>
      <c r="E58" s="23">
        <v>0.3</v>
      </c>
      <c r="F58" s="23">
        <v>1.27725</v>
      </c>
      <c r="G58" s="23">
        <v>1.30745</v>
      </c>
      <c r="H58" s="23">
        <v>1.2824500000000001</v>
      </c>
      <c r="I58" s="23">
        <v>1.28348</v>
      </c>
      <c r="J58" s="23">
        <v>-1.27</v>
      </c>
      <c r="K58" s="23">
        <v>0</v>
      </c>
      <c r="L58" s="23">
        <v>10.3</v>
      </c>
      <c r="M58" s="23" t="s">
        <v>0</v>
      </c>
    </row>
    <row r="59" spans="1:13" s="23" customFormat="1">
      <c r="A59" s="23" t="s">
        <v>658</v>
      </c>
      <c r="B59" s="23" t="s">
        <v>659</v>
      </c>
      <c r="C59" s="23" t="s">
        <v>10</v>
      </c>
      <c r="D59" s="23" t="s">
        <v>46</v>
      </c>
      <c r="E59" s="23">
        <v>0.3</v>
      </c>
      <c r="F59" s="23">
        <v>1.1465399999999999</v>
      </c>
      <c r="G59" s="23">
        <v>1.16614</v>
      </c>
      <c r="H59" s="23">
        <v>1.15124</v>
      </c>
      <c r="I59" s="23">
        <v>1.1533800000000001</v>
      </c>
      <c r="J59" s="23">
        <v>-1.1399999999999999</v>
      </c>
      <c r="K59" s="23">
        <v>0</v>
      </c>
      <c r="L59" s="23">
        <v>21.4</v>
      </c>
      <c r="M59" s="23" t="s">
        <v>0</v>
      </c>
    </row>
    <row r="60" spans="1:13" s="23" customFormat="1">
      <c r="A60" s="23" t="s">
        <v>660</v>
      </c>
      <c r="B60" s="23" t="s">
        <v>462</v>
      </c>
      <c r="C60" s="23" t="s">
        <v>10</v>
      </c>
      <c r="D60" s="23" t="s">
        <v>46</v>
      </c>
      <c r="E60" s="23">
        <v>0.3</v>
      </c>
      <c r="F60" s="23">
        <v>1.1474599999999999</v>
      </c>
      <c r="G60" s="23">
        <v>1.16706</v>
      </c>
      <c r="H60" s="23">
        <v>1.1521600000000001</v>
      </c>
      <c r="I60" s="23">
        <v>1.153</v>
      </c>
      <c r="J60" s="23">
        <v>-1.1399999999999999</v>
      </c>
      <c r="K60" s="23">
        <v>0</v>
      </c>
      <c r="L60" s="23">
        <v>8.4</v>
      </c>
      <c r="M60" s="23" t="s">
        <v>0</v>
      </c>
    </row>
    <row r="61" spans="1:13" s="23" customFormat="1">
      <c r="A61" s="23" t="s">
        <v>661</v>
      </c>
      <c r="B61" s="23" t="s">
        <v>662</v>
      </c>
      <c r="C61" s="23" t="s">
        <v>13</v>
      </c>
      <c r="D61" s="23" t="s">
        <v>44</v>
      </c>
      <c r="E61" s="23">
        <v>0.3</v>
      </c>
      <c r="F61" s="23">
        <v>1.28464</v>
      </c>
      <c r="G61" s="23">
        <v>1.1286400000000001</v>
      </c>
      <c r="H61" s="23">
        <v>1.27864</v>
      </c>
      <c r="I61" s="23">
        <v>1.2846500000000001</v>
      </c>
      <c r="J61" s="23">
        <v>-1.27</v>
      </c>
      <c r="K61" s="23">
        <v>0.44</v>
      </c>
      <c r="L61" s="23">
        <v>-60.1</v>
      </c>
      <c r="M61" s="23" t="s">
        <v>0</v>
      </c>
    </row>
    <row r="62" spans="1:13" s="23" customFormat="1">
      <c r="A62" s="23" t="s">
        <v>663</v>
      </c>
      <c r="B62" s="23" t="s">
        <v>664</v>
      </c>
      <c r="C62" s="23" t="s">
        <v>11</v>
      </c>
      <c r="D62" s="23" t="s">
        <v>44</v>
      </c>
      <c r="E62" s="23">
        <v>0.06</v>
      </c>
      <c r="F62" s="23">
        <v>110.77800000000001</v>
      </c>
      <c r="G62" s="23">
        <v>110.13800000000001</v>
      </c>
      <c r="H62" s="23">
        <v>110.557</v>
      </c>
      <c r="I62" s="23">
        <v>110.25</v>
      </c>
      <c r="J62" s="23">
        <v>-0.2</v>
      </c>
      <c r="K62" s="23">
        <v>-0.57999999999999996</v>
      </c>
      <c r="L62" s="23">
        <v>30.7</v>
      </c>
      <c r="M62" s="23" t="s">
        <v>0</v>
      </c>
    </row>
    <row r="63" spans="1:13" s="23" customFormat="1">
      <c r="A63" s="23" t="s">
        <v>665</v>
      </c>
      <c r="B63" s="23" t="s">
        <v>666</v>
      </c>
      <c r="C63" s="23" t="s">
        <v>10</v>
      </c>
      <c r="D63" s="23" t="s">
        <v>44</v>
      </c>
      <c r="E63" s="23">
        <v>0.3</v>
      </c>
      <c r="F63" s="23">
        <v>1.14367</v>
      </c>
      <c r="G63" s="23">
        <v>1.1105700000000001</v>
      </c>
      <c r="H63" s="23">
        <v>1.13957</v>
      </c>
      <c r="I63" s="23">
        <v>1.14402</v>
      </c>
      <c r="J63" s="23">
        <v>-1.1399999999999999</v>
      </c>
      <c r="K63" s="23">
        <v>0</v>
      </c>
      <c r="L63" s="23">
        <v>-44.5</v>
      </c>
      <c r="M63" s="23" t="s">
        <v>0</v>
      </c>
    </row>
    <row r="64" spans="1:13" s="23" customFormat="1">
      <c r="A64" s="23" t="s">
        <v>667</v>
      </c>
      <c r="B64" s="23" t="s">
        <v>668</v>
      </c>
      <c r="C64" s="23" t="s">
        <v>10</v>
      </c>
      <c r="D64" s="23" t="s">
        <v>44</v>
      </c>
      <c r="E64" s="23">
        <v>0.3</v>
      </c>
      <c r="F64" s="23">
        <v>1.14192</v>
      </c>
      <c r="G64" s="23">
        <v>1.0483199999999999</v>
      </c>
      <c r="H64" s="23">
        <v>1.13832</v>
      </c>
      <c r="I64" s="23">
        <v>1.1417900000000001</v>
      </c>
      <c r="J64" s="23">
        <v>-1.1399999999999999</v>
      </c>
      <c r="K64" s="23">
        <v>1.29</v>
      </c>
      <c r="L64" s="23">
        <v>-34.700000000000003</v>
      </c>
      <c r="M64" s="23" t="s">
        <v>0</v>
      </c>
    </row>
    <row r="65" spans="1:13" s="23" customFormat="1">
      <c r="A65" s="23" t="s">
        <v>669</v>
      </c>
      <c r="B65" s="23" t="s">
        <v>670</v>
      </c>
      <c r="C65" s="23" t="s">
        <v>10</v>
      </c>
      <c r="D65" s="23" t="s">
        <v>44</v>
      </c>
      <c r="E65" s="23">
        <v>0.3</v>
      </c>
      <c r="F65" s="23">
        <v>1.1408700000000001</v>
      </c>
      <c r="G65" s="23">
        <v>1.1166700000000001</v>
      </c>
      <c r="H65" s="23">
        <v>1.1366700000000001</v>
      </c>
      <c r="I65" s="23">
        <v>1.13873</v>
      </c>
      <c r="J65" s="23">
        <v>-1.1399999999999999</v>
      </c>
      <c r="K65" s="23">
        <v>0</v>
      </c>
      <c r="L65" s="23">
        <v>-20.6</v>
      </c>
      <c r="M65" s="23" t="s">
        <v>0</v>
      </c>
    </row>
    <row r="66" spans="1:13" s="23" customFormat="1">
      <c r="A66" s="23" t="s">
        <v>671</v>
      </c>
      <c r="B66" s="23" t="s">
        <v>670</v>
      </c>
      <c r="C66" s="23" t="s">
        <v>10</v>
      </c>
      <c r="D66" s="23" t="s">
        <v>44</v>
      </c>
      <c r="E66" s="23">
        <v>0.3</v>
      </c>
      <c r="F66" s="23">
        <v>1.1386799999999999</v>
      </c>
      <c r="G66" s="23">
        <v>1.1144799999999999</v>
      </c>
      <c r="H66" s="23">
        <v>1.1344799999999999</v>
      </c>
      <c r="I66" s="23">
        <v>1.1387400000000001</v>
      </c>
      <c r="J66" s="23">
        <v>-1.1399999999999999</v>
      </c>
      <c r="K66" s="23">
        <v>3.89</v>
      </c>
      <c r="L66" s="23">
        <v>-42.6</v>
      </c>
      <c r="M66" s="23" t="s">
        <v>0</v>
      </c>
    </row>
    <row r="67" spans="1:13" s="23" customFormat="1">
      <c r="A67" s="23" t="s">
        <v>672</v>
      </c>
      <c r="B67" s="23" t="s">
        <v>147</v>
      </c>
      <c r="C67" s="23" t="s">
        <v>10</v>
      </c>
      <c r="D67" s="23" t="s">
        <v>44</v>
      </c>
      <c r="E67" s="23">
        <v>0.3</v>
      </c>
      <c r="F67" s="23">
        <v>1.1349199999999999</v>
      </c>
      <c r="G67" s="23">
        <v>1.12585</v>
      </c>
      <c r="H67" s="23">
        <v>1.1349499999999999</v>
      </c>
      <c r="I67" s="23">
        <v>1.1349400000000001</v>
      </c>
      <c r="J67" s="23">
        <v>-1.1399999999999999</v>
      </c>
      <c r="K67" s="23">
        <v>3.89</v>
      </c>
      <c r="L67" s="23">
        <v>0.1</v>
      </c>
      <c r="M67" s="23" t="s">
        <v>0</v>
      </c>
    </row>
    <row r="68" spans="1:13" s="23" customFormat="1">
      <c r="A68" s="23" t="s">
        <v>673</v>
      </c>
      <c r="B68" s="23" t="s">
        <v>674</v>
      </c>
      <c r="C68" s="23" t="s">
        <v>16</v>
      </c>
      <c r="D68" s="23" t="s">
        <v>44</v>
      </c>
      <c r="E68" s="23">
        <v>0.3</v>
      </c>
      <c r="F68" s="23">
        <v>0.72536999999999996</v>
      </c>
      <c r="G68" s="23">
        <v>0.71667000000000003</v>
      </c>
      <c r="H68" s="23">
        <v>0.72236999999999996</v>
      </c>
      <c r="I68" s="23">
        <v>0.72196000000000005</v>
      </c>
      <c r="J68" s="23">
        <v>-0.73</v>
      </c>
      <c r="K68" s="23">
        <v>0</v>
      </c>
      <c r="L68" s="23">
        <v>4.0999999999999996</v>
      </c>
      <c r="M68" s="23" t="s">
        <v>0</v>
      </c>
    </row>
    <row r="69" spans="1:13" s="23" customFormat="1">
      <c r="A69" s="23" t="s">
        <v>675</v>
      </c>
      <c r="B69" s="23" t="s">
        <v>676</v>
      </c>
      <c r="C69" s="23" t="s">
        <v>10</v>
      </c>
      <c r="D69" s="23" t="s">
        <v>44</v>
      </c>
      <c r="E69" s="23">
        <v>0.3</v>
      </c>
      <c r="F69" s="23">
        <v>1.1391199999999999</v>
      </c>
      <c r="G69" s="23">
        <v>1.1147199999999999</v>
      </c>
      <c r="H69" s="23">
        <v>1.13472</v>
      </c>
      <c r="I69" s="23">
        <v>1.1338699999999999</v>
      </c>
      <c r="J69" s="23">
        <v>-1.1399999999999999</v>
      </c>
      <c r="K69" s="23">
        <v>0</v>
      </c>
      <c r="L69" s="23">
        <v>8.5</v>
      </c>
      <c r="M69" s="23" t="s">
        <v>0</v>
      </c>
    </row>
    <row r="70" spans="1:13" s="23" customFormat="1">
      <c r="A70" s="23" t="s">
        <v>677</v>
      </c>
      <c r="B70" s="23" t="s">
        <v>678</v>
      </c>
      <c r="C70" s="23" t="s">
        <v>10</v>
      </c>
      <c r="D70" s="23" t="s">
        <v>44</v>
      </c>
      <c r="E70" s="23">
        <v>0.3</v>
      </c>
      <c r="F70" s="23">
        <v>1.1469</v>
      </c>
      <c r="G70" s="23">
        <v>1.1227</v>
      </c>
      <c r="H70" s="23">
        <v>1.1427</v>
      </c>
      <c r="I70" s="23">
        <v>1.1401600000000001</v>
      </c>
      <c r="J70" s="23">
        <v>-1.1399999999999999</v>
      </c>
      <c r="K70" s="23">
        <v>0</v>
      </c>
      <c r="L70" s="23">
        <v>25.4</v>
      </c>
      <c r="M70" s="23" t="s">
        <v>0</v>
      </c>
    </row>
    <row r="71" spans="1:13" s="23" customFormat="1">
      <c r="A71" s="23" t="s">
        <v>679</v>
      </c>
      <c r="B71" s="23" t="s">
        <v>680</v>
      </c>
      <c r="C71" s="23" t="s">
        <v>10</v>
      </c>
      <c r="D71" s="23" t="s">
        <v>44</v>
      </c>
      <c r="E71" s="23">
        <v>0.3</v>
      </c>
      <c r="F71" s="23">
        <v>1.1453800000000001</v>
      </c>
      <c r="G71" s="23">
        <v>1.13208</v>
      </c>
      <c r="H71" s="23">
        <v>1.1411800000000001</v>
      </c>
      <c r="I71" s="23">
        <v>1.1393599999999999</v>
      </c>
      <c r="J71" s="23">
        <v>-1.1399999999999999</v>
      </c>
      <c r="K71" s="23">
        <v>0</v>
      </c>
      <c r="L71" s="23">
        <v>18.2</v>
      </c>
      <c r="M71" s="23" t="s">
        <v>0</v>
      </c>
    </row>
    <row r="72" spans="1:13" s="23" customFormat="1">
      <c r="A72" s="23" t="s">
        <v>681</v>
      </c>
      <c r="B72" s="23" t="s">
        <v>682</v>
      </c>
      <c r="C72" s="23" t="s">
        <v>11</v>
      </c>
      <c r="D72" s="23" t="s">
        <v>44</v>
      </c>
      <c r="E72" s="23">
        <v>0.3</v>
      </c>
      <c r="F72" s="23">
        <v>110.72799999999999</v>
      </c>
      <c r="G72" s="23">
        <v>108.83799999999999</v>
      </c>
      <c r="H72" s="23">
        <v>110.33799999999999</v>
      </c>
      <c r="I72" s="23">
        <v>110.73099999999999</v>
      </c>
      <c r="J72" s="23">
        <v>-1</v>
      </c>
      <c r="K72" s="23">
        <v>0</v>
      </c>
      <c r="L72" s="23">
        <v>-39.299999999999997</v>
      </c>
      <c r="M72" s="23" t="s">
        <v>0</v>
      </c>
    </row>
    <row r="73" spans="1:13" s="23" customFormat="1">
      <c r="A73" s="23" t="s">
        <v>683</v>
      </c>
      <c r="B73" s="23" t="s">
        <v>684</v>
      </c>
      <c r="C73" s="23" t="s">
        <v>10</v>
      </c>
      <c r="D73" s="23" t="s">
        <v>44</v>
      </c>
      <c r="E73" s="23">
        <v>0.3</v>
      </c>
      <c r="F73" s="23">
        <v>1.1430800000000001</v>
      </c>
      <c r="G73" s="23">
        <v>1.12348</v>
      </c>
      <c r="H73" s="23">
        <v>1.1383799999999999</v>
      </c>
      <c r="I73" s="23">
        <v>1.1373200000000001</v>
      </c>
      <c r="J73" s="23">
        <v>-1.1399999999999999</v>
      </c>
      <c r="K73" s="23">
        <v>0</v>
      </c>
      <c r="L73" s="23">
        <v>10.6</v>
      </c>
      <c r="M73" s="23" t="s">
        <v>0</v>
      </c>
    </row>
    <row r="74" spans="1:13" s="23" customFormat="1">
      <c r="A74" s="23" t="s">
        <v>685</v>
      </c>
      <c r="B74" s="23" t="s">
        <v>686</v>
      </c>
      <c r="C74" s="23" t="s">
        <v>13</v>
      </c>
      <c r="D74" s="23" t="s">
        <v>44</v>
      </c>
      <c r="E74" s="23">
        <v>0.3</v>
      </c>
      <c r="F74" s="23">
        <v>1.27779</v>
      </c>
      <c r="G74" s="23">
        <v>1.2578100000000001</v>
      </c>
      <c r="H74" s="23">
        <v>1.2778099999999999</v>
      </c>
      <c r="I74" s="23">
        <v>1.27643</v>
      </c>
      <c r="J74" s="23">
        <v>-1.28</v>
      </c>
      <c r="K74" s="23">
        <v>0</v>
      </c>
      <c r="L74" s="23">
        <v>13.8</v>
      </c>
      <c r="M74" s="23" t="s">
        <v>0</v>
      </c>
    </row>
    <row r="75" spans="1:13" s="23" customFormat="1">
      <c r="A75" s="42">
        <v>43381.93472222222</v>
      </c>
      <c r="B75" s="23" t="s">
        <v>546</v>
      </c>
      <c r="C75" s="23" t="s">
        <v>10</v>
      </c>
      <c r="D75" s="23" t="s">
        <v>44</v>
      </c>
      <c r="E75" s="23">
        <v>0.3</v>
      </c>
      <c r="F75" s="23">
        <v>1.14011</v>
      </c>
      <c r="G75" s="23">
        <v>1.12703</v>
      </c>
      <c r="H75" s="23">
        <v>1.1419299999999999</v>
      </c>
      <c r="I75" s="23">
        <v>1.13798</v>
      </c>
      <c r="J75" s="23">
        <v>-1.1399999999999999</v>
      </c>
      <c r="K75" s="23">
        <v>1.29</v>
      </c>
      <c r="L75" s="23">
        <v>39.5</v>
      </c>
      <c r="M75" s="23" t="s">
        <v>0</v>
      </c>
    </row>
    <row r="76" spans="1:13" s="23" customFormat="1">
      <c r="A76" s="42">
        <v>43381.930555555555</v>
      </c>
      <c r="B76" s="23" t="s">
        <v>546</v>
      </c>
      <c r="C76" s="23" t="s">
        <v>10</v>
      </c>
      <c r="D76" s="23" t="s">
        <v>44</v>
      </c>
      <c r="E76" s="23">
        <v>0.3</v>
      </c>
      <c r="F76" s="23">
        <v>1.1454299999999999</v>
      </c>
      <c r="G76" s="23">
        <v>1.1260300000000001</v>
      </c>
      <c r="H76" s="23">
        <v>1.14093</v>
      </c>
      <c r="I76" s="23">
        <v>1.13798</v>
      </c>
      <c r="J76" s="23">
        <v>-1.1399999999999999</v>
      </c>
      <c r="K76" s="23">
        <v>1.29</v>
      </c>
      <c r="L76" s="23">
        <v>29.5</v>
      </c>
      <c r="M76" s="23" t="s">
        <v>0</v>
      </c>
    </row>
    <row r="77" spans="1:13" s="23" customFormat="1">
      <c r="A77" s="42">
        <v>43381.931250000001</v>
      </c>
      <c r="B77" s="42">
        <v>43381.957638888889</v>
      </c>
      <c r="C77" s="23" t="s">
        <v>10</v>
      </c>
      <c r="D77" s="23" t="s">
        <v>44</v>
      </c>
      <c r="E77" s="23">
        <v>0.3</v>
      </c>
      <c r="F77" s="23">
        <v>1.1456500000000001</v>
      </c>
      <c r="G77" s="23">
        <v>1.1212500000000001</v>
      </c>
      <c r="H77" s="23">
        <v>1.1412500000000001</v>
      </c>
      <c r="I77" s="23">
        <v>1.1402300000000001</v>
      </c>
      <c r="J77" s="23">
        <v>-1.1399999999999999</v>
      </c>
      <c r="K77" s="23">
        <v>0</v>
      </c>
      <c r="L77" s="23">
        <v>10.199999999999999</v>
      </c>
      <c r="M77" s="23" t="s">
        <v>0</v>
      </c>
    </row>
    <row r="78" spans="1:13" s="23" customFormat="1">
      <c r="A78" s="42">
        <v>43381.354166666664</v>
      </c>
      <c r="B78" s="42">
        <v>43381.785416666666</v>
      </c>
      <c r="C78" s="23" t="s">
        <v>10</v>
      </c>
      <c r="D78" s="23" t="s">
        <v>44</v>
      </c>
      <c r="E78" s="23">
        <v>0.09</v>
      </c>
      <c r="F78" s="23">
        <v>1.1430199999999999</v>
      </c>
      <c r="G78" s="23">
        <v>1.12381</v>
      </c>
      <c r="H78" s="23">
        <v>1.1445799999999999</v>
      </c>
      <c r="I78" s="23">
        <v>1.1410100000000001</v>
      </c>
      <c r="J78" s="23">
        <v>-0.34</v>
      </c>
      <c r="K78" s="23">
        <v>0</v>
      </c>
      <c r="L78" s="23">
        <v>35.700000000000003</v>
      </c>
      <c r="M78" s="23" t="s">
        <v>0</v>
      </c>
    </row>
    <row r="79" spans="1:13" s="23" customFormat="1">
      <c r="A79" s="42">
        <v>43381.770833333336</v>
      </c>
      <c r="B79" s="42">
        <v>43381.777777777781</v>
      </c>
      <c r="C79" s="23" t="s">
        <v>13</v>
      </c>
      <c r="D79" s="23" t="s">
        <v>44</v>
      </c>
      <c r="E79" s="23">
        <v>0.3</v>
      </c>
      <c r="F79" s="23">
        <v>1.2841199999999999</v>
      </c>
      <c r="G79" s="23">
        <v>1.2584200000000001</v>
      </c>
      <c r="H79" s="23">
        <v>1.2784199999999999</v>
      </c>
      <c r="I79" s="23">
        <v>1.2774700000000001</v>
      </c>
      <c r="J79" s="23">
        <v>-1.28</v>
      </c>
      <c r="K79" s="23">
        <v>0</v>
      </c>
      <c r="L79" s="23">
        <v>9.5</v>
      </c>
      <c r="M79" s="23" t="s">
        <v>0</v>
      </c>
    </row>
    <row r="80" spans="1:13" s="23" customFormat="1">
      <c r="A80" s="42">
        <v>43381.364583333336</v>
      </c>
      <c r="B80" s="42">
        <v>43381.686805555553</v>
      </c>
      <c r="C80" s="23" t="s">
        <v>10</v>
      </c>
      <c r="D80" s="23" t="s">
        <v>44</v>
      </c>
      <c r="E80" s="23">
        <v>0.09</v>
      </c>
      <c r="F80" s="23">
        <v>1.1498299999999999</v>
      </c>
      <c r="G80" s="23">
        <v>1.12439</v>
      </c>
      <c r="H80" s="23">
        <v>1.14516</v>
      </c>
      <c r="I80" s="23">
        <v>1.1416900000000001</v>
      </c>
      <c r="J80" s="23">
        <v>-0.34</v>
      </c>
      <c r="K80" s="23">
        <v>0</v>
      </c>
      <c r="L80" s="23">
        <v>34.700000000000003</v>
      </c>
      <c r="M80" s="23" t="s">
        <v>0</v>
      </c>
    </row>
    <row r="81" spans="1:13" s="23" customFormat="1">
      <c r="A81" s="42">
        <v>43381.34375</v>
      </c>
      <c r="B81" s="42">
        <v>43381.677083333336</v>
      </c>
      <c r="C81" s="23" t="s">
        <v>10</v>
      </c>
      <c r="D81" s="23" t="s">
        <v>44</v>
      </c>
      <c r="E81" s="23">
        <v>0.09</v>
      </c>
      <c r="F81" s="23">
        <v>1.1504799999999999</v>
      </c>
      <c r="G81" s="23">
        <v>1.12863</v>
      </c>
      <c r="H81" s="23">
        <v>1.14656</v>
      </c>
      <c r="I81" s="23">
        <v>1.1428100000000001</v>
      </c>
      <c r="J81" s="23">
        <v>-0.34</v>
      </c>
      <c r="K81" s="23">
        <v>0</v>
      </c>
      <c r="L81" s="23">
        <v>37.5</v>
      </c>
      <c r="M81" s="23" t="s">
        <v>0</v>
      </c>
    </row>
    <row r="82" spans="1:13" s="23" customFormat="1">
      <c r="A82" s="42">
        <v>43381.510416666664</v>
      </c>
      <c r="B82" s="42">
        <v>43381.607638888891</v>
      </c>
      <c r="C82" s="23" t="s">
        <v>10</v>
      </c>
      <c r="D82" s="23" t="s">
        <v>44</v>
      </c>
      <c r="E82" s="23">
        <v>0.3</v>
      </c>
      <c r="F82" s="23">
        <v>1.1516599999999999</v>
      </c>
      <c r="G82" s="23">
        <v>1.13226</v>
      </c>
      <c r="H82" s="23">
        <v>1.14716</v>
      </c>
      <c r="I82" s="23">
        <v>1.14578</v>
      </c>
      <c r="J82" s="23">
        <v>-1.1399999999999999</v>
      </c>
      <c r="K82" s="23">
        <v>0</v>
      </c>
      <c r="L82" s="23">
        <v>13.8</v>
      </c>
      <c r="M82" s="23" t="s">
        <v>0</v>
      </c>
    </row>
    <row r="83" spans="1:13" s="23" customFormat="1">
      <c r="A83" s="42">
        <v>43381.270833333336</v>
      </c>
      <c r="B83" s="42">
        <v>43381.340277777781</v>
      </c>
      <c r="C83" s="23" t="s">
        <v>13</v>
      </c>
      <c r="D83" s="23" t="s">
        <v>44</v>
      </c>
      <c r="E83" s="23">
        <v>0.3</v>
      </c>
      <c r="F83" s="23">
        <v>1.28247</v>
      </c>
      <c r="G83" s="23">
        <v>1.2635400000000001</v>
      </c>
      <c r="H83" s="23">
        <v>1.2835399999999999</v>
      </c>
      <c r="I83" s="23">
        <v>1.28179</v>
      </c>
      <c r="J83" s="23">
        <v>-1.27</v>
      </c>
      <c r="K83" s="23">
        <v>0</v>
      </c>
      <c r="L83" s="23">
        <v>17.5</v>
      </c>
      <c r="M83" s="23" t="s">
        <v>0</v>
      </c>
    </row>
    <row r="84" spans="1:13" s="23" customFormat="1">
      <c r="A84" s="42">
        <v>43381.162499999999</v>
      </c>
      <c r="B84" s="42">
        <v>43381.320833333331</v>
      </c>
      <c r="C84" s="23" t="s">
        <v>10</v>
      </c>
      <c r="D84" s="23" t="s">
        <v>44</v>
      </c>
      <c r="E84" s="23">
        <v>0.3</v>
      </c>
      <c r="F84" s="23">
        <v>1.15761</v>
      </c>
      <c r="G84" s="23">
        <v>1.1332100000000001</v>
      </c>
      <c r="H84" s="23">
        <v>1.1532100000000001</v>
      </c>
      <c r="I84" s="23">
        <v>1.15259</v>
      </c>
      <c r="J84" s="23">
        <v>-1.1399999999999999</v>
      </c>
      <c r="K84" s="23">
        <v>0</v>
      </c>
      <c r="L84" s="23">
        <v>6.2</v>
      </c>
      <c r="M84" s="23" t="s">
        <v>0</v>
      </c>
    </row>
    <row r="85" spans="1:13" s="23" customFormat="1">
      <c r="A85" s="42">
        <v>43381.242361111108</v>
      </c>
      <c r="B85" s="42">
        <v>43381.303472222222</v>
      </c>
      <c r="C85" s="23" t="s">
        <v>13</v>
      </c>
      <c r="D85" s="23" t="s">
        <v>44</v>
      </c>
      <c r="E85" s="23">
        <v>0.3</v>
      </c>
      <c r="F85" s="23">
        <v>1.28914</v>
      </c>
      <c r="G85" s="23">
        <v>1.2735399999999999</v>
      </c>
      <c r="H85" s="23">
        <v>1.2835399999999999</v>
      </c>
      <c r="I85" s="23">
        <v>1.2829600000000001</v>
      </c>
      <c r="J85" s="23">
        <v>-1.27</v>
      </c>
      <c r="K85" s="23">
        <v>0</v>
      </c>
      <c r="L85" s="23">
        <v>5.8</v>
      </c>
      <c r="M85" s="23" t="s">
        <v>0</v>
      </c>
    </row>
    <row r="86" spans="1:13" s="23" customFormat="1">
      <c r="A86" s="42">
        <v>43320.885416666664</v>
      </c>
      <c r="B86" s="42">
        <v>43351.114583333336</v>
      </c>
      <c r="C86" s="23" t="s">
        <v>13</v>
      </c>
      <c r="D86" s="23" t="s">
        <v>44</v>
      </c>
      <c r="E86" s="23">
        <v>0.3</v>
      </c>
      <c r="F86" s="23">
        <v>1.28929</v>
      </c>
      <c r="G86" s="23">
        <v>1.26929</v>
      </c>
      <c r="H86" s="23">
        <v>1.28929</v>
      </c>
      <c r="I86" s="23">
        <v>1.28806</v>
      </c>
      <c r="J86" s="23">
        <v>-1.27</v>
      </c>
      <c r="K86" s="23">
        <v>1.05</v>
      </c>
      <c r="L86" s="23">
        <v>12.3</v>
      </c>
      <c r="M86" s="23" t="s">
        <v>0</v>
      </c>
    </row>
    <row r="87" spans="1:13" s="23" customFormat="1">
      <c r="A87" s="42">
        <v>43320.753472222219</v>
      </c>
      <c r="B87" s="42">
        <v>43320.805555555555</v>
      </c>
      <c r="C87" s="23" t="s">
        <v>13</v>
      </c>
      <c r="D87" s="23" t="s">
        <v>44</v>
      </c>
      <c r="E87" s="23">
        <v>0.3</v>
      </c>
      <c r="F87" s="23">
        <v>1.29396</v>
      </c>
      <c r="G87" s="23">
        <v>1.26376</v>
      </c>
      <c r="H87" s="23">
        <v>1.2887599999999999</v>
      </c>
      <c r="I87" s="23">
        <v>1.28775</v>
      </c>
      <c r="J87" s="23">
        <v>-1.27</v>
      </c>
      <c r="K87" s="23">
        <v>0</v>
      </c>
      <c r="L87" s="23">
        <v>10.1</v>
      </c>
      <c r="M87" s="23" t="s">
        <v>0</v>
      </c>
    </row>
    <row r="88" spans="1:13" s="23" customFormat="1">
      <c r="A88" s="42">
        <v>43320.583333333336</v>
      </c>
      <c r="B88" s="42">
        <v>43320.760416666664</v>
      </c>
      <c r="C88" s="23" t="s">
        <v>13</v>
      </c>
      <c r="D88" s="23" t="s">
        <v>44</v>
      </c>
      <c r="E88" s="23">
        <v>0.06</v>
      </c>
      <c r="F88" s="23">
        <v>1.2943</v>
      </c>
      <c r="G88" s="23">
        <v>1.2712399999999999</v>
      </c>
      <c r="H88" s="23">
        <v>1.28627</v>
      </c>
      <c r="I88" s="23">
        <v>1.2895399999999999</v>
      </c>
      <c r="J88" s="23">
        <v>-0.25</v>
      </c>
      <c r="K88" s="23">
        <v>0</v>
      </c>
      <c r="L88" s="23">
        <v>-32.700000000000003</v>
      </c>
      <c r="M88" s="23" t="s">
        <v>0</v>
      </c>
    </row>
    <row r="89" spans="1:13" s="23" customFormat="1">
      <c r="A89" s="42">
        <v>43320.479166666664</v>
      </c>
      <c r="B89" s="42">
        <v>43320.650694444441</v>
      </c>
      <c r="C89" s="23" t="s">
        <v>10</v>
      </c>
      <c r="D89" s="23" t="s">
        <v>44</v>
      </c>
      <c r="E89" s="23">
        <v>0.09</v>
      </c>
      <c r="F89" s="23">
        <v>1.1606300000000001</v>
      </c>
      <c r="G89" s="23">
        <v>1.1519299999999999</v>
      </c>
      <c r="H89" s="23">
        <v>1.1590400000000001</v>
      </c>
      <c r="I89" s="23">
        <v>1.15777</v>
      </c>
      <c r="J89" s="23">
        <v>-0.34</v>
      </c>
      <c r="K89" s="23">
        <v>0</v>
      </c>
      <c r="L89" s="23">
        <v>12.7</v>
      </c>
      <c r="M89" s="23" t="s">
        <v>0</v>
      </c>
    </row>
    <row r="90" spans="1:13" s="23" customFormat="1">
      <c r="A90" s="42">
        <v>43320.427083333336</v>
      </c>
      <c r="B90" s="42">
        <v>43320.621527777781</v>
      </c>
      <c r="C90" s="23" t="s">
        <v>11</v>
      </c>
      <c r="D90" s="23" t="s">
        <v>44</v>
      </c>
      <c r="E90" s="23">
        <v>0.06</v>
      </c>
      <c r="F90" s="23">
        <v>111.151</v>
      </c>
      <c r="G90" s="23">
        <v>110.59</v>
      </c>
      <c r="H90" s="23">
        <v>110.958</v>
      </c>
      <c r="I90" s="23">
        <v>111.119</v>
      </c>
      <c r="J90" s="23">
        <v>-0.2</v>
      </c>
      <c r="K90" s="23">
        <v>0</v>
      </c>
      <c r="L90" s="23">
        <v>-16.100000000000001</v>
      </c>
      <c r="M90" s="23" t="s">
        <v>0</v>
      </c>
    </row>
    <row r="91" spans="1:13" s="23" customFormat="1">
      <c r="A91" s="42">
        <v>43320.4375</v>
      </c>
      <c r="B91" s="42">
        <v>43320.583333333336</v>
      </c>
      <c r="C91" s="23" t="s">
        <v>11</v>
      </c>
      <c r="D91" s="23" t="s">
        <v>44</v>
      </c>
      <c r="E91" s="23">
        <v>0.06</v>
      </c>
      <c r="F91" s="23">
        <v>111.084</v>
      </c>
      <c r="G91" s="23">
        <v>110.39700000000001</v>
      </c>
      <c r="H91" s="23">
        <v>110.848</v>
      </c>
      <c r="I91" s="23">
        <v>111.04900000000001</v>
      </c>
      <c r="J91" s="23">
        <v>-0.2</v>
      </c>
      <c r="K91" s="23">
        <v>0</v>
      </c>
      <c r="L91" s="23">
        <v>-20.100000000000001</v>
      </c>
      <c r="M91" s="23" t="s">
        <v>0</v>
      </c>
    </row>
    <row r="92" spans="1:13" s="23" customFormat="1">
      <c r="A92" s="42">
        <v>43289.5</v>
      </c>
      <c r="B92" s="42">
        <v>43320.3</v>
      </c>
      <c r="C92" s="23" t="s">
        <v>10</v>
      </c>
      <c r="D92" s="23" t="s">
        <v>44</v>
      </c>
      <c r="E92" s="23">
        <v>0.3</v>
      </c>
      <c r="F92" s="23">
        <v>1.16238</v>
      </c>
      <c r="G92" s="23">
        <v>1.0687800000000001</v>
      </c>
      <c r="H92" s="23">
        <v>1.1587799999999999</v>
      </c>
      <c r="I92" s="23">
        <v>1.16238</v>
      </c>
      <c r="J92" s="23">
        <v>-1.1399999999999999</v>
      </c>
      <c r="K92" s="23">
        <v>1.27</v>
      </c>
      <c r="L92" s="23">
        <v>-36</v>
      </c>
      <c r="M92" s="23" t="s">
        <v>0</v>
      </c>
    </row>
    <row r="93" spans="1:13" s="23" customFormat="1">
      <c r="A93" s="42">
        <v>43259.770833333336</v>
      </c>
      <c r="B93" s="42">
        <v>43259.809027777781</v>
      </c>
      <c r="C93" s="23" t="s">
        <v>13</v>
      </c>
      <c r="D93" s="23" t="s">
        <v>44</v>
      </c>
      <c r="E93" s="23">
        <v>0.3</v>
      </c>
      <c r="F93" s="23">
        <v>1.3002899999999999</v>
      </c>
      <c r="G93" s="23">
        <v>1.2700899999999999</v>
      </c>
      <c r="H93" s="23">
        <v>1.2950900000000001</v>
      </c>
      <c r="I93" s="23">
        <v>1.29389</v>
      </c>
      <c r="J93" s="23">
        <v>-1.28</v>
      </c>
      <c r="K93" s="23">
        <v>0</v>
      </c>
      <c r="L93" s="23">
        <v>12</v>
      </c>
      <c r="M93" s="23" t="s">
        <v>0</v>
      </c>
    </row>
    <row r="94" spans="1:13" s="23" customFormat="1">
      <c r="A94" s="42">
        <v>43259.190972222219</v>
      </c>
      <c r="B94" s="42">
        <v>43259.224999999999</v>
      </c>
      <c r="C94" s="23" t="s">
        <v>10</v>
      </c>
      <c r="D94" s="23" t="s">
        <v>44</v>
      </c>
      <c r="E94" s="23">
        <v>0.3</v>
      </c>
      <c r="F94" s="23">
        <v>1.1611400000000001</v>
      </c>
      <c r="G94" s="23">
        <v>1.1367400000000001</v>
      </c>
      <c r="H94" s="23">
        <v>1.1567400000000001</v>
      </c>
      <c r="I94" s="23">
        <v>1.15602</v>
      </c>
      <c r="J94" s="23">
        <v>-1.1399999999999999</v>
      </c>
      <c r="K94" s="23">
        <v>0</v>
      </c>
      <c r="L94" s="23">
        <v>7.2</v>
      </c>
      <c r="M94" s="23" t="s">
        <v>0</v>
      </c>
    </row>
    <row r="95" spans="1:13" s="23" customFormat="1">
      <c r="A95" s="42">
        <v>43167.6875</v>
      </c>
      <c r="B95" s="42">
        <v>43167.729166666664</v>
      </c>
      <c r="C95" s="23" t="s">
        <v>10</v>
      </c>
      <c r="D95" s="23" t="s">
        <v>44</v>
      </c>
      <c r="E95" s="23">
        <v>0.09</v>
      </c>
      <c r="F95" s="23">
        <v>1.1587000000000001</v>
      </c>
      <c r="G95" s="23">
        <v>1.1491</v>
      </c>
      <c r="H95" s="23">
        <v>1.15699</v>
      </c>
      <c r="I95" s="23">
        <v>1.1587400000000001</v>
      </c>
      <c r="J95" s="23">
        <v>-0.34</v>
      </c>
      <c r="K95" s="23">
        <v>0</v>
      </c>
      <c r="L95" s="23">
        <v>-17.5</v>
      </c>
      <c r="M95" s="23" t="s">
        <v>0</v>
      </c>
    </row>
    <row r="96" spans="1:13" s="23" customFormat="1">
      <c r="A96" s="42">
        <v>43167.458333333336</v>
      </c>
      <c r="B96" s="42">
        <v>43167.541666666664</v>
      </c>
      <c r="C96" s="23" t="s">
        <v>11</v>
      </c>
      <c r="D96" s="23" t="s">
        <v>46</v>
      </c>
      <c r="E96" s="23">
        <v>0.06</v>
      </c>
      <c r="F96" s="23">
        <v>111.643</v>
      </c>
      <c r="G96" s="23">
        <v>112.19799999999999</v>
      </c>
      <c r="H96" s="23">
        <v>111.85299999999999</v>
      </c>
      <c r="I96" s="23">
        <v>111.688</v>
      </c>
      <c r="J96" s="23">
        <v>-0.2</v>
      </c>
      <c r="K96" s="23">
        <v>0</v>
      </c>
      <c r="L96" s="23">
        <v>-16.5</v>
      </c>
      <c r="M96" s="23" t="s">
        <v>0</v>
      </c>
    </row>
    <row r="97" spans="1:13" s="23" customFormat="1">
      <c r="A97" s="42">
        <v>43167.270833333336</v>
      </c>
      <c r="B97" s="42">
        <v>43167.416666666664</v>
      </c>
      <c r="C97" s="23" t="s">
        <v>13</v>
      </c>
      <c r="D97" s="23" t="s">
        <v>44</v>
      </c>
      <c r="E97" s="23">
        <v>0.3</v>
      </c>
      <c r="F97" s="23">
        <v>1.3019400000000001</v>
      </c>
      <c r="G97" s="23">
        <v>1.2760400000000001</v>
      </c>
      <c r="H97" s="23">
        <v>1.3020400000000001</v>
      </c>
      <c r="I97" s="23">
        <v>1.30057</v>
      </c>
      <c r="J97" s="23">
        <v>-1.28</v>
      </c>
      <c r="K97" s="23">
        <v>0</v>
      </c>
      <c r="L97" s="23">
        <v>14.7</v>
      </c>
      <c r="M97" s="23" t="s">
        <v>0</v>
      </c>
    </row>
    <row r="98" spans="1:13" s="23" customFormat="1">
      <c r="A98" s="42">
        <v>43167.269444444442</v>
      </c>
      <c r="B98" s="42">
        <v>43167.380555555559</v>
      </c>
      <c r="C98" s="23" t="s">
        <v>13</v>
      </c>
      <c r="D98" s="23" t="s">
        <v>44</v>
      </c>
      <c r="E98" s="23">
        <v>0.3</v>
      </c>
      <c r="F98" s="23">
        <v>1.3076300000000001</v>
      </c>
      <c r="G98" s="23">
        <v>1.29203</v>
      </c>
      <c r="H98" s="23">
        <v>1.30203</v>
      </c>
      <c r="I98" s="23">
        <v>1.3016399999999999</v>
      </c>
      <c r="J98" s="23">
        <v>-1.28</v>
      </c>
      <c r="K98" s="23">
        <v>0</v>
      </c>
      <c r="L98" s="23">
        <v>3.9</v>
      </c>
      <c r="M98" s="23" t="s">
        <v>0</v>
      </c>
    </row>
    <row r="99" spans="1:13" s="23" customFormat="1">
      <c r="A99" s="42">
        <v>43139.635416666664</v>
      </c>
      <c r="B99" s="42">
        <v>43167.166666666664</v>
      </c>
      <c r="C99" s="23" t="s">
        <v>13</v>
      </c>
      <c r="D99" s="23" t="s">
        <v>44</v>
      </c>
      <c r="E99" s="23">
        <v>0.06</v>
      </c>
      <c r="F99" s="23">
        <v>1.3120700000000001</v>
      </c>
      <c r="G99" s="23">
        <v>1.2863599999999999</v>
      </c>
      <c r="H99" s="23">
        <v>1.30305</v>
      </c>
      <c r="I99" s="23">
        <v>1.30189</v>
      </c>
      <c r="J99" s="23">
        <v>-0.26</v>
      </c>
      <c r="K99" s="23">
        <v>0.1</v>
      </c>
      <c r="L99" s="23">
        <v>11.6</v>
      </c>
      <c r="M99" s="23" t="s">
        <v>0</v>
      </c>
    </row>
    <row r="100" spans="1:13" s="23" customFormat="1">
      <c r="A100" s="42">
        <v>43167.092361111114</v>
      </c>
      <c r="B100" s="42">
        <v>43167.133333333331</v>
      </c>
      <c r="C100" s="23" t="s">
        <v>10</v>
      </c>
      <c r="D100" s="23" t="s">
        <v>44</v>
      </c>
      <c r="E100" s="23">
        <v>0.3</v>
      </c>
      <c r="F100" s="23">
        <v>1.1633899999999999</v>
      </c>
      <c r="G100" s="23">
        <v>1.1389899999999999</v>
      </c>
      <c r="H100" s="23">
        <v>1.15899</v>
      </c>
      <c r="I100" s="23">
        <v>1.1583000000000001</v>
      </c>
      <c r="J100" s="23">
        <v>-1.1399999999999999</v>
      </c>
      <c r="K100" s="23">
        <v>0</v>
      </c>
      <c r="L100" s="23">
        <v>6.9</v>
      </c>
      <c r="M100" s="23" t="s">
        <v>0</v>
      </c>
    </row>
    <row r="101" spans="1:13" s="23" customFormat="1">
      <c r="A101" s="42">
        <v>43139.645833333336</v>
      </c>
      <c r="B101" s="42">
        <v>43139.6875</v>
      </c>
      <c r="C101" s="23" t="s">
        <v>13</v>
      </c>
      <c r="D101" s="23" t="s">
        <v>44</v>
      </c>
      <c r="E101" s="23">
        <v>0.06</v>
      </c>
      <c r="F101" s="23">
        <v>1.3115300000000001</v>
      </c>
      <c r="G101" s="23">
        <v>1.2856099999999999</v>
      </c>
      <c r="H101" s="23">
        <v>1.3025100000000001</v>
      </c>
      <c r="I101" s="23">
        <v>1.30579</v>
      </c>
      <c r="J101" s="23">
        <v>-0.26</v>
      </c>
      <c r="K101" s="23">
        <v>0</v>
      </c>
      <c r="L101" s="23">
        <v>-32.799999999999997</v>
      </c>
      <c r="M101" s="23" t="s">
        <v>0</v>
      </c>
    </row>
    <row r="102" spans="1:13" s="23" customFormat="1">
      <c r="A102" s="42">
        <v>43139.65625</v>
      </c>
      <c r="B102" s="42">
        <v>43139.656944444447</v>
      </c>
      <c r="C102" s="23" t="s">
        <v>13</v>
      </c>
      <c r="D102" s="23" t="s">
        <v>44</v>
      </c>
      <c r="E102" s="23">
        <v>0.06</v>
      </c>
      <c r="F102" s="23">
        <v>1.3131600000000001</v>
      </c>
      <c r="G102" s="23">
        <v>1.2872399999999999</v>
      </c>
      <c r="H102" s="23">
        <v>1.30416</v>
      </c>
      <c r="I102" s="23">
        <v>1.3041</v>
      </c>
      <c r="J102" s="23">
        <v>-0.26</v>
      </c>
      <c r="K102" s="23">
        <v>0</v>
      </c>
      <c r="L102" s="23">
        <v>0.6</v>
      </c>
      <c r="M102" s="23" t="s">
        <v>0</v>
      </c>
    </row>
    <row r="103" spans="1:13" s="23" customFormat="1">
      <c r="A103" s="42">
        <v>43139.625</v>
      </c>
      <c r="B103" s="42">
        <v>43139.65625</v>
      </c>
      <c r="C103" s="23" t="s">
        <v>13</v>
      </c>
      <c r="D103" s="23" t="s">
        <v>44</v>
      </c>
      <c r="E103" s="23">
        <v>0.06</v>
      </c>
      <c r="F103" s="23">
        <v>1.3124899999999999</v>
      </c>
      <c r="G103" s="23">
        <v>1.2894399999999999</v>
      </c>
      <c r="H103" s="23">
        <v>1.30447</v>
      </c>
      <c r="I103" s="23">
        <v>1.3041700000000001</v>
      </c>
      <c r="J103" s="23">
        <v>-0.26</v>
      </c>
      <c r="K103" s="23">
        <v>0</v>
      </c>
      <c r="L103" s="23">
        <v>3</v>
      </c>
      <c r="M103" s="23" t="s">
        <v>0</v>
      </c>
    </row>
    <row r="104" spans="1:13" s="23" customFormat="1">
      <c r="A104" s="23" t="s">
        <v>687</v>
      </c>
      <c r="B104" s="42">
        <v>43139.418055555558</v>
      </c>
      <c r="C104" s="23" t="s">
        <v>13</v>
      </c>
      <c r="D104" s="23" t="s">
        <v>44</v>
      </c>
      <c r="E104" s="23">
        <v>0.3</v>
      </c>
      <c r="F104" s="23">
        <v>1.32599</v>
      </c>
      <c r="G104" s="23">
        <v>1.17049</v>
      </c>
      <c r="H104" s="23">
        <v>1.3204899999999999</v>
      </c>
      <c r="I104" s="23">
        <v>1.3076099999999999</v>
      </c>
      <c r="J104" s="23">
        <v>-1.28</v>
      </c>
      <c r="K104" s="23">
        <v>3.51</v>
      </c>
      <c r="L104" s="23">
        <v>128.80000000000001</v>
      </c>
      <c r="M104" s="23" t="s">
        <v>0</v>
      </c>
    </row>
    <row r="105" spans="1:13" s="23" customFormat="1">
      <c r="A105" s="23" t="s">
        <v>688</v>
      </c>
      <c r="B105" s="42">
        <v>43139.418055555558</v>
      </c>
      <c r="C105" s="23" t="s">
        <v>13</v>
      </c>
      <c r="D105" s="23" t="s">
        <v>44</v>
      </c>
      <c r="E105" s="23">
        <v>0.3</v>
      </c>
      <c r="F105" s="23">
        <v>1.3189200000000001</v>
      </c>
      <c r="G105" s="23">
        <v>1.16292</v>
      </c>
      <c r="H105" s="23">
        <v>1.3129200000000001</v>
      </c>
      <c r="I105" s="23">
        <v>1.3076099999999999</v>
      </c>
      <c r="J105" s="23">
        <v>-1.28</v>
      </c>
      <c r="K105" s="23">
        <v>2.5099999999999998</v>
      </c>
      <c r="L105" s="23">
        <v>53.1</v>
      </c>
      <c r="M105" s="23" t="s">
        <v>0</v>
      </c>
    </row>
  </sheetData>
  <mergeCells count="2">
    <mergeCell ref="F25:F26"/>
    <mergeCell ref="H25:H26"/>
  </mergeCells>
  <conditionalFormatting sqref="H25 L28 J25:J27 L106:L1048576">
    <cfRule type="cellIs" dxfId="123" priority="104" operator="lessThan">
      <formula>0</formula>
    </cfRule>
    <cfRule type="cellIs" dxfId="122" priority="105" operator="greaterThan">
      <formula>0</formula>
    </cfRule>
  </conditionalFormatting>
  <conditionalFormatting sqref="F2:F22 F25">
    <cfRule type="cellIs" dxfId="121" priority="112" operator="lessThan">
      <formula>0</formula>
    </cfRule>
    <cfRule type="cellIs" dxfId="120" priority="113" operator="greaterThan">
      <formula>0</formula>
    </cfRule>
  </conditionalFormatting>
  <conditionalFormatting sqref="F2:G20 F21:F22 G21:G24">
    <cfRule type="cellIs" dxfId="119" priority="109" operator="equal">
      <formula>0</formula>
    </cfRule>
  </conditionalFormatting>
  <conditionalFormatting sqref="H2:H23 B2:C24">
    <cfRule type="cellIs" dxfId="118" priority="107" operator="lessThan">
      <formula>0</formula>
    </cfRule>
    <cfRule type="cellIs" dxfId="117" priority="108" operator="greaterThan">
      <formula>0</formula>
    </cfRule>
  </conditionalFormatting>
  <conditionalFormatting sqref="B25:C25">
    <cfRule type="cellIs" dxfId="116" priority="102" operator="lessThan">
      <formula>0</formula>
    </cfRule>
    <cfRule type="cellIs" dxfId="115" priority="103" operator="greaterThan">
      <formula>0</formula>
    </cfRule>
  </conditionalFormatting>
  <conditionalFormatting sqref="D2:D24">
    <cfRule type="cellIs" dxfId="114" priority="100" operator="lessThan">
      <formula>0</formula>
    </cfRule>
    <cfRule type="cellIs" dxfId="113" priority="101" operator="greaterThan">
      <formula>0</formula>
    </cfRule>
  </conditionalFormatting>
  <conditionalFormatting sqref="D25">
    <cfRule type="cellIs" dxfId="112" priority="97" operator="lessThan">
      <formula>0</formula>
    </cfRule>
    <cfRule type="cellIs" dxfId="111" priority="98" operator="greaterThan">
      <formula>0</formula>
    </cfRule>
  </conditionalFormatting>
  <conditionalFormatting sqref="E2:E24">
    <cfRule type="cellIs" dxfId="110" priority="95" operator="lessThan">
      <formula>0</formula>
    </cfRule>
    <cfRule type="cellIs" dxfId="109" priority="96" operator="greaterThan">
      <formula>0</formula>
    </cfRule>
  </conditionalFormatting>
  <conditionalFormatting sqref="E25">
    <cfRule type="cellIs" dxfId="108" priority="92" operator="lessThan">
      <formula>0</formula>
    </cfRule>
    <cfRule type="cellIs" dxfId="107" priority="93" operator="greaterThan">
      <formula>0</formula>
    </cfRule>
  </conditionalFormatting>
  <conditionalFormatting sqref="J1:J22">
    <cfRule type="cellIs" dxfId="106" priority="90" operator="lessThan">
      <formula>0</formula>
    </cfRule>
    <cfRule type="cellIs" dxfId="105" priority="91" operator="greaterThan">
      <formula>0</formula>
    </cfRule>
  </conditionalFormatting>
  <conditionalFormatting sqref="H3:H23 F2:H2 B25:H25 E3:G13 F14:G20 B26:E26 G26 F21:F22 G21:G24 B2:E24">
    <cfRule type="cellIs" dxfId="104" priority="106" operator="equal">
      <formula>0</formula>
    </cfRule>
  </conditionalFormatting>
  <conditionalFormatting sqref="B27:E27">
    <cfRule type="cellIs" dxfId="103" priority="88" operator="lessThan">
      <formula>0</formula>
    </cfRule>
    <cfRule type="cellIs" dxfId="102" priority="89" operator="greaterThan">
      <formula>0</formula>
    </cfRule>
  </conditionalFormatting>
  <conditionalFormatting sqref="F23">
    <cfRule type="cellIs" dxfId="101" priority="86" operator="lessThan">
      <formula>0</formula>
    </cfRule>
    <cfRule type="cellIs" dxfId="100" priority="87" operator="greaterThan">
      <formula>0</formula>
    </cfRule>
  </conditionalFormatting>
  <conditionalFormatting sqref="F23">
    <cfRule type="cellIs" dxfId="99" priority="85" operator="equal">
      <formula>0</formula>
    </cfRule>
  </conditionalFormatting>
  <conditionalFormatting sqref="J23">
    <cfRule type="cellIs" dxfId="98" priority="76" operator="lessThan">
      <formula>0</formula>
    </cfRule>
    <cfRule type="cellIs" dxfId="97" priority="77" operator="greaterThan">
      <formula>0</formula>
    </cfRule>
  </conditionalFormatting>
  <conditionalFormatting sqref="F23">
    <cfRule type="cellIs" dxfId="96" priority="82" operator="equal">
      <formula>0</formula>
    </cfRule>
  </conditionalFormatting>
  <conditionalFormatting sqref="H24">
    <cfRule type="cellIs" dxfId="95" priority="38" operator="lessThan">
      <formula>0</formula>
    </cfRule>
    <cfRule type="cellIs" dxfId="94" priority="39" operator="greaterThan">
      <formula>0</formula>
    </cfRule>
  </conditionalFormatting>
  <conditionalFormatting sqref="H24">
    <cfRule type="cellIs" dxfId="93" priority="37" operator="equal">
      <formula>0</formula>
    </cfRule>
  </conditionalFormatting>
  <conditionalFormatting sqref="F24">
    <cfRule type="cellIs" dxfId="92" priority="35" operator="lessThan">
      <formula>0</formula>
    </cfRule>
    <cfRule type="cellIs" dxfId="91" priority="36" operator="greaterThan">
      <formula>0</formula>
    </cfRule>
  </conditionalFormatting>
  <conditionalFormatting sqref="F24">
    <cfRule type="cellIs" dxfId="90" priority="34" operator="equal">
      <formula>0</formula>
    </cfRule>
  </conditionalFormatting>
  <conditionalFormatting sqref="J24">
    <cfRule type="cellIs" dxfId="89" priority="25" operator="lessThan">
      <formula>0</formula>
    </cfRule>
    <cfRule type="cellIs" dxfId="88" priority="26" operator="greaterThan">
      <formula>0</formula>
    </cfRule>
  </conditionalFormatting>
  <conditionalFormatting sqref="F24">
    <cfRule type="cellIs" dxfId="87" priority="31" operator="equal">
      <formula>0</formula>
    </cfRule>
  </conditionalFormatting>
  <conditionalFormatting sqref="L29">
    <cfRule type="cellIs" dxfId="86" priority="5" operator="lessThan">
      <formula>0</formula>
    </cfRule>
    <cfRule type="cellIs" dxfId="85" priority="6" operator="greaterThan">
      <formula>0</formula>
    </cfRule>
  </conditionalFormatting>
  <conditionalFormatting sqref="L29">
    <cfRule type="cellIs" dxfId="84" priority="7" operator="greaterThan">
      <formula>0</formula>
    </cfRule>
    <cfRule type="cellIs" dxfId="83" priority="8" operator="lessThan">
      <formula>0</formula>
    </cfRule>
  </conditionalFormatting>
  <conditionalFormatting sqref="H29">
    <cfRule type="duplicateValues" dxfId="82" priority="4"/>
  </conditionalFormatting>
  <conditionalFormatting sqref="L30:L105">
    <cfRule type="cellIs" dxfId="81" priority="2" operator="lessThan">
      <formula>0</formula>
    </cfRule>
    <cfRule type="cellIs" dxfId="80" priority="3" operator="greaterThan">
      <formula>0</formula>
    </cfRule>
  </conditionalFormatting>
  <conditionalFormatting sqref="M30:M105">
    <cfRule type="containsText" dxfId="79" priority="1" operator="containsText" text="G - Atlas">
      <formula>NOT(ISERROR(SEARCH("G - Atlas",M30)))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9" tint="0.79998168889431442"/>
  </sheetPr>
  <dimension ref="A1:AA140"/>
  <sheetViews>
    <sheetView workbookViewId="0">
      <selection activeCell="A2" sqref="A2:A24"/>
    </sheetView>
  </sheetViews>
  <sheetFormatPr baseColWidth="10" defaultColWidth="11.44140625" defaultRowHeight="14.4"/>
  <cols>
    <col min="1" max="1" width="27.44140625" style="21" customWidth="1"/>
    <col min="2" max="2" width="17.88671875" style="22" customWidth="1"/>
    <col min="3" max="4" width="15.5546875" style="21" customWidth="1"/>
    <col min="5" max="5" width="19.6640625" style="21" customWidth="1"/>
    <col min="6" max="6" width="17.44140625" style="21" customWidth="1"/>
    <col min="7" max="7" width="23.109375" style="21" customWidth="1"/>
    <col min="8" max="8" width="26.88671875" style="21" customWidth="1"/>
    <col min="9" max="16384" width="11.44140625" style="21"/>
  </cols>
  <sheetData>
    <row r="1" spans="1:11" ht="15.6">
      <c r="A1" s="47" t="s">
        <v>47</v>
      </c>
      <c r="B1" s="36" t="s">
        <v>10</v>
      </c>
      <c r="C1" s="34" t="s">
        <v>13</v>
      </c>
      <c r="D1" s="35" t="s">
        <v>11</v>
      </c>
      <c r="E1" s="37" t="s">
        <v>9</v>
      </c>
      <c r="F1" s="37" t="s">
        <v>2</v>
      </c>
      <c r="G1" s="37" t="s">
        <v>12</v>
      </c>
      <c r="H1" s="5"/>
      <c r="I1" s="5"/>
      <c r="J1" s="5"/>
      <c r="K1" s="5"/>
    </row>
    <row r="2" spans="1:11">
      <c r="A2" s="165">
        <v>43313</v>
      </c>
      <c r="B2" s="45" t="e">
        <f>SUMPRODUCT((VALUE(TEXT($B$30:$B$140,"JJ/MM/AAAA"))=VALUE(TEXT(A2,"JJ/MM/AAAA")))*($C$30:$C$140=$B$1),$L$30:$L$140)</f>
        <v>#VALUE!</v>
      </c>
      <c r="C2" s="45" t="e">
        <f>SUMPRODUCT((VALUE(TEXT($B$30:$B$140,"JJ/MM/AAAA"))=VALUE(TEXT(A2,"JJ/MM/AAAA")))*($C$30:$C$140=$C$1),$L$30:$L$140)</f>
        <v>#VALUE!</v>
      </c>
      <c r="D2" s="45" t="e">
        <f>SUMPRODUCT((VALUE(TEXT($B$30:$B$140,"JJ/MM/AAAA"))=VALUE(TEXT(A2,"JJ/MM/AAAA")))*($C$30:$C$140=$D$1),$L$30:$L$140)</f>
        <v>#VALUE!</v>
      </c>
      <c r="E2" s="1" t="e">
        <f t="shared" ref="E2:E24" si="0">SUM(B2:D2)</f>
        <v>#VALUE!</v>
      </c>
      <c r="F2" s="2"/>
      <c r="G2" s="25" t="e">
        <f t="shared" ref="G2:G24" si="1">(B2*8.6)+(C2*8.6)+(D2*7.86)</f>
        <v>#VALUE!</v>
      </c>
      <c r="H2" s="5"/>
      <c r="I2" s="5"/>
      <c r="J2" s="5"/>
      <c r="K2" s="5"/>
    </row>
    <row r="3" spans="1:11">
      <c r="A3" s="165">
        <v>43314</v>
      </c>
      <c r="B3" s="45" t="e">
        <f t="shared" ref="B3:B24" si="2">SUMPRODUCT((VALUE(TEXT($B$30:$B$140,"JJ/MM/AAAA"))=VALUE(TEXT(A3,"JJ/MM/AAAA")))*($C$30:$C$140=$B$1),$L$30:$L$140)</f>
        <v>#VALUE!</v>
      </c>
      <c r="C3" s="45" t="e">
        <f t="shared" ref="C3:C24" si="3">SUMPRODUCT((VALUE(TEXT($B$30:$B$140,"JJ/MM/AAAA"))=VALUE(TEXT(A3,"JJ/MM/AAAA")))*($C$30:$C$140=$C$1),$L$30:$L$140)</f>
        <v>#VALUE!</v>
      </c>
      <c r="D3" s="45" t="e">
        <f t="shared" ref="D3:D24" si="4">SUMPRODUCT((VALUE(TEXT($B$30:$B$140,"JJ/MM/AAAA"))=VALUE(TEXT(A3,"JJ/MM/AAAA")))*($C$30:$C$140=$D$1),$L$30:$L$140)</f>
        <v>#VALUE!</v>
      </c>
      <c r="E3" s="1" t="e">
        <f t="shared" si="0"/>
        <v>#VALUE!</v>
      </c>
      <c r="F3" s="2"/>
      <c r="G3" s="25" t="e">
        <f t="shared" si="1"/>
        <v>#VALUE!</v>
      </c>
      <c r="H3" s="5"/>
      <c r="I3" s="5"/>
      <c r="J3" s="5"/>
      <c r="K3" s="5"/>
    </row>
    <row r="4" spans="1:11">
      <c r="A4" s="165">
        <v>43315</v>
      </c>
      <c r="B4" s="45" t="e">
        <f t="shared" si="2"/>
        <v>#VALUE!</v>
      </c>
      <c r="C4" s="45" t="e">
        <f t="shared" si="3"/>
        <v>#VALUE!</v>
      </c>
      <c r="D4" s="45" t="e">
        <f t="shared" si="4"/>
        <v>#VALUE!</v>
      </c>
      <c r="E4" s="1" t="e">
        <f t="shared" si="0"/>
        <v>#VALUE!</v>
      </c>
      <c r="F4" s="2"/>
      <c r="G4" s="25" t="e">
        <f t="shared" si="1"/>
        <v>#VALUE!</v>
      </c>
      <c r="H4" s="5"/>
      <c r="I4" s="5"/>
      <c r="J4" s="5"/>
      <c r="K4" s="5"/>
    </row>
    <row r="5" spans="1:11">
      <c r="A5" s="165">
        <v>43318</v>
      </c>
      <c r="B5" s="45" t="e">
        <f t="shared" si="2"/>
        <v>#VALUE!</v>
      </c>
      <c r="C5" s="45" t="e">
        <f t="shared" si="3"/>
        <v>#VALUE!</v>
      </c>
      <c r="D5" s="45" t="e">
        <f t="shared" si="4"/>
        <v>#VALUE!</v>
      </c>
      <c r="E5" s="1" t="e">
        <f t="shared" si="0"/>
        <v>#VALUE!</v>
      </c>
      <c r="F5" s="2"/>
      <c r="G5" s="25" t="e">
        <f t="shared" si="1"/>
        <v>#VALUE!</v>
      </c>
      <c r="H5" s="5"/>
      <c r="I5" s="5"/>
      <c r="J5" s="5"/>
      <c r="K5" s="5"/>
    </row>
    <row r="6" spans="1:11">
      <c r="A6" s="165">
        <v>43319</v>
      </c>
      <c r="B6" s="45" t="e">
        <f t="shared" si="2"/>
        <v>#VALUE!</v>
      </c>
      <c r="C6" s="45" t="e">
        <f t="shared" si="3"/>
        <v>#VALUE!</v>
      </c>
      <c r="D6" s="45" t="e">
        <f t="shared" si="4"/>
        <v>#VALUE!</v>
      </c>
      <c r="E6" s="1" t="e">
        <f t="shared" si="0"/>
        <v>#VALUE!</v>
      </c>
      <c r="F6" s="3"/>
      <c r="G6" s="25" t="e">
        <f t="shared" si="1"/>
        <v>#VALUE!</v>
      </c>
      <c r="H6" s="5"/>
      <c r="I6" s="5"/>
      <c r="J6" s="5"/>
      <c r="K6" s="5"/>
    </row>
    <row r="7" spans="1:11">
      <c r="A7" s="165">
        <v>43320</v>
      </c>
      <c r="B7" s="45" t="e">
        <f t="shared" si="2"/>
        <v>#VALUE!</v>
      </c>
      <c r="C7" s="45" t="e">
        <f t="shared" si="3"/>
        <v>#VALUE!</v>
      </c>
      <c r="D7" s="45" t="e">
        <f t="shared" si="4"/>
        <v>#VALUE!</v>
      </c>
      <c r="E7" s="1" t="e">
        <f t="shared" si="0"/>
        <v>#VALUE!</v>
      </c>
      <c r="F7" s="3"/>
      <c r="G7" s="25" t="e">
        <f t="shared" si="1"/>
        <v>#VALUE!</v>
      </c>
      <c r="H7" s="5"/>
      <c r="I7" s="5"/>
      <c r="J7" s="5"/>
      <c r="K7" s="5"/>
    </row>
    <row r="8" spans="1:11">
      <c r="A8" s="165">
        <v>43321</v>
      </c>
      <c r="B8" s="45" t="e">
        <f t="shared" si="2"/>
        <v>#VALUE!</v>
      </c>
      <c r="C8" s="45" t="e">
        <f t="shared" si="3"/>
        <v>#VALUE!</v>
      </c>
      <c r="D8" s="45" t="e">
        <f t="shared" si="4"/>
        <v>#VALUE!</v>
      </c>
      <c r="E8" s="1" t="e">
        <f t="shared" si="0"/>
        <v>#VALUE!</v>
      </c>
      <c r="F8" s="2"/>
      <c r="G8" s="25" t="e">
        <f t="shared" si="1"/>
        <v>#VALUE!</v>
      </c>
      <c r="H8" s="5"/>
      <c r="I8" s="5"/>
      <c r="J8" s="5"/>
      <c r="K8" s="5"/>
    </row>
    <row r="9" spans="1:11">
      <c r="A9" s="165">
        <v>43322</v>
      </c>
      <c r="B9" s="45" t="e">
        <f t="shared" si="2"/>
        <v>#VALUE!</v>
      </c>
      <c r="C9" s="45" t="e">
        <f t="shared" si="3"/>
        <v>#VALUE!</v>
      </c>
      <c r="D9" s="45" t="e">
        <f t="shared" si="4"/>
        <v>#VALUE!</v>
      </c>
      <c r="E9" s="1" t="e">
        <f t="shared" si="0"/>
        <v>#VALUE!</v>
      </c>
      <c r="F9" s="2"/>
      <c r="G9" s="25" t="e">
        <f t="shared" si="1"/>
        <v>#VALUE!</v>
      </c>
      <c r="H9" s="5"/>
      <c r="I9" s="5"/>
      <c r="J9" s="5"/>
      <c r="K9" s="5"/>
    </row>
    <row r="10" spans="1:11">
      <c r="A10" s="165">
        <v>43325</v>
      </c>
      <c r="B10" s="45" t="e">
        <f t="shared" si="2"/>
        <v>#VALUE!</v>
      </c>
      <c r="C10" s="45" t="e">
        <f t="shared" si="3"/>
        <v>#VALUE!</v>
      </c>
      <c r="D10" s="45" t="e">
        <f t="shared" si="4"/>
        <v>#VALUE!</v>
      </c>
      <c r="E10" s="1" t="e">
        <f t="shared" si="0"/>
        <v>#VALUE!</v>
      </c>
      <c r="F10" s="2"/>
      <c r="G10" s="25" t="e">
        <f t="shared" si="1"/>
        <v>#VALUE!</v>
      </c>
      <c r="H10" s="5"/>
      <c r="I10" s="5"/>
      <c r="J10" s="5"/>
      <c r="K10" s="5"/>
    </row>
    <row r="11" spans="1:11">
      <c r="A11" s="165">
        <v>43326</v>
      </c>
      <c r="B11" s="45" t="e">
        <f t="shared" si="2"/>
        <v>#VALUE!</v>
      </c>
      <c r="C11" s="45" t="e">
        <f t="shared" si="3"/>
        <v>#VALUE!</v>
      </c>
      <c r="D11" s="45" t="e">
        <f t="shared" si="4"/>
        <v>#VALUE!</v>
      </c>
      <c r="E11" s="1" t="e">
        <f t="shared" si="0"/>
        <v>#VALUE!</v>
      </c>
      <c r="F11" s="3"/>
      <c r="G11" s="25" t="e">
        <f t="shared" si="1"/>
        <v>#VALUE!</v>
      </c>
      <c r="H11" s="5"/>
      <c r="I11" s="5"/>
      <c r="J11" s="5"/>
      <c r="K11" s="5"/>
    </row>
    <row r="12" spans="1:11">
      <c r="A12" s="165">
        <v>43327</v>
      </c>
      <c r="B12" s="45" t="e">
        <f t="shared" si="2"/>
        <v>#VALUE!</v>
      </c>
      <c r="C12" s="45" t="e">
        <f t="shared" si="3"/>
        <v>#VALUE!</v>
      </c>
      <c r="D12" s="45" t="e">
        <f t="shared" si="4"/>
        <v>#VALUE!</v>
      </c>
      <c r="E12" s="1" t="e">
        <f t="shared" si="0"/>
        <v>#VALUE!</v>
      </c>
      <c r="F12" s="2"/>
      <c r="G12" s="25" t="e">
        <f t="shared" si="1"/>
        <v>#VALUE!</v>
      </c>
      <c r="H12" s="5"/>
      <c r="I12" s="5"/>
      <c r="J12" s="5"/>
      <c r="K12" s="5"/>
    </row>
    <row r="13" spans="1:11">
      <c r="A13" s="165">
        <v>43328</v>
      </c>
      <c r="B13" s="45" t="e">
        <f t="shared" si="2"/>
        <v>#VALUE!</v>
      </c>
      <c r="C13" s="45" t="e">
        <f t="shared" si="3"/>
        <v>#VALUE!</v>
      </c>
      <c r="D13" s="45" t="e">
        <f t="shared" si="4"/>
        <v>#VALUE!</v>
      </c>
      <c r="E13" s="1" t="e">
        <f t="shared" si="0"/>
        <v>#VALUE!</v>
      </c>
      <c r="F13" s="2"/>
      <c r="G13" s="25" t="e">
        <f t="shared" si="1"/>
        <v>#VALUE!</v>
      </c>
      <c r="H13" s="5"/>
      <c r="I13" s="5"/>
      <c r="J13" s="5"/>
      <c r="K13" s="5"/>
    </row>
    <row r="14" spans="1:11">
      <c r="A14" s="165">
        <v>43329</v>
      </c>
      <c r="B14" s="45" t="e">
        <f t="shared" si="2"/>
        <v>#VALUE!</v>
      </c>
      <c r="C14" s="45" t="e">
        <f t="shared" si="3"/>
        <v>#VALUE!</v>
      </c>
      <c r="D14" s="45" t="e">
        <f t="shared" si="4"/>
        <v>#VALUE!</v>
      </c>
      <c r="E14" s="1" t="e">
        <f t="shared" si="0"/>
        <v>#VALUE!</v>
      </c>
      <c r="F14" s="3"/>
      <c r="G14" s="25" t="e">
        <f t="shared" si="1"/>
        <v>#VALUE!</v>
      </c>
      <c r="H14" s="5"/>
      <c r="I14" s="5"/>
      <c r="J14" s="5"/>
      <c r="K14" s="5"/>
    </row>
    <row r="15" spans="1:11">
      <c r="A15" s="165">
        <v>43332</v>
      </c>
      <c r="B15" s="45" t="e">
        <f t="shared" si="2"/>
        <v>#VALUE!</v>
      </c>
      <c r="C15" s="45" t="e">
        <f t="shared" si="3"/>
        <v>#VALUE!</v>
      </c>
      <c r="D15" s="45" t="e">
        <f t="shared" si="4"/>
        <v>#VALUE!</v>
      </c>
      <c r="E15" s="1" t="e">
        <f t="shared" si="0"/>
        <v>#VALUE!</v>
      </c>
      <c r="F15" s="2"/>
      <c r="G15" s="25" t="e">
        <f t="shared" si="1"/>
        <v>#VALUE!</v>
      </c>
      <c r="H15" s="5"/>
      <c r="I15" s="5"/>
      <c r="J15" s="5"/>
      <c r="K15" s="5"/>
    </row>
    <row r="16" spans="1:11">
      <c r="A16" s="165">
        <v>43333</v>
      </c>
      <c r="B16" s="45" t="e">
        <f t="shared" si="2"/>
        <v>#VALUE!</v>
      </c>
      <c r="C16" s="45" t="e">
        <f t="shared" si="3"/>
        <v>#VALUE!</v>
      </c>
      <c r="D16" s="45" t="e">
        <f t="shared" si="4"/>
        <v>#VALUE!</v>
      </c>
      <c r="E16" s="1" t="e">
        <f t="shared" si="0"/>
        <v>#VALUE!</v>
      </c>
      <c r="F16" s="2"/>
      <c r="G16" s="25" t="e">
        <f t="shared" si="1"/>
        <v>#VALUE!</v>
      </c>
      <c r="H16" s="5"/>
      <c r="I16" s="5"/>
      <c r="J16" s="5"/>
      <c r="K16" s="5"/>
    </row>
    <row r="17" spans="1:27">
      <c r="A17" s="165">
        <v>43334</v>
      </c>
      <c r="B17" s="45" t="e">
        <f t="shared" si="2"/>
        <v>#VALUE!</v>
      </c>
      <c r="C17" s="45" t="e">
        <f t="shared" si="3"/>
        <v>#VALUE!</v>
      </c>
      <c r="D17" s="45" t="e">
        <f t="shared" si="4"/>
        <v>#VALUE!</v>
      </c>
      <c r="E17" s="1" t="e">
        <f t="shared" si="0"/>
        <v>#VALUE!</v>
      </c>
      <c r="F17" s="2"/>
      <c r="G17" s="25" t="e">
        <f t="shared" si="1"/>
        <v>#VALUE!</v>
      </c>
      <c r="H17" s="5"/>
      <c r="I17" s="5"/>
      <c r="J17" s="5"/>
      <c r="K17" s="5"/>
    </row>
    <row r="18" spans="1:27">
      <c r="A18" s="165">
        <v>43335</v>
      </c>
      <c r="B18" s="45" t="e">
        <f t="shared" si="2"/>
        <v>#VALUE!</v>
      </c>
      <c r="C18" s="45" t="e">
        <f t="shared" si="3"/>
        <v>#VALUE!</v>
      </c>
      <c r="D18" s="45" t="e">
        <f t="shared" si="4"/>
        <v>#VALUE!</v>
      </c>
      <c r="E18" s="1" t="e">
        <f t="shared" si="0"/>
        <v>#VALUE!</v>
      </c>
      <c r="F18" s="2"/>
      <c r="G18" s="25" t="e">
        <f t="shared" si="1"/>
        <v>#VALUE!</v>
      </c>
      <c r="H18" s="5"/>
      <c r="I18" s="5"/>
      <c r="J18" s="5"/>
      <c r="K18" s="5"/>
    </row>
    <row r="19" spans="1:27">
      <c r="A19" s="165">
        <v>43336</v>
      </c>
      <c r="B19" s="45" t="e">
        <f t="shared" si="2"/>
        <v>#VALUE!</v>
      </c>
      <c r="C19" s="45" t="e">
        <f t="shared" si="3"/>
        <v>#VALUE!</v>
      </c>
      <c r="D19" s="45" t="e">
        <f t="shared" si="4"/>
        <v>#VALUE!</v>
      </c>
      <c r="E19" s="1" t="e">
        <f t="shared" si="0"/>
        <v>#VALUE!</v>
      </c>
      <c r="F19" s="2"/>
      <c r="G19" s="25" t="e">
        <f t="shared" si="1"/>
        <v>#VALUE!</v>
      </c>
      <c r="H19" s="5"/>
      <c r="I19" s="5"/>
      <c r="J19" s="5"/>
      <c r="K19" s="5"/>
    </row>
    <row r="20" spans="1:27">
      <c r="A20" s="165">
        <v>43339</v>
      </c>
      <c r="B20" s="45" t="e">
        <f t="shared" si="2"/>
        <v>#VALUE!</v>
      </c>
      <c r="C20" s="45" t="e">
        <f t="shared" si="3"/>
        <v>#VALUE!</v>
      </c>
      <c r="D20" s="45" t="e">
        <f t="shared" si="4"/>
        <v>#VALUE!</v>
      </c>
      <c r="E20" s="1" t="e">
        <f t="shared" si="0"/>
        <v>#VALUE!</v>
      </c>
      <c r="F20" s="2"/>
      <c r="G20" s="25" t="e">
        <f t="shared" si="1"/>
        <v>#VALUE!</v>
      </c>
      <c r="H20" s="5"/>
      <c r="I20" s="5"/>
      <c r="J20" s="5"/>
      <c r="K20" s="5"/>
    </row>
    <row r="21" spans="1:27">
      <c r="A21" s="165">
        <v>43340</v>
      </c>
      <c r="B21" s="45" t="e">
        <f t="shared" si="2"/>
        <v>#VALUE!</v>
      </c>
      <c r="C21" s="45" t="e">
        <f t="shared" si="3"/>
        <v>#VALUE!</v>
      </c>
      <c r="D21" s="45" t="e">
        <f t="shared" si="4"/>
        <v>#VALUE!</v>
      </c>
      <c r="E21" s="1" t="e">
        <f t="shared" si="0"/>
        <v>#VALUE!</v>
      </c>
      <c r="F21" s="2"/>
      <c r="G21" s="25" t="e">
        <f t="shared" si="1"/>
        <v>#VALUE!</v>
      </c>
      <c r="H21" s="5"/>
      <c r="I21" s="5"/>
      <c r="J21" s="5"/>
      <c r="K21" s="5"/>
    </row>
    <row r="22" spans="1:27">
      <c r="A22" s="165">
        <v>43341</v>
      </c>
      <c r="B22" s="45" t="e">
        <f t="shared" si="2"/>
        <v>#VALUE!</v>
      </c>
      <c r="C22" s="45" t="e">
        <f>SUMPRODUCT((VALUE(TEXT($B$30:$B$140,"JJ/MM/AAAA"))=VALUE(TEXT(A22,"JJ/MM/AAAA")))*($C$30:$C$140=$C$1),$L$30:$L$140)</f>
        <v>#VALUE!</v>
      </c>
      <c r="D22" s="45" t="e">
        <f t="shared" si="4"/>
        <v>#VALUE!</v>
      </c>
      <c r="E22" s="1" t="e">
        <f t="shared" si="0"/>
        <v>#VALUE!</v>
      </c>
      <c r="F22" s="2"/>
      <c r="G22" s="25" t="e">
        <f t="shared" si="1"/>
        <v>#VALUE!</v>
      </c>
      <c r="H22" s="5"/>
      <c r="I22" s="5"/>
      <c r="J22" s="5"/>
      <c r="K22" s="5"/>
    </row>
    <row r="23" spans="1:27">
      <c r="A23" s="165">
        <v>43342</v>
      </c>
      <c r="B23" s="45" t="e">
        <f t="shared" si="2"/>
        <v>#VALUE!</v>
      </c>
      <c r="C23" s="45" t="e">
        <f t="shared" si="3"/>
        <v>#VALUE!</v>
      </c>
      <c r="D23" s="45" t="e">
        <f t="shared" si="4"/>
        <v>#VALUE!</v>
      </c>
      <c r="E23" s="1" t="e">
        <f t="shared" si="0"/>
        <v>#VALUE!</v>
      </c>
      <c r="F23" s="2"/>
      <c r="G23" s="25" t="e">
        <f t="shared" si="1"/>
        <v>#VALUE!</v>
      </c>
      <c r="H23" s="5"/>
      <c r="I23" s="5"/>
      <c r="J23" s="5"/>
      <c r="K23" s="5"/>
    </row>
    <row r="24" spans="1:27">
      <c r="A24" s="165">
        <v>43343</v>
      </c>
      <c r="B24" s="45" t="e">
        <f t="shared" si="2"/>
        <v>#VALUE!</v>
      </c>
      <c r="C24" s="45" t="e">
        <f t="shared" si="3"/>
        <v>#VALUE!</v>
      </c>
      <c r="D24" s="45" t="e">
        <f t="shared" si="4"/>
        <v>#VALUE!</v>
      </c>
      <c r="E24" s="1" t="e">
        <f t="shared" si="0"/>
        <v>#VALUE!</v>
      </c>
      <c r="F24" s="2"/>
      <c r="G24" s="25" t="e">
        <f t="shared" si="1"/>
        <v>#VALUE!</v>
      </c>
      <c r="H24" s="5"/>
      <c r="I24" s="5"/>
      <c r="J24" s="5"/>
      <c r="K24" s="5"/>
    </row>
    <row r="25" spans="1:27" ht="15.75" customHeight="1">
      <c r="A25" s="61" t="s">
        <v>3</v>
      </c>
      <c r="B25" s="57" t="e">
        <f t="shared" ref="B25:G25" si="5">SUM(B2:B22)</f>
        <v>#VALUE!</v>
      </c>
      <c r="C25" s="57" t="e">
        <f t="shared" si="5"/>
        <v>#VALUE!</v>
      </c>
      <c r="D25" s="57" t="e">
        <f t="shared" si="5"/>
        <v>#VALUE!</v>
      </c>
      <c r="E25" s="185" t="e">
        <f t="shared" si="5"/>
        <v>#VALUE!</v>
      </c>
      <c r="F25" s="58">
        <f t="shared" si="5"/>
        <v>0</v>
      </c>
      <c r="G25" s="179" t="e">
        <f t="shared" si="5"/>
        <v>#VALUE!</v>
      </c>
      <c r="H25" s="5"/>
      <c r="I25" s="5"/>
      <c r="J25" s="5"/>
      <c r="K25" s="5"/>
    </row>
    <row r="26" spans="1:27" ht="15.6">
      <c r="A26" s="56" t="s">
        <v>49</v>
      </c>
      <c r="B26" s="59">
        <v>47</v>
      </c>
      <c r="C26" s="59">
        <v>22</v>
      </c>
      <c r="D26" s="59">
        <v>12</v>
      </c>
      <c r="E26" s="185"/>
      <c r="F26" s="72">
        <f>SUM(B26:D26)</f>
        <v>81</v>
      </c>
      <c r="G26" s="180"/>
    </row>
    <row r="27" spans="1:27" ht="15.75" customHeight="1">
      <c r="A27" s="87" t="s">
        <v>12</v>
      </c>
      <c r="B27" s="86" t="e">
        <f>(B25*8.6)</f>
        <v>#VALUE!</v>
      </c>
      <c r="C27" s="150" t="e">
        <f>(C25*8.6)</f>
        <v>#VALUE!</v>
      </c>
      <c r="D27" s="150" t="e">
        <f>(D25*7.86)</f>
        <v>#VALUE!</v>
      </c>
      <c r="E27" s="90"/>
      <c r="F27" s="58"/>
      <c r="G27" s="89"/>
      <c r="H27" s="5"/>
      <c r="I27" s="5"/>
      <c r="J27" s="5"/>
      <c r="K27" s="5"/>
    </row>
    <row r="29" spans="1:27" s="163" customFormat="1">
      <c r="A29" s="163" t="s">
        <v>17</v>
      </c>
      <c r="B29" s="163" t="s">
        <v>18</v>
      </c>
      <c r="C29" s="163" t="s">
        <v>19</v>
      </c>
      <c r="D29" s="163" t="s">
        <v>20</v>
      </c>
      <c r="E29" s="163" t="s">
        <v>21</v>
      </c>
      <c r="F29" s="163" t="s">
        <v>22</v>
      </c>
      <c r="G29" s="163" t="s">
        <v>23</v>
      </c>
      <c r="H29" s="163" t="s">
        <v>24</v>
      </c>
      <c r="I29" s="163" t="s">
        <v>25</v>
      </c>
      <c r="J29" s="163" t="s">
        <v>26</v>
      </c>
      <c r="K29" s="163" t="s">
        <v>27</v>
      </c>
      <c r="L29" s="163" t="s">
        <v>28</v>
      </c>
      <c r="M29" s="163" t="s">
        <v>99</v>
      </c>
    </row>
    <row r="30" spans="1:27" s="23" customFormat="1">
      <c r="A30" s="23" t="s">
        <v>303</v>
      </c>
      <c r="B30" s="23" t="s">
        <v>304</v>
      </c>
      <c r="C30" s="23" t="s">
        <v>13</v>
      </c>
      <c r="D30" s="23" t="s">
        <v>46</v>
      </c>
      <c r="E30" s="23">
        <v>0.01</v>
      </c>
      <c r="F30" s="23">
        <v>1.2904199999999999</v>
      </c>
      <c r="G30" s="23">
        <v>0</v>
      </c>
      <c r="H30" s="23">
        <v>1.30162</v>
      </c>
      <c r="I30" s="23">
        <v>1.3023199999999999</v>
      </c>
      <c r="J30" s="23">
        <v>-0.06</v>
      </c>
      <c r="K30" s="23">
        <v>-7.0000000000000007E-2</v>
      </c>
      <c r="L30" s="23">
        <v>7</v>
      </c>
      <c r="M30" s="23">
        <v>0.56999999999999995</v>
      </c>
      <c r="N30" s="23">
        <v>0.04</v>
      </c>
      <c r="O30" s="23" t="s">
        <v>305</v>
      </c>
      <c r="P30" s="23">
        <v>27.8</v>
      </c>
      <c r="Q30" s="23" t="s">
        <v>60</v>
      </c>
      <c r="R30" s="23">
        <v>43.2</v>
      </c>
      <c r="S30" s="23">
        <v>2.38</v>
      </c>
      <c r="T30" s="23">
        <v>12.8</v>
      </c>
      <c r="U30" s="23">
        <v>1.28</v>
      </c>
      <c r="V30" s="23">
        <v>-30.4</v>
      </c>
      <c r="W30" s="23">
        <v>-3.04</v>
      </c>
      <c r="X30" s="23">
        <v>29.6</v>
      </c>
      <c r="Y30" s="23">
        <v>86.6</v>
      </c>
      <c r="Z30" s="23">
        <v>-5.8</v>
      </c>
      <c r="AA30" s="23">
        <v>-0.57999999999999996</v>
      </c>
    </row>
    <row r="31" spans="1:27" s="23" customFormat="1">
      <c r="A31" s="23" t="s">
        <v>306</v>
      </c>
      <c r="B31" s="23" t="s">
        <v>307</v>
      </c>
      <c r="C31" s="23" t="s">
        <v>13</v>
      </c>
      <c r="D31" s="23" t="s">
        <v>46</v>
      </c>
      <c r="E31" s="23">
        <v>0.03</v>
      </c>
      <c r="F31" s="23">
        <v>1.2971299999999999</v>
      </c>
      <c r="G31" s="23">
        <v>1.31243</v>
      </c>
      <c r="H31" s="23">
        <v>1.3028299999999999</v>
      </c>
      <c r="I31" s="23">
        <v>1.3026899999999999</v>
      </c>
      <c r="J31" s="23">
        <v>-0.17</v>
      </c>
      <c r="K31" s="23">
        <v>0</v>
      </c>
      <c r="L31" s="23">
        <v>-1.4</v>
      </c>
      <c r="M31" s="23">
        <v>-0.59</v>
      </c>
      <c r="N31" s="23">
        <v>-0.05</v>
      </c>
      <c r="O31" s="23" t="s">
        <v>308</v>
      </c>
      <c r="P31" s="23">
        <v>1</v>
      </c>
      <c r="Q31" s="23" t="s">
        <v>179</v>
      </c>
      <c r="R31" s="23">
        <v>38.9</v>
      </c>
      <c r="S31" s="23">
        <v>43.29</v>
      </c>
      <c r="T31" s="23">
        <v>0.9</v>
      </c>
      <c r="U31" s="23">
        <v>0.27</v>
      </c>
      <c r="V31" s="23">
        <v>-38.9</v>
      </c>
      <c r="W31" s="23">
        <v>-11.67</v>
      </c>
      <c r="X31" s="23">
        <v>2.2999999999999998</v>
      </c>
      <c r="Y31" s="23">
        <v>94.2</v>
      </c>
      <c r="Z31" s="23">
        <v>-2.2999999999999998</v>
      </c>
      <c r="AA31" s="23">
        <v>-0.69</v>
      </c>
    </row>
    <row r="32" spans="1:27" s="23" customFormat="1">
      <c r="A32" s="23" t="s">
        <v>309</v>
      </c>
      <c r="B32" s="23" t="s">
        <v>310</v>
      </c>
      <c r="C32" s="23" t="s">
        <v>13</v>
      </c>
      <c r="D32" s="23" t="s">
        <v>46</v>
      </c>
      <c r="E32" s="23">
        <v>0.01</v>
      </c>
      <c r="F32" s="23">
        <v>1.2892999999999999</v>
      </c>
      <c r="G32" s="23">
        <v>1.3142</v>
      </c>
      <c r="H32" s="23">
        <v>1.2995000000000001</v>
      </c>
      <c r="I32" s="23">
        <v>1.30162</v>
      </c>
      <c r="J32" s="23">
        <v>-0.06</v>
      </c>
      <c r="K32" s="23">
        <v>0</v>
      </c>
      <c r="L32" s="23">
        <v>21.2</v>
      </c>
      <c r="M32" s="23">
        <v>2.06</v>
      </c>
      <c r="N32" s="23">
        <v>0.16</v>
      </c>
      <c r="O32" s="23" t="s">
        <v>311</v>
      </c>
      <c r="P32" s="23">
        <v>1.8</v>
      </c>
      <c r="Q32" s="23" t="s">
        <v>58</v>
      </c>
      <c r="R32" s="23">
        <v>0</v>
      </c>
      <c r="S32" s="23">
        <v>0.05</v>
      </c>
      <c r="T32" s="23">
        <v>21.2</v>
      </c>
      <c r="U32" s="23">
        <v>2.12</v>
      </c>
      <c r="V32" s="23">
        <v>0</v>
      </c>
      <c r="W32" s="23">
        <v>0</v>
      </c>
      <c r="X32" s="23">
        <v>100</v>
      </c>
      <c r="Y32" s="23">
        <v>100</v>
      </c>
      <c r="Z32" s="23">
        <v>0</v>
      </c>
      <c r="AA32" s="23">
        <v>0</v>
      </c>
    </row>
    <row r="33" spans="1:27" s="23" customFormat="1">
      <c r="A33" s="23" t="s">
        <v>312</v>
      </c>
      <c r="B33" s="23" t="s">
        <v>313</v>
      </c>
      <c r="C33" s="23" t="s">
        <v>13</v>
      </c>
      <c r="D33" s="23" t="s">
        <v>44</v>
      </c>
      <c r="E33" s="23">
        <v>0.01</v>
      </c>
      <c r="F33" s="23">
        <v>1.33646</v>
      </c>
      <c r="G33" s="23">
        <v>0</v>
      </c>
      <c r="H33" s="23">
        <v>1.3031600000000001</v>
      </c>
      <c r="I33" s="23">
        <v>1.29983</v>
      </c>
      <c r="J33" s="23">
        <v>-0.06</v>
      </c>
      <c r="K33" s="23">
        <v>0</v>
      </c>
      <c r="L33" s="23">
        <v>33.299999999999997</v>
      </c>
      <c r="M33" s="23">
        <v>3.27</v>
      </c>
      <c r="N33" s="23">
        <v>0.25</v>
      </c>
      <c r="O33" s="23" t="s">
        <v>314</v>
      </c>
      <c r="P33" s="23">
        <v>81.099999999999994</v>
      </c>
      <c r="Q33" s="23" t="s">
        <v>315</v>
      </c>
      <c r="R33" s="23">
        <v>26.6</v>
      </c>
      <c r="S33" s="23">
        <v>0.23</v>
      </c>
      <c r="T33" s="23">
        <v>42.2</v>
      </c>
      <c r="U33" s="23">
        <v>4.22</v>
      </c>
      <c r="V33" s="23">
        <v>-9.8000000000000007</v>
      </c>
      <c r="W33" s="23">
        <v>-0.98</v>
      </c>
      <c r="X33" s="23">
        <v>81.2</v>
      </c>
      <c r="Y33" s="23">
        <v>82.9</v>
      </c>
      <c r="Z33" s="23">
        <v>-8.9</v>
      </c>
      <c r="AA33" s="23">
        <v>-0.89</v>
      </c>
    </row>
    <row r="34" spans="1:27" s="23" customFormat="1">
      <c r="A34" s="23" t="s">
        <v>316</v>
      </c>
      <c r="B34" s="23" t="s">
        <v>313</v>
      </c>
      <c r="C34" s="23" t="s">
        <v>13</v>
      </c>
      <c r="D34" s="23" t="s">
        <v>46</v>
      </c>
      <c r="E34" s="23">
        <v>0.01</v>
      </c>
      <c r="F34" s="23">
        <v>1.29488</v>
      </c>
      <c r="G34" s="23">
        <v>0</v>
      </c>
      <c r="H34" s="23">
        <v>1.29878</v>
      </c>
      <c r="I34" s="23">
        <v>1.2990699999999999</v>
      </c>
      <c r="J34" s="23">
        <v>-0.06</v>
      </c>
      <c r="K34" s="23">
        <v>-0.2</v>
      </c>
      <c r="L34" s="23">
        <v>2.9</v>
      </c>
      <c r="M34" s="23">
        <v>0.03</v>
      </c>
      <c r="N34" s="23">
        <v>0</v>
      </c>
      <c r="O34" s="23" t="s">
        <v>317</v>
      </c>
      <c r="P34" s="23">
        <v>100</v>
      </c>
      <c r="Q34" s="23" t="s">
        <v>318</v>
      </c>
      <c r="R34" s="23">
        <v>52</v>
      </c>
      <c r="S34" s="23">
        <v>0.02</v>
      </c>
      <c r="T34" s="23">
        <v>53.6</v>
      </c>
      <c r="U34" s="23">
        <v>5.36</v>
      </c>
      <c r="V34" s="23">
        <v>0</v>
      </c>
      <c r="W34" s="23">
        <v>0</v>
      </c>
      <c r="X34" s="23">
        <v>100</v>
      </c>
      <c r="Y34" s="23">
        <v>5.4</v>
      </c>
      <c r="Z34" s="23">
        <v>-50.7</v>
      </c>
      <c r="AA34" s="23">
        <v>-5.07</v>
      </c>
    </row>
    <row r="35" spans="1:27" s="23" customFormat="1">
      <c r="A35" s="23" t="s">
        <v>319</v>
      </c>
      <c r="B35" s="23" t="s">
        <v>320</v>
      </c>
      <c r="C35" s="23" t="s">
        <v>13</v>
      </c>
      <c r="D35" s="23" t="s">
        <v>46</v>
      </c>
      <c r="E35" s="23">
        <v>0.03</v>
      </c>
      <c r="F35" s="23">
        <v>1.3033600000000001</v>
      </c>
      <c r="G35" s="23">
        <v>1.31233</v>
      </c>
      <c r="H35" s="23">
        <v>1.3015600000000001</v>
      </c>
      <c r="I35" s="23">
        <v>1.3041199999999999</v>
      </c>
      <c r="J35" s="23">
        <v>-0.17</v>
      </c>
      <c r="K35" s="23">
        <v>0</v>
      </c>
      <c r="L35" s="23">
        <v>25.6</v>
      </c>
      <c r="M35" s="23">
        <v>7.51</v>
      </c>
      <c r="N35" s="23">
        <v>0.59</v>
      </c>
      <c r="O35" s="23" t="s">
        <v>321</v>
      </c>
      <c r="P35" s="23">
        <v>1</v>
      </c>
      <c r="Q35" s="23" t="s">
        <v>58</v>
      </c>
      <c r="R35" s="23">
        <v>0</v>
      </c>
      <c r="S35" s="23">
        <v>0.04</v>
      </c>
      <c r="T35" s="23">
        <v>25.6</v>
      </c>
      <c r="U35" s="23">
        <v>7.68</v>
      </c>
      <c r="V35" s="23">
        <v>0</v>
      </c>
      <c r="W35" s="23">
        <v>0</v>
      </c>
      <c r="X35" s="23">
        <v>100</v>
      </c>
      <c r="Y35" s="23">
        <v>100</v>
      </c>
      <c r="Z35" s="23">
        <v>0</v>
      </c>
      <c r="AA35" s="23">
        <v>0</v>
      </c>
    </row>
    <row r="36" spans="1:27" s="23" customFormat="1">
      <c r="A36" s="23" t="s">
        <v>322</v>
      </c>
      <c r="B36" s="23" t="s">
        <v>323</v>
      </c>
      <c r="C36" s="23" t="s">
        <v>10</v>
      </c>
      <c r="D36" s="23" t="s">
        <v>46</v>
      </c>
      <c r="E36" s="23">
        <v>0.01</v>
      </c>
      <c r="F36" s="23">
        <v>1.1601999999999999</v>
      </c>
      <c r="G36" s="23">
        <v>1.1875</v>
      </c>
      <c r="H36" s="23">
        <v>1.1698999999999999</v>
      </c>
      <c r="I36" s="23">
        <v>1.17133</v>
      </c>
      <c r="J36" s="23">
        <v>-0.06</v>
      </c>
      <c r="K36" s="23">
        <v>0</v>
      </c>
      <c r="L36" s="23">
        <v>14.3</v>
      </c>
      <c r="M36" s="23">
        <v>1.37</v>
      </c>
      <c r="N36" s="23">
        <v>0.11</v>
      </c>
      <c r="O36" s="23" t="s">
        <v>324</v>
      </c>
      <c r="P36" s="23">
        <v>67.400000000000006</v>
      </c>
      <c r="Q36" s="23" t="s">
        <v>57</v>
      </c>
      <c r="R36" s="23">
        <v>17</v>
      </c>
      <c r="S36" s="23">
        <v>0.92</v>
      </c>
      <c r="T36" s="23">
        <v>14.3</v>
      </c>
      <c r="U36" s="23">
        <v>1.43</v>
      </c>
      <c r="V36" s="23">
        <v>-13.2</v>
      </c>
      <c r="W36" s="23">
        <v>-1.32</v>
      </c>
      <c r="X36" s="23">
        <v>52</v>
      </c>
      <c r="Y36" s="23">
        <v>100</v>
      </c>
      <c r="Z36" s="23">
        <v>0</v>
      </c>
      <c r="AA36" s="23">
        <v>0</v>
      </c>
    </row>
    <row r="37" spans="1:27" s="23" customFormat="1">
      <c r="A37" s="23" t="s">
        <v>316</v>
      </c>
      <c r="B37" s="23" t="s">
        <v>210</v>
      </c>
      <c r="C37" s="23" t="s">
        <v>13</v>
      </c>
      <c r="D37" s="23" t="s">
        <v>46</v>
      </c>
      <c r="E37" s="23">
        <v>0.01</v>
      </c>
      <c r="F37" s="23">
        <v>1.29088</v>
      </c>
      <c r="G37" s="23">
        <v>0</v>
      </c>
      <c r="H37" s="23">
        <v>1.2986800000000001</v>
      </c>
      <c r="I37" s="23">
        <v>1.30263</v>
      </c>
      <c r="J37" s="23">
        <v>-0.06</v>
      </c>
      <c r="K37" s="23">
        <v>0</v>
      </c>
      <c r="L37" s="23">
        <v>39.5</v>
      </c>
      <c r="M37" s="23">
        <v>3.89</v>
      </c>
      <c r="N37" s="23">
        <v>0.31</v>
      </c>
      <c r="O37" s="23" t="s">
        <v>325</v>
      </c>
      <c r="P37" s="23">
        <v>100</v>
      </c>
      <c r="Q37" s="23" t="s">
        <v>326</v>
      </c>
      <c r="R37" s="23">
        <v>8.4</v>
      </c>
      <c r="S37" s="23">
        <v>0.02</v>
      </c>
      <c r="T37" s="23">
        <v>40.5</v>
      </c>
      <c r="U37" s="23">
        <v>4.05</v>
      </c>
      <c r="V37" s="23">
        <v>0</v>
      </c>
      <c r="W37" s="23">
        <v>0</v>
      </c>
      <c r="X37" s="23">
        <v>100</v>
      </c>
      <c r="Y37" s="23">
        <v>97.5</v>
      </c>
      <c r="Z37" s="23">
        <v>-1</v>
      </c>
      <c r="AA37" s="23">
        <v>-0.1</v>
      </c>
    </row>
    <row r="38" spans="1:27" s="23" customFormat="1">
      <c r="A38" s="23" t="s">
        <v>316</v>
      </c>
      <c r="B38" s="23" t="s">
        <v>327</v>
      </c>
      <c r="C38" s="23" t="s">
        <v>13</v>
      </c>
      <c r="D38" s="23" t="s">
        <v>46</v>
      </c>
      <c r="E38" s="23">
        <v>0.01</v>
      </c>
      <c r="F38" s="23">
        <v>1.3022100000000001</v>
      </c>
      <c r="G38" s="23">
        <v>0</v>
      </c>
      <c r="H38" s="23">
        <v>1.29891</v>
      </c>
      <c r="I38" s="23">
        <v>1.3022100000000001</v>
      </c>
      <c r="J38" s="23">
        <v>-0.06</v>
      </c>
      <c r="K38" s="23">
        <v>0</v>
      </c>
      <c r="L38" s="23">
        <v>33</v>
      </c>
      <c r="M38" s="23">
        <v>3.24</v>
      </c>
      <c r="N38" s="23">
        <v>0.26</v>
      </c>
      <c r="O38" s="23" t="s">
        <v>328</v>
      </c>
      <c r="P38" s="23">
        <v>100</v>
      </c>
      <c r="Q38" s="23" t="s">
        <v>329</v>
      </c>
      <c r="R38" s="23">
        <v>8.4</v>
      </c>
      <c r="S38" s="23">
        <v>0.03</v>
      </c>
      <c r="T38" s="23">
        <v>33</v>
      </c>
      <c r="U38" s="23">
        <v>3.3</v>
      </c>
      <c r="V38" s="23">
        <v>0</v>
      </c>
      <c r="W38" s="23">
        <v>0</v>
      </c>
      <c r="X38" s="23">
        <v>100</v>
      </c>
      <c r="Y38" s="23">
        <v>100</v>
      </c>
      <c r="Z38" s="23">
        <v>0</v>
      </c>
      <c r="AA38" s="23">
        <v>0</v>
      </c>
    </row>
    <row r="39" spans="1:27" s="23" customFormat="1">
      <c r="A39" s="23" t="s">
        <v>330</v>
      </c>
      <c r="B39" s="23" t="s">
        <v>331</v>
      </c>
      <c r="C39" s="23" t="s">
        <v>13</v>
      </c>
      <c r="D39" s="23" t="s">
        <v>46</v>
      </c>
      <c r="E39" s="23">
        <v>0.01</v>
      </c>
      <c r="F39" s="23">
        <v>1.28996</v>
      </c>
      <c r="G39" s="23">
        <v>0</v>
      </c>
      <c r="H39" s="23">
        <v>1.2953600000000001</v>
      </c>
      <c r="I39" s="23">
        <v>1.30087</v>
      </c>
      <c r="J39" s="23">
        <v>-0.06</v>
      </c>
      <c r="K39" s="23">
        <v>0</v>
      </c>
      <c r="L39" s="23">
        <v>55.1</v>
      </c>
      <c r="M39" s="23">
        <v>5.45</v>
      </c>
      <c r="N39" s="23">
        <v>0.43</v>
      </c>
      <c r="O39" s="23" t="s">
        <v>332</v>
      </c>
      <c r="P39" s="23">
        <v>1</v>
      </c>
      <c r="Q39" s="23" t="s">
        <v>58</v>
      </c>
      <c r="R39" s="23">
        <v>0</v>
      </c>
      <c r="S39" s="23">
        <v>0.02</v>
      </c>
      <c r="T39" s="23">
        <v>55.1</v>
      </c>
      <c r="U39" s="23">
        <v>5.51</v>
      </c>
      <c r="V39" s="23">
        <v>0</v>
      </c>
      <c r="W39" s="23">
        <v>0</v>
      </c>
      <c r="X39" s="23">
        <v>100</v>
      </c>
      <c r="Y39" s="23">
        <v>100</v>
      </c>
      <c r="Z39" s="23">
        <v>0</v>
      </c>
      <c r="AA39" s="23">
        <v>0</v>
      </c>
    </row>
    <row r="40" spans="1:27" s="23" customFormat="1">
      <c r="A40" s="23" t="s">
        <v>333</v>
      </c>
      <c r="B40" s="23" t="s">
        <v>334</v>
      </c>
      <c r="C40" s="23" t="s">
        <v>11</v>
      </c>
      <c r="D40" s="23" t="s">
        <v>44</v>
      </c>
      <c r="E40" s="23">
        <v>0.01</v>
      </c>
      <c r="F40" s="23">
        <v>111.58</v>
      </c>
      <c r="G40" s="23">
        <v>0</v>
      </c>
      <c r="H40" s="23">
        <v>110.97</v>
      </c>
      <c r="I40" s="23">
        <v>111.58</v>
      </c>
      <c r="J40" s="23">
        <v>-0.06</v>
      </c>
      <c r="K40" s="23">
        <v>-0.12</v>
      </c>
      <c r="L40" s="23">
        <v>-61</v>
      </c>
      <c r="M40" s="23">
        <v>-5.65</v>
      </c>
      <c r="N40" s="23">
        <v>-0.45</v>
      </c>
      <c r="O40" s="23" t="s">
        <v>335</v>
      </c>
      <c r="P40" s="23">
        <v>0.5</v>
      </c>
      <c r="Q40" s="23" t="s">
        <v>336</v>
      </c>
      <c r="R40" s="23">
        <v>64.099999999999994</v>
      </c>
      <c r="S40" s="23">
        <v>48.31</v>
      </c>
      <c r="T40" s="23">
        <v>1.3</v>
      </c>
      <c r="U40" s="23">
        <v>0.11699999999999899</v>
      </c>
      <c r="V40" s="23">
        <v>-62.8</v>
      </c>
      <c r="W40" s="23">
        <v>-5.6519999999999904</v>
      </c>
      <c r="X40" s="23">
        <v>2</v>
      </c>
      <c r="Y40" s="23">
        <v>2.8</v>
      </c>
      <c r="Z40" s="23">
        <v>-62.3</v>
      </c>
      <c r="AA40" s="23">
        <v>-5.61</v>
      </c>
    </row>
    <row r="41" spans="1:27" s="23" customFormat="1">
      <c r="A41" s="23" t="s">
        <v>337</v>
      </c>
      <c r="B41" s="23" t="s">
        <v>338</v>
      </c>
      <c r="C41" s="23" t="s">
        <v>13</v>
      </c>
      <c r="D41" s="23" t="s">
        <v>44</v>
      </c>
      <c r="E41" s="23">
        <v>0.01</v>
      </c>
      <c r="F41" s="23">
        <v>1.2953600000000001</v>
      </c>
      <c r="G41" s="23">
        <v>0</v>
      </c>
      <c r="H41" s="23">
        <v>1.28756</v>
      </c>
      <c r="I41" s="23">
        <v>1.2953699999999999</v>
      </c>
      <c r="J41" s="23">
        <v>-0.06</v>
      </c>
      <c r="K41" s="23">
        <v>0.03</v>
      </c>
      <c r="L41" s="23">
        <v>-78.099999999999994</v>
      </c>
      <c r="M41" s="23">
        <v>-7.84</v>
      </c>
      <c r="N41" s="23">
        <v>-0.61</v>
      </c>
      <c r="O41" s="23" t="s">
        <v>339</v>
      </c>
      <c r="P41" s="23">
        <v>66.5</v>
      </c>
      <c r="Q41" s="23" t="s">
        <v>340</v>
      </c>
      <c r="R41" s="23">
        <v>106.4</v>
      </c>
      <c r="S41" s="23">
        <v>2.76</v>
      </c>
      <c r="T41" s="23">
        <v>28.3</v>
      </c>
      <c r="U41" s="23">
        <v>2.83</v>
      </c>
      <c r="V41" s="23">
        <v>-78.099999999999994</v>
      </c>
      <c r="W41" s="23">
        <v>-7.81</v>
      </c>
      <c r="X41" s="23">
        <v>26.6</v>
      </c>
      <c r="Y41" s="23">
        <v>0</v>
      </c>
      <c r="Z41" s="23">
        <v>-106.4</v>
      </c>
      <c r="AA41" s="23">
        <v>-10.64</v>
      </c>
    </row>
    <row r="42" spans="1:27" s="23" customFormat="1">
      <c r="A42" s="23" t="s">
        <v>337</v>
      </c>
      <c r="B42" s="23" t="s">
        <v>103</v>
      </c>
      <c r="C42" s="23" t="s">
        <v>13</v>
      </c>
      <c r="D42" s="23" t="s">
        <v>44</v>
      </c>
      <c r="E42" s="23">
        <v>0.01</v>
      </c>
      <c r="F42" s="23">
        <v>1.2924</v>
      </c>
      <c r="G42" s="23">
        <v>0</v>
      </c>
      <c r="H42" s="23">
        <v>1.2876000000000001</v>
      </c>
      <c r="I42" s="23">
        <v>1.2924599999999999</v>
      </c>
      <c r="J42" s="23">
        <v>-0.06</v>
      </c>
      <c r="K42" s="23">
        <v>0.03</v>
      </c>
      <c r="L42" s="23">
        <v>-48.6</v>
      </c>
      <c r="M42" s="23">
        <v>-4.8899999999999997</v>
      </c>
      <c r="N42" s="23">
        <v>-0.38</v>
      </c>
      <c r="O42" s="23" t="s">
        <v>341</v>
      </c>
      <c r="P42" s="23">
        <v>66.5</v>
      </c>
      <c r="Q42" s="23" t="s">
        <v>342</v>
      </c>
      <c r="R42" s="23">
        <v>77.3</v>
      </c>
      <c r="S42" s="23">
        <v>1.69</v>
      </c>
      <c r="T42" s="23">
        <v>28.7</v>
      </c>
      <c r="U42" s="23">
        <v>2.87</v>
      </c>
      <c r="V42" s="23">
        <v>-48.6</v>
      </c>
      <c r="W42" s="23">
        <v>-4.8600000000000003</v>
      </c>
      <c r="X42" s="23">
        <v>37.1</v>
      </c>
      <c r="Y42" s="23">
        <v>0</v>
      </c>
      <c r="Z42" s="23">
        <v>-77.3</v>
      </c>
      <c r="AA42" s="23">
        <v>-7.73</v>
      </c>
    </row>
    <row r="43" spans="1:27" s="23" customFormat="1">
      <c r="A43" s="23" t="s">
        <v>337</v>
      </c>
      <c r="B43" s="23" t="s">
        <v>103</v>
      </c>
      <c r="C43" s="23" t="s">
        <v>13</v>
      </c>
      <c r="D43" s="23" t="s">
        <v>44</v>
      </c>
      <c r="E43" s="23">
        <v>0.01</v>
      </c>
      <c r="F43" s="23">
        <v>1.2914399999999999</v>
      </c>
      <c r="G43" s="23">
        <v>0</v>
      </c>
      <c r="H43" s="23">
        <v>1.2875399999999999</v>
      </c>
      <c r="I43" s="23">
        <v>1.29149</v>
      </c>
      <c r="J43" s="23">
        <v>-0.06</v>
      </c>
      <c r="K43" s="23">
        <v>0.03</v>
      </c>
      <c r="L43" s="23">
        <v>-39.5</v>
      </c>
      <c r="M43" s="23">
        <v>-3.98</v>
      </c>
      <c r="N43" s="23">
        <v>-0.31</v>
      </c>
      <c r="O43" s="23" t="s">
        <v>343</v>
      </c>
      <c r="P43" s="23">
        <v>66.099999999999994</v>
      </c>
      <c r="Q43" s="23" t="s">
        <v>344</v>
      </c>
      <c r="R43" s="23">
        <v>67.599999999999994</v>
      </c>
      <c r="S43" s="23">
        <v>1.41</v>
      </c>
      <c r="T43" s="23">
        <v>28.1</v>
      </c>
      <c r="U43" s="23">
        <v>2.81</v>
      </c>
      <c r="V43" s="23">
        <v>-39.5</v>
      </c>
      <c r="W43" s="23">
        <v>-3.95</v>
      </c>
      <c r="X43" s="23">
        <v>41.6</v>
      </c>
      <c r="Y43" s="23">
        <v>0</v>
      </c>
      <c r="Z43" s="23">
        <v>-67.599999999999994</v>
      </c>
      <c r="AA43" s="23">
        <v>-6.76</v>
      </c>
    </row>
    <row r="44" spans="1:27" s="23" customFormat="1">
      <c r="A44" s="23" t="s">
        <v>345</v>
      </c>
      <c r="B44" s="23" t="s">
        <v>346</v>
      </c>
      <c r="C44" s="23" t="s">
        <v>10</v>
      </c>
      <c r="D44" s="23" t="s">
        <v>46</v>
      </c>
      <c r="E44" s="23">
        <v>0.01</v>
      </c>
      <c r="F44" s="23">
        <v>1.15588</v>
      </c>
      <c r="G44" s="23">
        <v>1.1831799999999999</v>
      </c>
      <c r="H44" s="23">
        <v>1.1655800000000001</v>
      </c>
      <c r="I44" s="23">
        <v>1.1672800000000001</v>
      </c>
      <c r="J44" s="23">
        <v>-0.06</v>
      </c>
      <c r="K44" s="23">
        <v>0</v>
      </c>
      <c r="L44" s="23">
        <v>17</v>
      </c>
      <c r="M44" s="23">
        <v>1.64</v>
      </c>
      <c r="N44" s="23">
        <v>0.13</v>
      </c>
      <c r="O44" s="23" t="s">
        <v>347</v>
      </c>
      <c r="P44" s="23">
        <v>0.8</v>
      </c>
      <c r="Q44" s="23" t="s">
        <v>58</v>
      </c>
      <c r="R44" s="23">
        <v>0</v>
      </c>
      <c r="S44" s="23">
        <v>0.06</v>
      </c>
      <c r="T44" s="23">
        <v>17</v>
      </c>
      <c r="U44" s="23">
        <v>1.7</v>
      </c>
      <c r="V44" s="23">
        <v>0</v>
      </c>
      <c r="W44" s="23">
        <v>0</v>
      </c>
      <c r="X44" s="23">
        <v>100</v>
      </c>
      <c r="Y44" s="23">
        <v>100</v>
      </c>
      <c r="Z44" s="23">
        <v>0</v>
      </c>
      <c r="AA44" s="23">
        <v>0</v>
      </c>
    </row>
    <row r="45" spans="1:27" s="23" customFormat="1">
      <c r="A45" s="23" t="s">
        <v>348</v>
      </c>
      <c r="B45" s="23" t="s">
        <v>349</v>
      </c>
      <c r="C45" s="23" t="s">
        <v>10</v>
      </c>
      <c r="D45" s="23" t="s">
        <v>46</v>
      </c>
      <c r="E45" s="23">
        <v>0.01</v>
      </c>
      <c r="F45" s="23">
        <v>1.1586099999999999</v>
      </c>
      <c r="G45" s="23">
        <v>1.18591</v>
      </c>
      <c r="H45" s="23">
        <v>1.16831</v>
      </c>
      <c r="I45" s="23">
        <v>1.1685399999999999</v>
      </c>
      <c r="J45" s="23">
        <v>-0.06</v>
      </c>
      <c r="K45" s="23">
        <v>0</v>
      </c>
      <c r="L45" s="23">
        <v>2.2999999999999998</v>
      </c>
      <c r="M45" s="23">
        <v>0.17</v>
      </c>
      <c r="N45" s="23">
        <v>0.01</v>
      </c>
      <c r="O45" s="23" t="s">
        <v>350</v>
      </c>
      <c r="P45" s="23">
        <v>1</v>
      </c>
      <c r="Q45" s="23" t="s">
        <v>58</v>
      </c>
      <c r="R45" s="23">
        <v>0</v>
      </c>
      <c r="S45" s="23">
        <v>0.43</v>
      </c>
      <c r="T45" s="23">
        <v>2.2999999999999998</v>
      </c>
      <c r="U45" s="23">
        <v>0.22999999999999901</v>
      </c>
      <c r="V45" s="23">
        <v>0</v>
      </c>
      <c r="W45" s="23">
        <v>0</v>
      </c>
      <c r="X45" s="23">
        <v>100</v>
      </c>
      <c r="Y45" s="23">
        <v>100</v>
      </c>
      <c r="Z45" s="23">
        <v>0</v>
      </c>
      <c r="AA45" s="23">
        <v>0</v>
      </c>
    </row>
    <row r="46" spans="1:27" s="23" customFormat="1">
      <c r="A46" s="23" t="s">
        <v>351</v>
      </c>
      <c r="B46" s="23" t="s">
        <v>352</v>
      </c>
      <c r="C46" s="23" t="s">
        <v>10</v>
      </c>
      <c r="D46" s="23" t="s">
        <v>46</v>
      </c>
      <c r="E46" s="23">
        <v>0.01</v>
      </c>
      <c r="F46" s="23">
        <v>1.1612</v>
      </c>
      <c r="G46" s="23">
        <v>1.1884999999999999</v>
      </c>
      <c r="H46" s="23">
        <v>1.1709000000000001</v>
      </c>
      <c r="I46" s="23">
        <v>1.1695500000000001</v>
      </c>
      <c r="J46" s="23">
        <v>-0.06</v>
      </c>
      <c r="K46" s="23">
        <v>-7.0000000000000007E-2</v>
      </c>
      <c r="L46" s="23">
        <v>-13.5</v>
      </c>
      <c r="M46" s="23">
        <v>-1.48</v>
      </c>
      <c r="N46" s="23">
        <v>-0.12</v>
      </c>
      <c r="O46" s="23" t="s">
        <v>353</v>
      </c>
      <c r="P46" s="23">
        <v>0</v>
      </c>
      <c r="Q46" s="23" t="s">
        <v>45</v>
      </c>
      <c r="R46" s="23">
        <v>25.4</v>
      </c>
      <c r="S46" s="23">
        <v>25.45</v>
      </c>
      <c r="T46" s="23">
        <v>0</v>
      </c>
      <c r="U46" s="23">
        <v>0</v>
      </c>
      <c r="V46" s="23">
        <v>-25.4</v>
      </c>
      <c r="W46" s="23">
        <v>-2.54</v>
      </c>
      <c r="X46" s="23">
        <v>0</v>
      </c>
      <c r="Y46" s="23">
        <v>46.9</v>
      </c>
      <c r="Z46" s="23">
        <v>-13.5</v>
      </c>
      <c r="AA46" s="23">
        <v>-1.35</v>
      </c>
    </row>
    <row r="47" spans="1:27" s="23" customFormat="1">
      <c r="A47" s="23" t="s">
        <v>354</v>
      </c>
      <c r="B47" s="23" t="s">
        <v>355</v>
      </c>
      <c r="C47" s="23" t="s">
        <v>13</v>
      </c>
      <c r="D47" s="23" t="s">
        <v>46</v>
      </c>
      <c r="E47" s="23">
        <v>0.01</v>
      </c>
      <c r="F47" s="23">
        <v>1.2668999999999999</v>
      </c>
      <c r="G47" s="23">
        <v>1.2968999999999999</v>
      </c>
      <c r="H47" s="23">
        <v>1.2885</v>
      </c>
      <c r="I47" s="23">
        <v>1.2887</v>
      </c>
      <c r="J47" s="23">
        <v>-0.06</v>
      </c>
      <c r="K47" s="23">
        <v>0</v>
      </c>
      <c r="L47" s="23">
        <v>2</v>
      </c>
      <c r="M47" s="23">
        <v>0.14000000000000001</v>
      </c>
      <c r="N47" s="23">
        <v>0.01</v>
      </c>
      <c r="O47" s="23" t="s">
        <v>356</v>
      </c>
      <c r="P47" s="23">
        <v>53.4</v>
      </c>
      <c r="Q47" s="23" t="s">
        <v>65</v>
      </c>
      <c r="R47" s="23">
        <v>23.4</v>
      </c>
      <c r="S47" s="23">
        <v>3.66</v>
      </c>
      <c r="T47" s="23">
        <v>6.4</v>
      </c>
      <c r="U47" s="23">
        <v>0.64</v>
      </c>
      <c r="V47" s="23">
        <v>-23.4</v>
      </c>
      <c r="W47" s="23">
        <v>-2.34</v>
      </c>
      <c r="X47" s="23">
        <v>21.5</v>
      </c>
      <c r="Y47" s="23">
        <v>85.2</v>
      </c>
      <c r="Z47" s="23">
        <v>-4.4000000000000004</v>
      </c>
      <c r="AA47" s="23">
        <v>-0.44</v>
      </c>
    </row>
    <row r="48" spans="1:27" s="23" customFormat="1">
      <c r="A48" s="23" t="s">
        <v>357</v>
      </c>
      <c r="B48" s="23" t="s">
        <v>358</v>
      </c>
      <c r="C48" s="23" t="s">
        <v>10</v>
      </c>
      <c r="D48" s="23" t="s">
        <v>46</v>
      </c>
      <c r="E48" s="23">
        <v>0.01</v>
      </c>
      <c r="F48" s="23">
        <v>1.1504700000000001</v>
      </c>
      <c r="G48" s="23">
        <v>1.18787</v>
      </c>
      <c r="H48" s="23">
        <v>1.16737</v>
      </c>
      <c r="I48" s="23">
        <v>1.1689700000000001</v>
      </c>
      <c r="J48" s="23">
        <v>-0.06</v>
      </c>
      <c r="K48" s="23">
        <v>0</v>
      </c>
      <c r="L48" s="23">
        <v>16</v>
      </c>
      <c r="M48" s="23">
        <v>1.54</v>
      </c>
      <c r="N48" s="23">
        <v>0.12</v>
      </c>
      <c r="O48" s="23" t="s">
        <v>359</v>
      </c>
      <c r="P48" s="23">
        <v>69.8</v>
      </c>
      <c r="Q48" s="23" t="s">
        <v>360</v>
      </c>
      <c r="R48" s="23">
        <v>12.7</v>
      </c>
      <c r="S48" s="23">
        <v>0.65</v>
      </c>
      <c r="T48" s="23">
        <v>16.7</v>
      </c>
      <c r="U48" s="23">
        <v>1.67</v>
      </c>
      <c r="V48" s="23">
        <v>-10.8</v>
      </c>
      <c r="W48" s="23">
        <v>-1.08</v>
      </c>
      <c r="X48" s="23">
        <v>60.7</v>
      </c>
      <c r="Y48" s="23">
        <v>97.5</v>
      </c>
      <c r="Z48" s="23">
        <v>-0.7</v>
      </c>
      <c r="AA48" s="23">
        <v>-7.0000000000000007E-2</v>
      </c>
    </row>
    <row r="49" spans="1:27" s="23" customFormat="1">
      <c r="A49" s="23" t="s">
        <v>361</v>
      </c>
      <c r="B49" s="23" t="s">
        <v>358</v>
      </c>
      <c r="C49" s="23" t="s">
        <v>10</v>
      </c>
      <c r="D49" s="23" t="s">
        <v>46</v>
      </c>
      <c r="E49" s="23">
        <v>0.01</v>
      </c>
      <c r="F49" s="23">
        <v>1.1540900000000001</v>
      </c>
      <c r="G49" s="23">
        <v>1.17299</v>
      </c>
      <c r="H49" s="23">
        <v>1.1676899999999999</v>
      </c>
      <c r="I49" s="23">
        <v>1.1689099999999999</v>
      </c>
      <c r="J49" s="23">
        <v>-0.06</v>
      </c>
      <c r="K49" s="23">
        <v>0</v>
      </c>
      <c r="L49" s="23">
        <v>12.2</v>
      </c>
      <c r="M49" s="23">
        <v>1.1599999999999999</v>
      </c>
      <c r="N49" s="23">
        <v>0.09</v>
      </c>
      <c r="O49" s="23" t="s">
        <v>362</v>
      </c>
      <c r="P49" s="23">
        <v>66.3</v>
      </c>
      <c r="Q49" s="23" t="s">
        <v>363</v>
      </c>
      <c r="R49" s="23">
        <v>14</v>
      </c>
      <c r="S49" s="23">
        <v>1.05</v>
      </c>
      <c r="T49" s="23">
        <v>13.3</v>
      </c>
      <c r="U49" s="23">
        <v>1.33</v>
      </c>
      <c r="V49" s="23">
        <v>-14</v>
      </c>
      <c r="W49" s="23">
        <v>-1.4</v>
      </c>
      <c r="X49" s="23">
        <v>48.7</v>
      </c>
      <c r="Y49" s="23">
        <v>96</v>
      </c>
      <c r="Z49" s="23">
        <v>-1.1000000000000001</v>
      </c>
      <c r="AA49" s="23">
        <v>-0.11</v>
      </c>
    </row>
    <row r="50" spans="1:27" s="23" customFormat="1">
      <c r="A50" s="23" t="s">
        <v>364</v>
      </c>
      <c r="B50" s="23" t="s">
        <v>358</v>
      </c>
      <c r="C50" s="23" t="s">
        <v>10</v>
      </c>
      <c r="D50" s="23" t="s">
        <v>46</v>
      </c>
      <c r="E50" s="23">
        <v>0.01</v>
      </c>
      <c r="F50" s="23">
        <v>1.151</v>
      </c>
      <c r="G50" s="23">
        <v>1.179</v>
      </c>
      <c r="H50" s="23">
        <v>1.1676</v>
      </c>
      <c r="I50" s="23">
        <v>1.16882</v>
      </c>
      <c r="J50" s="23">
        <v>-0.06</v>
      </c>
      <c r="K50" s="23">
        <v>0</v>
      </c>
      <c r="L50" s="23">
        <v>12.2</v>
      </c>
      <c r="M50" s="23">
        <v>1.1599999999999999</v>
      </c>
      <c r="N50" s="23">
        <v>0.09</v>
      </c>
      <c r="O50" s="23" t="s">
        <v>365</v>
      </c>
      <c r="P50" s="23">
        <v>61.6</v>
      </c>
      <c r="Q50" s="23" t="s">
        <v>366</v>
      </c>
      <c r="R50" s="23">
        <v>13.1</v>
      </c>
      <c r="S50" s="23">
        <v>0.92</v>
      </c>
      <c r="T50" s="23">
        <v>14.2</v>
      </c>
      <c r="U50" s="23">
        <v>1.42</v>
      </c>
      <c r="V50" s="23">
        <v>-13.1</v>
      </c>
      <c r="W50" s="23">
        <v>-1.31</v>
      </c>
      <c r="X50" s="23">
        <v>52</v>
      </c>
      <c r="Y50" s="23">
        <v>92.7</v>
      </c>
      <c r="Z50" s="23">
        <v>-2</v>
      </c>
      <c r="AA50" s="23">
        <v>-0.2</v>
      </c>
    </row>
    <row r="51" spans="1:27" s="23" customFormat="1">
      <c r="A51" s="23" t="s">
        <v>367</v>
      </c>
      <c r="B51" s="23" t="s">
        <v>368</v>
      </c>
      <c r="C51" s="23" t="s">
        <v>10</v>
      </c>
      <c r="D51" s="23" t="s">
        <v>46</v>
      </c>
      <c r="E51" s="23">
        <v>0.01</v>
      </c>
      <c r="F51" s="23">
        <v>1.15709</v>
      </c>
      <c r="G51" s="23">
        <v>1.1843900000000001</v>
      </c>
      <c r="H51" s="23">
        <v>1.16679</v>
      </c>
      <c r="I51" s="23">
        <v>1.1681900000000001</v>
      </c>
      <c r="J51" s="23">
        <v>-0.06</v>
      </c>
      <c r="K51" s="23">
        <v>0</v>
      </c>
      <c r="L51" s="23">
        <v>14</v>
      </c>
      <c r="M51" s="23">
        <v>1.34</v>
      </c>
      <c r="N51" s="23">
        <v>0.1</v>
      </c>
      <c r="O51" s="23" t="s">
        <v>369</v>
      </c>
      <c r="P51" s="23">
        <v>1.1000000000000001</v>
      </c>
      <c r="Q51" s="23" t="s">
        <v>58</v>
      </c>
      <c r="R51" s="23">
        <v>0</v>
      </c>
      <c r="S51" s="23">
        <v>7.0000000000000007E-2</v>
      </c>
      <c r="T51" s="23">
        <v>14</v>
      </c>
      <c r="U51" s="23">
        <v>1.4</v>
      </c>
      <c r="V51" s="23">
        <v>0</v>
      </c>
      <c r="W51" s="23">
        <v>0</v>
      </c>
      <c r="X51" s="23">
        <v>100</v>
      </c>
      <c r="Y51" s="23">
        <v>100</v>
      </c>
      <c r="Z51" s="23">
        <v>0</v>
      </c>
      <c r="AA51" s="23">
        <v>0</v>
      </c>
    </row>
    <row r="52" spans="1:27" s="23" customFormat="1">
      <c r="A52" s="23" t="s">
        <v>370</v>
      </c>
      <c r="B52" s="23" t="s">
        <v>371</v>
      </c>
      <c r="C52" s="23" t="s">
        <v>11</v>
      </c>
      <c r="D52" s="23" t="s">
        <v>44</v>
      </c>
      <c r="E52" s="23">
        <v>0.01</v>
      </c>
      <c r="F52" s="23">
        <v>112.56699999999999</v>
      </c>
      <c r="G52" s="23">
        <v>110.28700000000001</v>
      </c>
      <c r="H52" s="23">
        <v>111.087</v>
      </c>
      <c r="I52" s="23">
        <v>111.22799999999999</v>
      </c>
      <c r="J52" s="23">
        <v>-0.06</v>
      </c>
      <c r="K52" s="23">
        <v>0</v>
      </c>
      <c r="L52" s="23">
        <v>-14.1</v>
      </c>
      <c r="M52" s="23">
        <v>-1.33</v>
      </c>
      <c r="N52" s="23">
        <v>-0.1</v>
      </c>
      <c r="O52" s="23" t="s">
        <v>372</v>
      </c>
      <c r="P52" s="23">
        <v>0</v>
      </c>
      <c r="Q52" s="23" t="s">
        <v>45</v>
      </c>
      <c r="R52" s="23">
        <v>26.7</v>
      </c>
      <c r="S52" s="23">
        <v>26.74</v>
      </c>
      <c r="T52" s="23">
        <v>0</v>
      </c>
      <c r="U52" s="23">
        <v>0</v>
      </c>
      <c r="V52" s="23">
        <v>-26.7</v>
      </c>
      <c r="W52" s="23">
        <v>-2.403</v>
      </c>
      <c r="X52" s="23">
        <v>0</v>
      </c>
      <c r="Y52" s="23">
        <v>47.2</v>
      </c>
      <c r="Z52" s="23">
        <v>-14.1</v>
      </c>
      <c r="AA52" s="23">
        <v>-1.27</v>
      </c>
    </row>
    <row r="53" spans="1:27" s="23" customFormat="1">
      <c r="A53" s="23" t="s">
        <v>373</v>
      </c>
      <c r="B53" s="23" t="s">
        <v>374</v>
      </c>
      <c r="C53" s="23" t="s">
        <v>10</v>
      </c>
      <c r="D53" s="23" t="s">
        <v>46</v>
      </c>
      <c r="E53" s="23">
        <v>0.03</v>
      </c>
      <c r="F53" s="23">
        <v>1.16872</v>
      </c>
      <c r="G53" s="23">
        <v>1.1763399999999999</v>
      </c>
      <c r="H53" s="23">
        <v>1.1677200000000001</v>
      </c>
      <c r="I53" s="23">
        <v>1.16872</v>
      </c>
      <c r="J53" s="23">
        <v>-0.17</v>
      </c>
      <c r="K53" s="23">
        <v>-0.25</v>
      </c>
      <c r="L53" s="23">
        <v>10</v>
      </c>
      <c r="M53" s="23">
        <v>2.58</v>
      </c>
      <c r="N53" s="23">
        <v>0.2</v>
      </c>
      <c r="O53" s="23" t="s">
        <v>375</v>
      </c>
      <c r="P53" s="23">
        <v>100</v>
      </c>
      <c r="Q53" s="23" t="s">
        <v>376</v>
      </c>
      <c r="R53" s="23">
        <v>3.2</v>
      </c>
      <c r="S53" s="23">
        <v>0.09</v>
      </c>
      <c r="T53" s="23">
        <v>11.4</v>
      </c>
      <c r="U53" s="23">
        <v>3.42</v>
      </c>
      <c r="V53" s="23">
        <v>0</v>
      </c>
      <c r="W53" s="23">
        <v>0</v>
      </c>
      <c r="X53" s="23">
        <v>100</v>
      </c>
      <c r="Y53" s="23">
        <v>87.7</v>
      </c>
      <c r="Z53" s="23">
        <v>-1.4</v>
      </c>
      <c r="AA53" s="23">
        <v>-0.42</v>
      </c>
    </row>
    <row r="54" spans="1:27" s="23" customFormat="1">
      <c r="A54" s="23" t="s">
        <v>377</v>
      </c>
      <c r="B54" s="23" t="s">
        <v>378</v>
      </c>
      <c r="C54" s="23" t="s">
        <v>10</v>
      </c>
      <c r="D54" s="23" t="s">
        <v>46</v>
      </c>
      <c r="E54" s="23">
        <v>0.01</v>
      </c>
      <c r="F54" s="23">
        <v>1.1507799999999999</v>
      </c>
      <c r="G54" s="23">
        <v>1.1767799999999999</v>
      </c>
      <c r="H54" s="23">
        <v>1.16788</v>
      </c>
      <c r="I54" s="23">
        <v>1.1685399999999999</v>
      </c>
      <c r="J54" s="23">
        <v>-0.06</v>
      </c>
      <c r="K54" s="23">
        <v>0</v>
      </c>
      <c r="L54" s="23">
        <v>6.6</v>
      </c>
      <c r="M54" s="23">
        <v>0.6</v>
      </c>
      <c r="N54" s="23">
        <v>0.05</v>
      </c>
      <c r="O54" s="23" t="s">
        <v>379</v>
      </c>
      <c r="P54" s="23">
        <v>1.3</v>
      </c>
      <c r="Q54" s="23" t="s">
        <v>58</v>
      </c>
      <c r="R54" s="23">
        <v>0</v>
      </c>
      <c r="S54" s="23">
        <v>0.15</v>
      </c>
      <c r="T54" s="23">
        <v>6.6</v>
      </c>
      <c r="U54" s="23">
        <v>0.66</v>
      </c>
      <c r="V54" s="23">
        <v>0</v>
      </c>
      <c r="W54" s="23">
        <v>0</v>
      </c>
      <c r="X54" s="23">
        <v>100</v>
      </c>
      <c r="Y54" s="23">
        <v>100</v>
      </c>
      <c r="Z54" s="23">
        <v>0</v>
      </c>
      <c r="AA54" s="23">
        <v>0</v>
      </c>
    </row>
    <row r="55" spans="1:27" s="23" customFormat="1">
      <c r="A55" s="23" t="s">
        <v>380</v>
      </c>
      <c r="B55" s="23" t="s">
        <v>381</v>
      </c>
      <c r="C55" s="23" t="s">
        <v>10</v>
      </c>
      <c r="D55" s="23" t="s">
        <v>46</v>
      </c>
      <c r="E55" s="23">
        <v>0.02</v>
      </c>
      <c r="F55" s="23">
        <v>1.16093</v>
      </c>
      <c r="G55" s="23">
        <v>1.18763</v>
      </c>
      <c r="H55" s="23">
        <v>1.1679299999999999</v>
      </c>
      <c r="I55" s="23">
        <v>1.16818</v>
      </c>
      <c r="J55" s="23">
        <v>-0.11</v>
      </c>
      <c r="K55" s="23">
        <v>-0.17</v>
      </c>
      <c r="L55" s="23">
        <v>2.5</v>
      </c>
      <c r="M55" s="23">
        <v>0.22</v>
      </c>
      <c r="N55" s="23">
        <v>0.02</v>
      </c>
      <c r="O55" s="23" t="s">
        <v>382</v>
      </c>
      <c r="P55" s="23">
        <v>96.9</v>
      </c>
      <c r="Q55" s="23" t="s">
        <v>383</v>
      </c>
      <c r="R55" s="23">
        <v>2.2000000000000002</v>
      </c>
      <c r="S55" s="23">
        <v>0.24</v>
      </c>
      <c r="T55" s="23">
        <v>2.5</v>
      </c>
      <c r="U55" s="23">
        <v>0.5</v>
      </c>
      <c r="V55" s="23">
        <v>-0.6</v>
      </c>
      <c r="W55" s="23">
        <v>-0.12</v>
      </c>
      <c r="X55" s="23">
        <v>80.599999999999994</v>
      </c>
      <c r="Y55" s="23">
        <v>100</v>
      </c>
      <c r="Z55" s="23">
        <v>0</v>
      </c>
      <c r="AA55" s="23">
        <v>0</v>
      </c>
    </row>
    <row r="56" spans="1:27" s="23" customFormat="1">
      <c r="A56" s="23" t="s">
        <v>384</v>
      </c>
      <c r="B56" s="23" t="s">
        <v>385</v>
      </c>
      <c r="C56" s="23" t="s">
        <v>10</v>
      </c>
      <c r="D56" s="23" t="s">
        <v>46</v>
      </c>
      <c r="E56" s="23">
        <v>0.01</v>
      </c>
      <c r="F56" s="23">
        <v>1.1522600000000001</v>
      </c>
      <c r="G56" s="23">
        <v>1.1795599999999999</v>
      </c>
      <c r="H56" s="23">
        <v>1.1619600000000001</v>
      </c>
      <c r="I56" s="23">
        <v>1.1626799999999999</v>
      </c>
      <c r="J56" s="23">
        <v>-0.06</v>
      </c>
      <c r="K56" s="23">
        <v>0</v>
      </c>
      <c r="L56" s="23">
        <v>7.2</v>
      </c>
      <c r="M56" s="23">
        <v>0.66</v>
      </c>
      <c r="N56" s="23">
        <v>0.05</v>
      </c>
      <c r="O56" s="23" t="s">
        <v>386</v>
      </c>
      <c r="P56" s="23">
        <v>45.5</v>
      </c>
      <c r="Q56" s="23" t="s">
        <v>387</v>
      </c>
      <c r="R56" s="23">
        <v>19.2</v>
      </c>
      <c r="S56" s="23">
        <v>2.46</v>
      </c>
      <c r="T56" s="23">
        <v>7.8</v>
      </c>
      <c r="U56" s="23">
        <v>0.78</v>
      </c>
      <c r="V56" s="23">
        <v>-19.2</v>
      </c>
      <c r="W56" s="23">
        <v>-1.92</v>
      </c>
      <c r="X56" s="23">
        <v>28.9</v>
      </c>
      <c r="Y56" s="23">
        <v>97.8</v>
      </c>
      <c r="Z56" s="23">
        <v>-0.6</v>
      </c>
      <c r="AA56" s="23">
        <v>-0.06</v>
      </c>
    </row>
    <row r="57" spans="1:27" s="23" customFormat="1">
      <c r="A57" s="23" t="s">
        <v>388</v>
      </c>
      <c r="B57" s="23" t="s">
        <v>389</v>
      </c>
      <c r="C57" s="23" t="s">
        <v>10</v>
      </c>
      <c r="D57" s="23" t="s">
        <v>46</v>
      </c>
      <c r="E57" s="23">
        <v>0.01</v>
      </c>
      <c r="F57" s="23">
        <v>1.1457900000000001</v>
      </c>
      <c r="G57" s="23">
        <v>1.18319</v>
      </c>
      <c r="H57" s="23">
        <v>1.16269</v>
      </c>
      <c r="I57" s="23">
        <v>1.1620900000000001</v>
      </c>
      <c r="J57" s="23">
        <v>-0.06</v>
      </c>
      <c r="K57" s="23">
        <v>0</v>
      </c>
      <c r="L57" s="23">
        <v>-6</v>
      </c>
      <c r="M57" s="23">
        <v>-0.66</v>
      </c>
      <c r="N57" s="23">
        <v>-0.05</v>
      </c>
      <c r="O57" s="23" t="s">
        <v>390</v>
      </c>
      <c r="P57" s="23">
        <v>0</v>
      </c>
      <c r="Q57" s="23" t="s">
        <v>45</v>
      </c>
      <c r="R57" s="23">
        <v>31</v>
      </c>
      <c r="S57" s="23">
        <v>31.06</v>
      </c>
      <c r="T57" s="23">
        <v>0</v>
      </c>
      <c r="U57" s="23">
        <v>0</v>
      </c>
      <c r="V57" s="23">
        <v>-31</v>
      </c>
      <c r="W57" s="23">
        <v>-3.1</v>
      </c>
      <c r="X57" s="23">
        <v>0</v>
      </c>
      <c r="Y57" s="23">
        <v>80.599999999999994</v>
      </c>
      <c r="Z57" s="23">
        <v>-6</v>
      </c>
      <c r="AA57" s="23">
        <v>-0.6</v>
      </c>
    </row>
    <row r="58" spans="1:27" s="23" customFormat="1">
      <c r="A58" s="23" t="s">
        <v>391</v>
      </c>
      <c r="B58" s="23" t="s">
        <v>392</v>
      </c>
      <c r="C58" s="23" t="s">
        <v>10</v>
      </c>
      <c r="D58" s="23" t="s">
        <v>44</v>
      </c>
      <c r="E58" s="23">
        <v>0.01</v>
      </c>
      <c r="F58" s="23">
        <v>1.1707700000000001</v>
      </c>
      <c r="G58" s="23">
        <v>0</v>
      </c>
      <c r="H58" s="23">
        <v>1.16357</v>
      </c>
      <c r="I58" s="23">
        <v>1.1597599999999999</v>
      </c>
      <c r="J58" s="23">
        <v>-0.06</v>
      </c>
      <c r="K58" s="23">
        <v>0</v>
      </c>
      <c r="L58" s="23">
        <v>38.1</v>
      </c>
      <c r="M58" s="23">
        <v>3.75</v>
      </c>
      <c r="N58" s="23">
        <v>0.3</v>
      </c>
      <c r="O58" s="23" t="s">
        <v>393</v>
      </c>
      <c r="P58" s="23">
        <v>100</v>
      </c>
      <c r="Q58" s="23" t="s">
        <v>63</v>
      </c>
      <c r="R58" s="23">
        <v>9.3000000000000007</v>
      </c>
      <c r="S58" s="23">
        <v>0.03</v>
      </c>
      <c r="T58" s="23">
        <v>39.799999999999997</v>
      </c>
      <c r="U58" s="23">
        <v>3.98</v>
      </c>
      <c r="V58" s="23">
        <v>0</v>
      </c>
      <c r="W58" s="23">
        <v>0</v>
      </c>
      <c r="X58" s="23">
        <v>100</v>
      </c>
      <c r="Y58" s="23">
        <v>95.7</v>
      </c>
      <c r="Z58" s="23">
        <v>-1.7</v>
      </c>
      <c r="AA58" s="23">
        <v>-0.17</v>
      </c>
    </row>
    <row r="59" spans="1:27" s="23" customFormat="1">
      <c r="A59" s="23" t="s">
        <v>391</v>
      </c>
      <c r="B59" s="23" t="s">
        <v>394</v>
      </c>
      <c r="C59" s="23" t="s">
        <v>10</v>
      </c>
      <c r="D59" s="23" t="s">
        <v>44</v>
      </c>
      <c r="E59" s="23">
        <v>0.01</v>
      </c>
      <c r="F59" s="23">
        <v>1.16011</v>
      </c>
      <c r="G59" s="23">
        <v>0</v>
      </c>
      <c r="H59" s="23">
        <v>1.1636200000000001</v>
      </c>
      <c r="I59" s="23">
        <v>1.16011</v>
      </c>
      <c r="J59" s="23">
        <v>-0.06</v>
      </c>
      <c r="K59" s="23">
        <v>0</v>
      </c>
      <c r="L59" s="23">
        <v>35.1</v>
      </c>
      <c r="M59" s="23">
        <v>3.45</v>
      </c>
      <c r="N59" s="23">
        <v>0.27</v>
      </c>
      <c r="O59" s="23" t="s">
        <v>395</v>
      </c>
      <c r="P59" s="23">
        <v>100</v>
      </c>
      <c r="Q59" s="23" t="s">
        <v>396</v>
      </c>
      <c r="R59" s="23">
        <v>9.3000000000000007</v>
      </c>
      <c r="S59" s="23">
        <v>0.03</v>
      </c>
      <c r="T59" s="23">
        <v>36.4</v>
      </c>
      <c r="U59" s="23">
        <v>3.64</v>
      </c>
      <c r="V59" s="23">
        <v>0</v>
      </c>
      <c r="W59" s="23">
        <v>0</v>
      </c>
      <c r="X59" s="23">
        <v>100</v>
      </c>
      <c r="Y59" s="23">
        <v>96.4</v>
      </c>
      <c r="Z59" s="23">
        <v>-1.3</v>
      </c>
      <c r="AA59" s="23">
        <v>-0.13</v>
      </c>
    </row>
    <row r="60" spans="1:27" s="23" customFormat="1">
      <c r="A60" s="23" t="s">
        <v>397</v>
      </c>
      <c r="B60" s="23" t="s">
        <v>398</v>
      </c>
      <c r="C60" s="23" t="s">
        <v>11</v>
      </c>
      <c r="D60" s="23" t="s">
        <v>46</v>
      </c>
      <c r="E60" s="23">
        <v>0.02</v>
      </c>
      <c r="F60" s="23">
        <v>110.87</v>
      </c>
      <c r="G60" s="23">
        <v>113.15</v>
      </c>
      <c r="H60" s="23">
        <v>111.33</v>
      </c>
      <c r="I60" s="23">
        <v>111.423</v>
      </c>
      <c r="J60" s="23">
        <v>-0.11</v>
      </c>
      <c r="K60" s="23">
        <v>0</v>
      </c>
      <c r="L60" s="23">
        <v>9.3000000000000007</v>
      </c>
      <c r="M60" s="23">
        <v>1.56</v>
      </c>
      <c r="N60" s="23">
        <v>0.12</v>
      </c>
      <c r="O60" s="23" t="s">
        <v>399</v>
      </c>
      <c r="P60" s="23">
        <v>0.8</v>
      </c>
      <c r="Q60" s="23" t="s">
        <v>58</v>
      </c>
      <c r="R60" s="23">
        <v>0</v>
      </c>
      <c r="S60" s="23">
        <v>0.11</v>
      </c>
      <c r="T60" s="23">
        <v>9.3000000000000007</v>
      </c>
      <c r="U60" s="23">
        <v>1.6739999999999999</v>
      </c>
      <c r="V60" s="23">
        <v>0</v>
      </c>
      <c r="W60" s="23">
        <v>0</v>
      </c>
      <c r="X60" s="23">
        <v>100</v>
      </c>
      <c r="Y60" s="23">
        <v>100</v>
      </c>
      <c r="Z60" s="23">
        <v>0</v>
      </c>
      <c r="AA60" s="23">
        <v>0</v>
      </c>
    </row>
    <row r="61" spans="1:27" s="23" customFormat="1">
      <c r="A61" s="23" t="s">
        <v>400</v>
      </c>
      <c r="B61" s="23" t="s">
        <v>401</v>
      </c>
      <c r="C61" s="23" t="s">
        <v>10</v>
      </c>
      <c r="D61" s="23" t="s">
        <v>44</v>
      </c>
      <c r="E61" s="23">
        <v>0.01</v>
      </c>
      <c r="F61" s="23">
        <v>1.17614</v>
      </c>
      <c r="G61" s="23">
        <v>1.1463399999999999</v>
      </c>
      <c r="H61" s="23">
        <v>1.1544399999999999</v>
      </c>
      <c r="I61" s="23">
        <v>1.1557200000000001</v>
      </c>
      <c r="J61" s="23">
        <v>-0.06</v>
      </c>
      <c r="K61" s="23">
        <v>0</v>
      </c>
      <c r="L61" s="23">
        <v>-12.8</v>
      </c>
      <c r="M61" s="23">
        <v>-1.34</v>
      </c>
      <c r="N61" s="23">
        <v>-0.11</v>
      </c>
      <c r="O61" s="23" t="s">
        <v>402</v>
      </c>
      <c r="P61" s="23">
        <v>2.5</v>
      </c>
      <c r="Q61" s="23" t="s">
        <v>403</v>
      </c>
      <c r="R61" s="23">
        <v>36.5</v>
      </c>
      <c r="S61" s="23">
        <v>11.17</v>
      </c>
      <c r="T61" s="23">
        <v>3</v>
      </c>
      <c r="U61" s="23">
        <v>0.3</v>
      </c>
      <c r="V61" s="23">
        <v>-33.5</v>
      </c>
      <c r="W61" s="23">
        <v>-3.35</v>
      </c>
      <c r="X61" s="23">
        <v>8.1999999999999993</v>
      </c>
      <c r="Y61" s="23">
        <v>56.7</v>
      </c>
      <c r="Z61" s="23">
        <v>-15.8</v>
      </c>
      <c r="AA61" s="23">
        <v>-1.58</v>
      </c>
    </row>
    <row r="62" spans="1:27" s="23" customFormat="1">
      <c r="A62" s="23" t="s">
        <v>404</v>
      </c>
      <c r="B62" s="23" t="s">
        <v>401</v>
      </c>
      <c r="C62" s="23" t="s">
        <v>10</v>
      </c>
      <c r="D62" s="23" t="s">
        <v>44</v>
      </c>
      <c r="E62" s="23">
        <v>0.01</v>
      </c>
      <c r="F62" s="23">
        <v>1.16734</v>
      </c>
      <c r="G62" s="23">
        <v>1.14734</v>
      </c>
      <c r="H62" s="23">
        <v>1.1543399999999999</v>
      </c>
      <c r="I62" s="23">
        <v>1.15574</v>
      </c>
      <c r="J62" s="23">
        <v>-0.06</v>
      </c>
      <c r="K62" s="23">
        <v>0</v>
      </c>
      <c r="L62" s="23">
        <v>-14</v>
      </c>
      <c r="M62" s="23">
        <v>-1.46</v>
      </c>
      <c r="N62" s="23">
        <v>-0.12</v>
      </c>
      <c r="O62" s="23" t="s">
        <v>405</v>
      </c>
      <c r="P62" s="23">
        <v>0</v>
      </c>
      <c r="Q62" s="23" t="s">
        <v>45</v>
      </c>
      <c r="R62" s="23">
        <v>34.5</v>
      </c>
      <c r="S62" s="23">
        <v>34.6</v>
      </c>
      <c r="T62" s="23">
        <v>0</v>
      </c>
      <c r="U62" s="23">
        <v>0</v>
      </c>
      <c r="V62" s="23">
        <v>-34.5</v>
      </c>
      <c r="W62" s="23">
        <v>-3.45</v>
      </c>
      <c r="X62" s="23">
        <v>0</v>
      </c>
      <c r="Y62" s="23">
        <v>59.4</v>
      </c>
      <c r="Z62" s="23">
        <v>-14</v>
      </c>
      <c r="AA62" s="23">
        <v>-1.4</v>
      </c>
    </row>
    <row r="63" spans="1:27" s="23" customFormat="1">
      <c r="A63" s="23" t="s">
        <v>406</v>
      </c>
      <c r="B63" s="23" t="s">
        <v>407</v>
      </c>
      <c r="C63" s="23" t="s">
        <v>10</v>
      </c>
      <c r="D63" s="23" t="s">
        <v>46</v>
      </c>
      <c r="E63" s="23">
        <v>0.01</v>
      </c>
      <c r="F63" s="23">
        <v>1.1463099999999999</v>
      </c>
      <c r="G63" s="23">
        <v>1.17361</v>
      </c>
      <c r="H63" s="23">
        <v>1.15601</v>
      </c>
      <c r="I63" s="23">
        <v>1.1557999999999999</v>
      </c>
      <c r="J63" s="23">
        <v>-0.06</v>
      </c>
      <c r="K63" s="23">
        <v>-0.08</v>
      </c>
      <c r="L63" s="23">
        <v>-2.1</v>
      </c>
      <c r="M63" s="23">
        <v>-0.35</v>
      </c>
      <c r="N63" s="23">
        <v>-0.03</v>
      </c>
      <c r="O63" s="23" t="s">
        <v>408</v>
      </c>
      <c r="P63" s="23">
        <v>0</v>
      </c>
      <c r="Q63" s="23" t="s">
        <v>45</v>
      </c>
      <c r="R63" s="23">
        <v>26.9</v>
      </c>
      <c r="S63" s="23">
        <v>26.95</v>
      </c>
      <c r="T63" s="23">
        <v>0</v>
      </c>
      <c r="U63" s="23">
        <v>0</v>
      </c>
      <c r="V63" s="23">
        <v>-26.9</v>
      </c>
      <c r="W63" s="23">
        <v>-2.69</v>
      </c>
      <c r="X63" s="23">
        <v>0</v>
      </c>
      <c r="Y63" s="23">
        <v>92.2</v>
      </c>
      <c r="Z63" s="23">
        <v>-2.1</v>
      </c>
      <c r="AA63" s="23">
        <v>-0.21</v>
      </c>
    </row>
    <row r="64" spans="1:27" s="23" customFormat="1">
      <c r="A64" s="23" t="s">
        <v>409</v>
      </c>
      <c r="B64" s="23" t="s">
        <v>410</v>
      </c>
      <c r="C64" s="23" t="s">
        <v>13</v>
      </c>
      <c r="D64" s="23" t="s">
        <v>44</v>
      </c>
      <c r="E64" s="23">
        <v>0.01</v>
      </c>
      <c r="F64" s="23">
        <v>1.3107</v>
      </c>
      <c r="G64" s="23">
        <v>1.2613000000000001</v>
      </c>
      <c r="H64" s="23">
        <v>1.2815000000000001</v>
      </c>
      <c r="I64" s="23">
        <v>1.2805800000000001</v>
      </c>
      <c r="J64" s="23">
        <v>-0.06</v>
      </c>
      <c r="K64" s="23">
        <v>0</v>
      </c>
      <c r="L64" s="23">
        <v>9.1999999999999993</v>
      </c>
      <c r="M64" s="23">
        <v>0.86</v>
      </c>
      <c r="N64" s="23">
        <v>7.0000000000000007E-2</v>
      </c>
      <c r="O64" s="23" t="s">
        <v>411</v>
      </c>
      <c r="P64" s="23">
        <v>3.5</v>
      </c>
      <c r="Q64" s="23" t="s">
        <v>58</v>
      </c>
      <c r="R64" s="23">
        <v>0</v>
      </c>
      <c r="S64" s="23">
        <v>0.11</v>
      </c>
      <c r="T64" s="23">
        <v>9.1999999999999993</v>
      </c>
      <c r="U64" s="23">
        <v>0.91999999999999904</v>
      </c>
      <c r="V64" s="23">
        <v>0</v>
      </c>
      <c r="W64" s="23">
        <v>0</v>
      </c>
      <c r="X64" s="23">
        <v>100</v>
      </c>
      <c r="Y64" s="23">
        <v>100</v>
      </c>
      <c r="Z64" s="23">
        <v>0</v>
      </c>
      <c r="AA64" s="23">
        <v>0</v>
      </c>
    </row>
    <row r="65" spans="1:27" s="23" customFormat="1">
      <c r="A65" s="23" t="s">
        <v>412</v>
      </c>
      <c r="B65" s="23" t="s">
        <v>410</v>
      </c>
      <c r="C65" s="23" t="s">
        <v>11</v>
      </c>
      <c r="D65" s="23" t="s">
        <v>46</v>
      </c>
      <c r="E65" s="23">
        <v>0.01</v>
      </c>
      <c r="F65" s="23">
        <v>109.276</v>
      </c>
      <c r="G65" s="23">
        <v>113.316</v>
      </c>
      <c r="H65" s="23">
        <v>111.236</v>
      </c>
      <c r="I65" s="23">
        <v>111.372</v>
      </c>
      <c r="J65" s="23">
        <v>-0.06</v>
      </c>
      <c r="K65" s="23">
        <v>0.04</v>
      </c>
      <c r="L65" s="23">
        <v>13.6</v>
      </c>
      <c r="M65" s="23">
        <v>1.2</v>
      </c>
      <c r="N65" s="23">
        <v>0.09</v>
      </c>
      <c r="O65" s="23" t="s">
        <v>413</v>
      </c>
      <c r="P65" s="23">
        <v>1</v>
      </c>
      <c r="Q65" s="23" t="s">
        <v>58</v>
      </c>
      <c r="R65" s="23">
        <v>0</v>
      </c>
      <c r="S65" s="23">
        <v>7.0000000000000007E-2</v>
      </c>
      <c r="T65" s="23">
        <v>13.6</v>
      </c>
      <c r="U65" s="23">
        <v>1.224</v>
      </c>
      <c r="V65" s="23">
        <v>0</v>
      </c>
      <c r="W65" s="23">
        <v>0</v>
      </c>
      <c r="X65" s="23">
        <v>100</v>
      </c>
      <c r="Y65" s="23">
        <v>100</v>
      </c>
      <c r="Z65" s="23">
        <v>0</v>
      </c>
      <c r="AA65" s="23">
        <v>0</v>
      </c>
    </row>
    <row r="66" spans="1:27" s="23" customFormat="1">
      <c r="A66" s="23" t="s">
        <v>412</v>
      </c>
      <c r="B66" s="23" t="s">
        <v>414</v>
      </c>
      <c r="C66" s="23" t="s">
        <v>11</v>
      </c>
      <c r="D66" s="23" t="s">
        <v>46</v>
      </c>
      <c r="E66" s="23">
        <v>0.01</v>
      </c>
      <c r="F66" s="23">
        <v>109.836</v>
      </c>
      <c r="G66" s="23">
        <v>111.816</v>
      </c>
      <c r="H66" s="23">
        <v>111.236</v>
      </c>
      <c r="I66" s="23">
        <v>111.298</v>
      </c>
      <c r="J66" s="23">
        <v>-0.06</v>
      </c>
      <c r="K66" s="23">
        <v>0.04</v>
      </c>
      <c r="L66" s="23">
        <v>6.2</v>
      </c>
      <c r="M66" s="23">
        <v>0.54</v>
      </c>
      <c r="N66" s="23">
        <v>0.04</v>
      </c>
      <c r="O66" s="23" t="s">
        <v>415</v>
      </c>
      <c r="P66" s="23">
        <v>2.4</v>
      </c>
      <c r="Q66" s="23" t="s">
        <v>58</v>
      </c>
      <c r="R66" s="23">
        <v>0</v>
      </c>
      <c r="S66" s="23">
        <v>0.16</v>
      </c>
      <c r="T66" s="23">
        <v>6.2</v>
      </c>
      <c r="U66" s="23">
        <v>0.55799999999999905</v>
      </c>
      <c r="V66" s="23">
        <v>0</v>
      </c>
      <c r="W66" s="23">
        <v>0</v>
      </c>
      <c r="X66" s="23">
        <v>100</v>
      </c>
      <c r="Y66" s="23">
        <v>100</v>
      </c>
      <c r="Z66" s="23">
        <v>0</v>
      </c>
      <c r="AA66" s="23">
        <v>0</v>
      </c>
    </row>
    <row r="67" spans="1:27" s="23" customFormat="1">
      <c r="A67" s="23" t="s">
        <v>416</v>
      </c>
      <c r="B67" s="23" t="s">
        <v>417</v>
      </c>
      <c r="C67" s="23" t="s">
        <v>10</v>
      </c>
      <c r="D67" s="23" t="s">
        <v>46</v>
      </c>
      <c r="E67" s="23">
        <v>0.01</v>
      </c>
      <c r="F67" s="23">
        <v>1.14696</v>
      </c>
      <c r="G67" s="23">
        <v>1.1742600000000001</v>
      </c>
      <c r="H67" s="23">
        <v>1.15666</v>
      </c>
      <c r="I67" s="23">
        <v>1.15639</v>
      </c>
      <c r="J67" s="23">
        <v>-0.06</v>
      </c>
      <c r="K67" s="23">
        <v>0</v>
      </c>
      <c r="L67" s="23">
        <v>-2.7</v>
      </c>
      <c r="M67" s="23">
        <v>-0.33</v>
      </c>
      <c r="N67" s="23">
        <v>-0.03</v>
      </c>
      <c r="O67" s="23" t="s">
        <v>418</v>
      </c>
      <c r="P67" s="23">
        <v>0</v>
      </c>
      <c r="Q67" s="23" t="s">
        <v>45</v>
      </c>
      <c r="R67" s="23">
        <v>18.5</v>
      </c>
      <c r="S67" s="23">
        <v>18.52</v>
      </c>
      <c r="T67" s="23">
        <v>0</v>
      </c>
      <c r="U67" s="23">
        <v>0</v>
      </c>
      <c r="V67" s="23">
        <v>-18.5</v>
      </c>
      <c r="W67" s="23">
        <v>-1.85</v>
      </c>
      <c r="X67" s="23">
        <v>0</v>
      </c>
      <c r="Y67" s="23">
        <v>85.4</v>
      </c>
      <c r="Z67" s="23">
        <v>-2.7</v>
      </c>
      <c r="AA67" s="23">
        <v>-0.27</v>
      </c>
    </row>
    <row r="68" spans="1:27" s="23" customFormat="1">
      <c r="A68" s="23" t="s">
        <v>419</v>
      </c>
      <c r="B68" s="23" t="s">
        <v>420</v>
      </c>
      <c r="C68" s="23" t="s">
        <v>10</v>
      </c>
      <c r="D68" s="23" t="s">
        <v>46</v>
      </c>
      <c r="E68" s="23">
        <v>0.03</v>
      </c>
      <c r="F68" s="23">
        <v>1.1540900000000001</v>
      </c>
      <c r="G68" s="23">
        <v>1.1673899999999999</v>
      </c>
      <c r="H68" s="23">
        <v>1.1598900000000001</v>
      </c>
      <c r="I68" s="23">
        <v>1.15561</v>
      </c>
      <c r="J68" s="23">
        <v>-0.17</v>
      </c>
      <c r="K68" s="23">
        <v>-0.74</v>
      </c>
      <c r="L68" s="23">
        <v>-42.8</v>
      </c>
      <c r="M68" s="23">
        <v>-13.75</v>
      </c>
      <c r="N68" s="23">
        <v>-1.07</v>
      </c>
      <c r="O68" s="23" t="s">
        <v>421</v>
      </c>
      <c r="P68" s="23">
        <v>5.5</v>
      </c>
      <c r="Q68" s="23" t="s">
        <v>422</v>
      </c>
      <c r="R68" s="23">
        <v>73.2</v>
      </c>
      <c r="S68" s="23">
        <v>3.05</v>
      </c>
      <c r="T68" s="23">
        <v>18.100000000000001</v>
      </c>
      <c r="U68" s="23">
        <v>5.43</v>
      </c>
      <c r="V68" s="23">
        <v>-55.1</v>
      </c>
      <c r="W68" s="23">
        <v>-16.53</v>
      </c>
      <c r="X68" s="23">
        <v>24.7</v>
      </c>
      <c r="Y68" s="23">
        <v>16.8</v>
      </c>
      <c r="Z68" s="23">
        <v>-60.9</v>
      </c>
      <c r="AA68" s="23">
        <v>-18.27</v>
      </c>
    </row>
    <row r="69" spans="1:27" s="23" customFormat="1">
      <c r="A69" s="23" t="s">
        <v>423</v>
      </c>
      <c r="B69" s="23" t="s">
        <v>424</v>
      </c>
      <c r="C69" s="23" t="s">
        <v>10</v>
      </c>
      <c r="D69" s="23" t="s">
        <v>46</v>
      </c>
      <c r="E69" s="23">
        <v>0.01</v>
      </c>
      <c r="F69" s="23">
        <v>1.1485099999999999</v>
      </c>
      <c r="G69" s="23">
        <v>1.17581</v>
      </c>
      <c r="H69" s="23">
        <v>1.15821</v>
      </c>
      <c r="I69" s="23">
        <v>1.15991</v>
      </c>
      <c r="J69" s="23">
        <v>-0.06</v>
      </c>
      <c r="K69" s="23">
        <v>0</v>
      </c>
      <c r="L69" s="23">
        <v>17</v>
      </c>
      <c r="M69" s="23">
        <v>1.64</v>
      </c>
      <c r="N69" s="23">
        <v>0.13</v>
      </c>
      <c r="O69" s="23" t="s">
        <v>425</v>
      </c>
      <c r="P69" s="23">
        <v>1.6</v>
      </c>
      <c r="Q69" s="23" t="s">
        <v>58</v>
      </c>
      <c r="R69" s="23">
        <v>0</v>
      </c>
      <c r="S69" s="23">
        <v>0.06</v>
      </c>
      <c r="T69" s="23">
        <v>17</v>
      </c>
      <c r="U69" s="23">
        <v>1.7</v>
      </c>
      <c r="V69" s="23">
        <v>0</v>
      </c>
      <c r="W69" s="23">
        <v>0</v>
      </c>
      <c r="X69" s="23">
        <v>100</v>
      </c>
      <c r="Y69" s="23">
        <v>100</v>
      </c>
      <c r="Z69" s="23">
        <v>0</v>
      </c>
      <c r="AA69" s="23">
        <v>0</v>
      </c>
    </row>
    <row r="70" spans="1:27" s="23" customFormat="1">
      <c r="A70" s="23" t="s">
        <v>426</v>
      </c>
      <c r="B70" s="23" t="s">
        <v>427</v>
      </c>
      <c r="C70" s="23" t="s">
        <v>13</v>
      </c>
      <c r="D70" s="23" t="s">
        <v>46</v>
      </c>
      <c r="E70" s="23">
        <v>0.01</v>
      </c>
      <c r="F70" s="23">
        <v>1.2774799999999999</v>
      </c>
      <c r="G70" s="23">
        <v>0</v>
      </c>
      <c r="H70" s="23">
        <v>1.28868</v>
      </c>
      <c r="I70" s="23">
        <v>1.2909200000000001</v>
      </c>
      <c r="J70" s="23">
        <v>-0.06</v>
      </c>
      <c r="K70" s="23">
        <v>0</v>
      </c>
      <c r="L70" s="23">
        <v>22.4</v>
      </c>
      <c r="M70" s="23">
        <v>2.1800000000000002</v>
      </c>
      <c r="N70" s="23">
        <v>0.17</v>
      </c>
      <c r="O70" s="23" t="s">
        <v>428</v>
      </c>
      <c r="P70" s="23">
        <v>95.3</v>
      </c>
      <c r="Q70" s="23" t="s">
        <v>387</v>
      </c>
      <c r="R70" s="23">
        <v>3.8</v>
      </c>
      <c r="S70" s="23">
        <v>0.17</v>
      </c>
      <c r="T70" s="23">
        <v>22.4</v>
      </c>
      <c r="U70" s="23">
        <v>2.23999999999999</v>
      </c>
      <c r="V70" s="23">
        <v>-3.8</v>
      </c>
      <c r="W70" s="23">
        <v>-0.38</v>
      </c>
      <c r="X70" s="23">
        <v>85.5</v>
      </c>
      <c r="Y70" s="23">
        <v>100</v>
      </c>
      <c r="Z70" s="23">
        <v>0</v>
      </c>
      <c r="AA70" s="23">
        <v>0</v>
      </c>
    </row>
    <row r="71" spans="1:27" s="23" customFormat="1">
      <c r="A71" s="23" t="s">
        <v>429</v>
      </c>
      <c r="B71" s="23" t="s">
        <v>430</v>
      </c>
      <c r="C71" s="23" t="s">
        <v>10</v>
      </c>
      <c r="D71" s="23" t="s">
        <v>46</v>
      </c>
      <c r="E71" s="23">
        <v>0.03</v>
      </c>
      <c r="F71" s="23">
        <v>1.15127</v>
      </c>
      <c r="G71" s="23">
        <v>1.1645700000000001</v>
      </c>
      <c r="H71" s="23">
        <v>1.15707</v>
      </c>
      <c r="I71" s="23">
        <v>1.1587799999999999</v>
      </c>
      <c r="J71" s="23">
        <v>-0.17</v>
      </c>
      <c r="K71" s="23">
        <v>0</v>
      </c>
      <c r="L71" s="23">
        <v>17.100000000000001</v>
      </c>
      <c r="M71" s="23">
        <v>4.96</v>
      </c>
      <c r="N71" s="23">
        <v>0.39</v>
      </c>
      <c r="O71" s="23" t="s">
        <v>431</v>
      </c>
      <c r="P71" s="23">
        <v>70</v>
      </c>
      <c r="Q71" s="23" t="s">
        <v>387</v>
      </c>
      <c r="R71" s="23">
        <v>16.5</v>
      </c>
      <c r="S71" s="23">
        <v>0.88</v>
      </c>
      <c r="T71" s="23">
        <v>18.7</v>
      </c>
      <c r="U71" s="23">
        <v>5.6099999999999897</v>
      </c>
      <c r="V71" s="23">
        <v>-16.5</v>
      </c>
      <c r="W71" s="23">
        <v>-4.95</v>
      </c>
      <c r="X71" s="23">
        <v>53.1</v>
      </c>
      <c r="Y71" s="23">
        <v>95.5</v>
      </c>
      <c r="Z71" s="23">
        <v>-1.6</v>
      </c>
      <c r="AA71" s="23">
        <v>-0.48</v>
      </c>
    </row>
    <row r="72" spans="1:27" s="23" customFormat="1">
      <c r="A72" s="23" t="s">
        <v>432</v>
      </c>
      <c r="B72" s="23" t="s">
        <v>433</v>
      </c>
      <c r="C72" s="23" t="s">
        <v>10</v>
      </c>
      <c r="D72" s="23" t="s">
        <v>46</v>
      </c>
      <c r="E72" s="23">
        <v>0.03</v>
      </c>
      <c r="F72" s="23">
        <v>1.1581999999999999</v>
      </c>
      <c r="G72" s="23">
        <v>1.1657999999999999</v>
      </c>
      <c r="H72" s="23">
        <v>1.1572</v>
      </c>
      <c r="I72" s="23">
        <v>1.1588099999999999</v>
      </c>
      <c r="J72" s="23">
        <v>-0.17</v>
      </c>
      <c r="K72" s="23">
        <v>-0.25</v>
      </c>
      <c r="L72" s="23">
        <v>16.100000000000001</v>
      </c>
      <c r="M72" s="23">
        <v>4.41</v>
      </c>
      <c r="N72" s="23">
        <v>0.35</v>
      </c>
      <c r="O72" s="23" t="s">
        <v>434</v>
      </c>
      <c r="P72" s="23">
        <v>74.400000000000006</v>
      </c>
      <c r="Q72" s="23" t="s">
        <v>435</v>
      </c>
      <c r="R72" s="23">
        <v>27.5</v>
      </c>
      <c r="S72" s="23">
        <v>1.02</v>
      </c>
      <c r="T72" s="23">
        <v>17.399999999999999</v>
      </c>
      <c r="U72" s="23">
        <v>5.22</v>
      </c>
      <c r="V72" s="23">
        <v>-17.8</v>
      </c>
      <c r="W72" s="23">
        <v>-5.34</v>
      </c>
      <c r="X72" s="23">
        <v>49.4</v>
      </c>
      <c r="Y72" s="23">
        <v>96.3</v>
      </c>
      <c r="Z72" s="23">
        <v>-1.3</v>
      </c>
      <c r="AA72" s="23">
        <v>-0.39</v>
      </c>
    </row>
    <row r="73" spans="1:27" s="23" customFormat="1">
      <c r="A73" s="23" t="s">
        <v>436</v>
      </c>
      <c r="B73" s="23" t="s">
        <v>437</v>
      </c>
      <c r="C73" s="23" t="s">
        <v>10</v>
      </c>
      <c r="D73" s="23" t="s">
        <v>46</v>
      </c>
      <c r="E73" s="23">
        <v>0.01</v>
      </c>
      <c r="F73" s="23">
        <v>1.1474299999999999</v>
      </c>
      <c r="G73" s="23">
        <v>1.1747300000000001</v>
      </c>
      <c r="H73" s="23">
        <v>1.15713</v>
      </c>
      <c r="I73" s="23">
        <v>1.15727</v>
      </c>
      <c r="J73" s="23">
        <v>-0.06</v>
      </c>
      <c r="K73" s="23">
        <v>0</v>
      </c>
      <c r="L73" s="23">
        <v>1.4</v>
      </c>
      <c r="M73" s="23">
        <v>0.08</v>
      </c>
      <c r="N73" s="23">
        <v>0.01</v>
      </c>
      <c r="O73" s="23" t="s">
        <v>438</v>
      </c>
      <c r="P73" s="23">
        <v>96.3</v>
      </c>
      <c r="Q73" s="23" t="s">
        <v>439</v>
      </c>
      <c r="R73" s="23">
        <v>6.3</v>
      </c>
      <c r="S73" s="23">
        <v>4.5</v>
      </c>
      <c r="T73" s="23">
        <v>1.4</v>
      </c>
      <c r="U73" s="23">
        <v>0.13999999999999899</v>
      </c>
      <c r="V73" s="23">
        <v>-6.3</v>
      </c>
      <c r="W73" s="23">
        <v>-0.63</v>
      </c>
      <c r="X73" s="23">
        <v>18.2</v>
      </c>
      <c r="Y73" s="23">
        <v>100</v>
      </c>
      <c r="Z73" s="23">
        <v>0</v>
      </c>
      <c r="AA73" s="23">
        <v>0</v>
      </c>
    </row>
    <row r="74" spans="1:27" s="23" customFormat="1">
      <c r="A74" s="23" t="s">
        <v>440</v>
      </c>
      <c r="B74" s="23" t="s">
        <v>441</v>
      </c>
      <c r="C74" s="23" t="s">
        <v>10</v>
      </c>
      <c r="D74" s="23" t="s">
        <v>46</v>
      </c>
      <c r="E74" s="23">
        <v>0.02</v>
      </c>
      <c r="F74" s="23">
        <v>1.15022</v>
      </c>
      <c r="G74" s="23">
        <v>1.17692</v>
      </c>
      <c r="H74" s="23">
        <v>1.1572199999999999</v>
      </c>
      <c r="I74" s="23">
        <v>1.15751</v>
      </c>
      <c r="J74" s="23">
        <v>-0.11</v>
      </c>
      <c r="K74" s="23">
        <v>-0.17</v>
      </c>
      <c r="L74" s="23">
        <v>2.9</v>
      </c>
      <c r="M74" s="23">
        <v>0.3</v>
      </c>
      <c r="N74" s="23">
        <v>0.02</v>
      </c>
      <c r="O74" s="23" t="s">
        <v>442</v>
      </c>
      <c r="P74" s="23">
        <v>92.7</v>
      </c>
      <c r="Q74" s="23" t="s">
        <v>61</v>
      </c>
      <c r="R74" s="23">
        <v>5.2</v>
      </c>
      <c r="S74" s="23">
        <v>0.46</v>
      </c>
      <c r="T74" s="23">
        <v>3.9</v>
      </c>
      <c r="U74" s="23">
        <v>0.78</v>
      </c>
      <c r="V74" s="23">
        <v>-1.8</v>
      </c>
      <c r="W74" s="23">
        <v>-0.36</v>
      </c>
      <c r="X74" s="23">
        <v>68.400000000000006</v>
      </c>
      <c r="Y74" s="23">
        <v>82.5</v>
      </c>
      <c r="Z74" s="23">
        <v>-1</v>
      </c>
      <c r="AA74" s="23">
        <v>-0.2</v>
      </c>
    </row>
    <row r="75" spans="1:27" s="23" customFormat="1">
      <c r="A75" s="23" t="s">
        <v>443</v>
      </c>
      <c r="B75" s="23" t="s">
        <v>441</v>
      </c>
      <c r="C75" s="23" t="s">
        <v>10</v>
      </c>
      <c r="D75" s="23" t="s">
        <v>46</v>
      </c>
      <c r="E75" s="23">
        <v>0.03</v>
      </c>
      <c r="F75" s="23">
        <v>1.1513899999999999</v>
      </c>
      <c r="G75" s="23">
        <v>1.16469</v>
      </c>
      <c r="H75" s="23">
        <v>1.1571899999999999</v>
      </c>
      <c r="I75" s="23">
        <v>1.1575599999999999</v>
      </c>
      <c r="J75" s="23">
        <v>-0.17</v>
      </c>
      <c r="K75" s="23">
        <v>-0.25</v>
      </c>
      <c r="L75" s="23">
        <v>3.7</v>
      </c>
      <c r="M75" s="23">
        <v>0.69</v>
      </c>
      <c r="N75" s="23">
        <v>0.05</v>
      </c>
      <c r="O75" s="23" t="s">
        <v>444</v>
      </c>
      <c r="P75" s="23">
        <v>96.7</v>
      </c>
      <c r="Q75" s="23" t="s">
        <v>445</v>
      </c>
      <c r="R75" s="23">
        <v>4.8</v>
      </c>
      <c r="S75" s="23">
        <v>0.33</v>
      </c>
      <c r="T75" s="23">
        <v>4.2</v>
      </c>
      <c r="U75" s="23">
        <v>1.26</v>
      </c>
      <c r="V75" s="23">
        <v>-1.4</v>
      </c>
      <c r="W75" s="23">
        <v>-0.42</v>
      </c>
      <c r="X75" s="23">
        <v>75</v>
      </c>
      <c r="Y75" s="23">
        <v>91.1</v>
      </c>
      <c r="Z75" s="23">
        <v>-0.5</v>
      </c>
      <c r="AA75" s="23">
        <v>-0.15</v>
      </c>
    </row>
    <row r="76" spans="1:27" s="23" customFormat="1">
      <c r="A76" s="23" t="s">
        <v>446</v>
      </c>
      <c r="B76" s="23" t="s">
        <v>447</v>
      </c>
      <c r="C76" s="23" t="s">
        <v>13</v>
      </c>
      <c r="D76" s="23" t="s">
        <v>46</v>
      </c>
      <c r="E76" s="23">
        <v>0.03</v>
      </c>
      <c r="F76" s="23">
        <v>1.2845</v>
      </c>
      <c r="G76" s="23">
        <v>1.2998000000000001</v>
      </c>
      <c r="H76" s="23">
        <v>1.2902</v>
      </c>
      <c r="I76" s="23">
        <v>1.29054</v>
      </c>
      <c r="J76" s="23">
        <v>-0.17</v>
      </c>
      <c r="K76" s="23">
        <v>-0.21</v>
      </c>
      <c r="L76" s="23">
        <v>3.4</v>
      </c>
      <c r="M76" s="23">
        <v>0.64</v>
      </c>
      <c r="N76" s="23">
        <v>0.05</v>
      </c>
      <c r="O76" s="23" t="s">
        <v>448</v>
      </c>
      <c r="P76" s="23">
        <v>0.7</v>
      </c>
      <c r="Q76" s="23" t="s">
        <v>58</v>
      </c>
      <c r="R76" s="23">
        <v>0</v>
      </c>
      <c r="S76" s="23">
        <v>0.28999999999999998</v>
      </c>
      <c r="T76" s="23">
        <v>3.4</v>
      </c>
      <c r="U76" s="23">
        <v>1.02</v>
      </c>
      <c r="V76" s="23">
        <v>0</v>
      </c>
      <c r="W76" s="23">
        <v>0</v>
      </c>
      <c r="X76" s="23">
        <v>100</v>
      </c>
      <c r="Y76" s="23">
        <v>100</v>
      </c>
      <c r="Z76" s="23">
        <v>0</v>
      </c>
      <c r="AA76" s="23">
        <v>0</v>
      </c>
    </row>
    <row r="77" spans="1:27" s="23" customFormat="1">
      <c r="A77" s="23" t="s">
        <v>449</v>
      </c>
      <c r="B77" s="23" t="s">
        <v>450</v>
      </c>
      <c r="C77" s="23" t="s">
        <v>10</v>
      </c>
      <c r="D77" s="23" t="s">
        <v>46</v>
      </c>
      <c r="E77" s="23">
        <v>0.01</v>
      </c>
      <c r="F77" s="23">
        <v>1.1354</v>
      </c>
      <c r="G77" s="23">
        <v>1.1652</v>
      </c>
      <c r="H77" s="23">
        <v>1.1571</v>
      </c>
      <c r="I77" s="23">
        <v>1.1574500000000001</v>
      </c>
      <c r="J77" s="23">
        <v>-0.06</v>
      </c>
      <c r="K77" s="23">
        <v>0</v>
      </c>
      <c r="L77" s="23">
        <v>3.5</v>
      </c>
      <c r="M77" s="23">
        <v>0.28999999999999998</v>
      </c>
      <c r="N77" s="23">
        <v>0.02</v>
      </c>
      <c r="O77" s="23" t="s">
        <v>451</v>
      </c>
      <c r="P77" s="23">
        <v>1.2</v>
      </c>
      <c r="Q77" s="23" t="s">
        <v>58</v>
      </c>
      <c r="R77" s="23">
        <v>0</v>
      </c>
      <c r="S77" s="23">
        <v>0.28999999999999998</v>
      </c>
      <c r="T77" s="23">
        <v>3.5</v>
      </c>
      <c r="U77" s="23">
        <v>0.35</v>
      </c>
      <c r="V77" s="23">
        <v>0</v>
      </c>
      <c r="W77" s="23">
        <v>0</v>
      </c>
      <c r="X77" s="23">
        <v>100</v>
      </c>
      <c r="Y77" s="23">
        <v>100</v>
      </c>
      <c r="Z77" s="23">
        <v>0</v>
      </c>
      <c r="AA77" s="23">
        <v>0</v>
      </c>
    </row>
    <row r="78" spans="1:27" s="23" customFormat="1">
      <c r="A78" s="23" t="s">
        <v>452</v>
      </c>
      <c r="B78" s="23" t="s">
        <v>453</v>
      </c>
      <c r="C78" s="23" t="s">
        <v>11</v>
      </c>
      <c r="D78" s="23" t="s">
        <v>44</v>
      </c>
      <c r="E78" s="23">
        <v>0.01</v>
      </c>
      <c r="F78" s="23">
        <v>111.97799999999999</v>
      </c>
      <c r="G78" s="23">
        <v>107.938</v>
      </c>
      <c r="H78" s="23">
        <v>110.018</v>
      </c>
      <c r="I78" s="23">
        <v>110.355</v>
      </c>
      <c r="J78" s="23">
        <v>-0.06</v>
      </c>
      <c r="K78" s="23">
        <v>0</v>
      </c>
      <c r="L78" s="23">
        <v>-33.700000000000003</v>
      </c>
      <c r="M78" s="23">
        <v>-3.11</v>
      </c>
      <c r="N78" s="23">
        <v>-0.24</v>
      </c>
      <c r="O78" s="23" t="s">
        <v>421</v>
      </c>
      <c r="P78" s="23">
        <v>0</v>
      </c>
      <c r="Q78" s="23" t="s">
        <v>45</v>
      </c>
      <c r="R78" s="23">
        <v>52.1</v>
      </c>
      <c r="S78" s="23">
        <v>52.36</v>
      </c>
      <c r="T78" s="23">
        <v>0</v>
      </c>
      <c r="U78" s="23">
        <v>0</v>
      </c>
      <c r="V78" s="23">
        <v>-52.1</v>
      </c>
      <c r="W78" s="23">
        <v>-4.6890000000000001</v>
      </c>
      <c r="X78" s="23">
        <v>0</v>
      </c>
      <c r="Y78" s="23">
        <v>35.299999999999997</v>
      </c>
      <c r="Z78" s="23">
        <v>-33.700000000000003</v>
      </c>
      <c r="AA78" s="23">
        <v>-3.03</v>
      </c>
    </row>
    <row r="79" spans="1:27" s="23" customFormat="1">
      <c r="A79" s="23" t="s">
        <v>452</v>
      </c>
      <c r="B79" s="23" t="s">
        <v>453</v>
      </c>
      <c r="C79" s="23" t="s">
        <v>11</v>
      </c>
      <c r="D79" s="23" t="s">
        <v>44</v>
      </c>
      <c r="E79" s="23">
        <v>0.01</v>
      </c>
      <c r="F79" s="23">
        <v>111.23699999999999</v>
      </c>
      <c r="G79" s="23">
        <v>109.727</v>
      </c>
      <c r="H79" s="23">
        <v>110.017</v>
      </c>
      <c r="I79" s="23">
        <v>110.355</v>
      </c>
      <c r="J79" s="23">
        <v>-0.06</v>
      </c>
      <c r="K79" s="23">
        <v>0</v>
      </c>
      <c r="L79" s="23">
        <v>-33.799999999999997</v>
      </c>
      <c r="M79" s="23">
        <v>-3.12</v>
      </c>
      <c r="N79" s="23">
        <v>-0.25</v>
      </c>
      <c r="O79" s="23" t="s">
        <v>454</v>
      </c>
      <c r="P79" s="23">
        <v>0</v>
      </c>
      <c r="Q79" s="23" t="s">
        <v>45</v>
      </c>
      <c r="R79" s="23">
        <v>52.2</v>
      </c>
      <c r="S79" s="23">
        <v>52.36</v>
      </c>
      <c r="T79" s="23">
        <v>0</v>
      </c>
      <c r="U79" s="23">
        <v>0</v>
      </c>
      <c r="V79" s="23">
        <v>-52.2</v>
      </c>
      <c r="W79" s="23">
        <v>-4.6980000000000004</v>
      </c>
      <c r="X79" s="23">
        <v>0</v>
      </c>
      <c r="Y79" s="23">
        <v>35.200000000000003</v>
      </c>
      <c r="Z79" s="23">
        <v>-33.799999999999997</v>
      </c>
      <c r="AA79" s="23">
        <v>-3.04</v>
      </c>
    </row>
    <row r="80" spans="1:27" s="23" customFormat="1">
      <c r="A80" s="23" t="s">
        <v>455</v>
      </c>
      <c r="B80" s="23" t="s">
        <v>456</v>
      </c>
      <c r="C80" s="23" t="s">
        <v>10</v>
      </c>
      <c r="D80" s="23" t="s">
        <v>44</v>
      </c>
      <c r="E80" s="23">
        <v>0.02</v>
      </c>
      <c r="F80" s="23">
        <v>1.1569799999999999</v>
      </c>
      <c r="G80" s="23">
        <v>0</v>
      </c>
      <c r="H80" s="23">
        <v>1.1484799999999999</v>
      </c>
      <c r="I80" s="23">
        <v>1.1569799999999999</v>
      </c>
      <c r="J80" s="23">
        <v>-0.11</v>
      </c>
      <c r="K80" s="23">
        <v>0</v>
      </c>
      <c r="L80" s="23">
        <v>-85</v>
      </c>
      <c r="M80" s="23">
        <v>-17.11</v>
      </c>
      <c r="N80" s="23">
        <v>-1.33</v>
      </c>
      <c r="O80" s="23" t="s">
        <v>457</v>
      </c>
      <c r="P80" s="23">
        <v>0</v>
      </c>
      <c r="Q80" s="23" t="s">
        <v>45</v>
      </c>
      <c r="R80" s="23">
        <v>85</v>
      </c>
      <c r="S80" s="23">
        <v>85.47</v>
      </c>
      <c r="T80" s="23">
        <v>0</v>
      </c>
      <c r="U80" s="23">
        <v>0</v>
      </c>
      <c r="V80" s="23">
        <v>-85</v>
      </c>
      <c r="W80" s="23">
        <v>-17</v>
      </c>
      <c r="X80" s="23">
        <v>0</v>
      </c>
      <c r="Y80" s="23">
        <v>0</v>
      </c>
      <c r="Z80" s="23">
        <v>-85</v>
      </c>
      <c r="AA80" s="23">
        <v>-17</v>
      </c>
    </row>
    <row r="81" spans="1:27" s="23" customFormat="1">
      <c r="A81" s="23" t="s">
        <v>458</v>
      </c>
      <c r="B81" s="23" t="s">
        <v>459</v>
      </c>
      <c r="C81" s="23" t="s">
        <v>10</v>
      </c>
      <c r="D81" s="23" t="s">
        <v>46</v>
      </c>
      <c r="E81" s="23">
        <v>0.01</v>
      </c>
      <c r="F81" s="23">
        <v>1.14123</v>
      </c>
      <c r="G81" s="23">
        <v>1.1685300000000001</v>
      </c>
      <c r="H81" s="23">
        <v>1.15093</v>
      </c>
      <c r="I81" s="23">
        <v>1.15154</v>
      </c>
      <c r="J81" s="23">
        <v>-0.06</v>
      </c>
      <c r="K81" s="23">
        <v>0</v>
      </c>
      <c r="L81" s="23">
        <v>6.1</v>
      </c>
      <c r="M81" s="23">
        <v>0.55000000000000004</v>
      </c>
      <c r="N81" s="23">
        <v>0.04</v>
      </c>
      <c r="O81" s="23" t="s">
        <v>460</v>
      </c>
      <c r="P81" s="23">
        <v>1.3</v>
      </c>
      <c r="Q81" s="23" t="s">
        <v>58</v>
      </c>
      <c r="R81" s="23">
        <v>0</v>
      </c>
      <c r="S81" s="23">
        <v>0.16</v>
      </c>
      <c r="T81" s="23">
        <v>6.1</v>
      </c>
      <c r="U81" s="23">
        <v>0.61</v>
      </c>
      <c r="V81" s="23">
        <v>0</v>
      </c>
      <c r="W81" s="23">
        <v>0</v>
      </c>
      <c r="X81" s="23">
        <v>100</v>
      </c>
      <c r="Y81" s="23">
        <v>100</v>
      </c>
      <c r="Z81" s="23">
        <v>0</v>
      </c>
      <c r="AA81" s="23">
        <v>0</v>
      </c>
    </row>
    <row r="82" spans="1:27" s="23" customFormat="1">
      <c r="A82" s="23" t="s">
        <v>461</v>
      </c>
      <c r="B82" s="23" t="s">
        <v>462</v>
      </c>
      <c r="C82" s="23" t="s">
        <v>10</v>
      </c>
      <c r="D82" s="23" t="s">
        <v>46</v>
      </c>
      <c r="E82" s="23">
        <v>0.03</v>
      </c>
      <c r="F82" s="23">
        <v>1.1458699999999999</v>
      </c>
      <c r="G82" s="23">
        <v>1.15917</v>
      </c>
      <c r="H82" s="23">
        <v>1.15167</v>
      </c>
      <c r="I82" s="23">
        <v>1.153</v>
      </c>
      <c r="J82" s="23">
        <v>-0.17</v>
      </c>
      <c r="K82" s="23">
        <v>0</v>
      </c>
      <c r="L82" s="23">
        <v>13.3</v>
      </c>
      <c r="M82" s="23">
        <v>3.82</v>
      </c>
      <c r="N82" s="23">
        <v>0.3</v>
      </c>
      <c r="O82" s="23" t="s">
        <v>66</v>
      </c>
      <c r="P82" s="23">
        <v>0.9</v>
      </c>
      <c r="Q82" s="23" t="s">
        <v>58</v>
      </c>
      <c r="R82" s="23">
        <v>0</v>
      </c>
      <c r="S82" s="23">
        <v>0.08</v>
      </c>
      <c r="T82" s="23">
        <v>13.3</v>
      </c>
      <c r="U82" s="23">
        <v>3.99</v>
      </c>
      <c r="V82" s="23">
        <v>0</v>
      </c>
      <c r="W82" s="23">
        <v>0</v>
      </c>
      <c r="X82" s="23">
        <v>100</v>
      </c>
      <c r="Y82" s="23">
        <v>100</v>
      </c>
      <c r="Z82" s="23">
        <v>0</v>
      </c>
      <c r="AA82" s="23">
        <v>0</v>
      </c>
    </row>
    <row r="83" spans="1:27" s="23" customFormat="1">
      <c r="A83" s="23" t="s">
        <v>463</v>
      </c>
      <c r="B83" s="23" t="s">
        <v>464</v>
      </c>
      <c r="C83" s="23" t="s">
        <v>10</v>
      </c>
      <c r="D83" s="23" t="s">
        <v>46</v>
      </c>
      <c r="E83" s="23">
        <v>0.01</v>
      </c>
      <c r="F83" s="23">
        <v>1.1415</v>
      </c>
      <c r="G83" s="23">
        <v>1.1688000000000001</v>
      </c>
      <c r="H83" s="23">
        <v>1.1512</v>
      </c>
      <c r="I83" s="23">
        <v>1.15293</v>
      </c>
      <c r="J83" s="23">
        <v>-0.06</v>
      </c>
      <c r="K83" s="23">
        <v>0</v>
      </c>
      <c r="L83" s="23">
        <v>17.3</v>
      </c>
      <c r="M83" s="23">
        <v>1.67</v>
      </c>
      <c r="N83" s="23">
        <v>0.13</v>
      </c>
      <c r="O83" s="23" t="s">
        <v>465</v>
      </c>
      <c r="P83" s="23">
        <v>1.2</v>
      </c>
      <c r="Q83" s="23" t="s">
        <v>58</v>
      </c>
      <c r="R83" s="23">
        <v>0</v>
      </c>
      <c r="S83" s="23">
        <v>0.06</v>
      </c>
      <c r="T83" s="23">
        <v>17.3</v>
      </c>
      <c r="U83" s="23">
        <v>1.73</v>
      </c>
      <c r="V83" s="23">
        <v>0</v>
      </c>
      <c r="W83" s="23">
        <v>0</v>
      </c>
      <c r="X83" s="23">
        <v>100</v>
      </c>
      <c r="Y83" s="23">
        <v>100</v>
      </c>
      <c r="Z83" s="23">
        <v>0</v>
      </c>
      <c r="AA83" s="23">
        <v>0</v>
      </c>
    </row>
    <row r="84" spans="1:27" s="23" customFormat="1">
      <c r="A84" s="23" t="s">
        <v>466</v>
      </c>
      <c r="B84" s="23" t="s">
        <v>467</v>
      </c>
      <c r="C84" s="23" t="s">
        <v>10</v>
      </c>
      <c r="D84" s="23" t="s">
        <v>44</v>
      </c>
      <c r="E84" s="23">
        <v>0.01</v>
      </c>
      <c r="F84" s="23">
        <v>1.1505799999999999</v>
      </c>
      <c r="G84" s="23">
        <v>0</v>
      </c>
      <c r="H84" s="23">
        <v>1.1433800000000001</v>
      </c>
      <c r="I84" s="23">
        <v>1.1506099999999999</v>
      </c>
      <c r="J84" s="23">
        <v>-0.06</v>
      </c>
      <c r="K84" s="23">
        <v>0.05</v>
      </c>
      <c r="L84" s="23">
        <v>-72.3</v>
      </c>
      <c r="M84" s="23">
        <v>-7.24</v>
      </c>
      <c r="N84" s="23">
        <v>-0.56000000000000005</v>
      </c>
      <c r="O84" s="23" t="s">
        <v>468</v>
      </c>
      <c r="P84" s="23">
        <v>42.2</v>
      </c>
      <c r="Q84" s="23" t="s">
        <v>469</v>
      </c>
      <c r="R84" s="23">
        <v>108.4</v>
      </c>
      <c r="S84" s="23">
        <v>2</v>
      </c>
      <c r="T84" s="23">
        <v>36.1</v>
      </c>
      <c r="U84" s="23">
        <v>3.61</v>
      </c>
      <c r="V84" s="23">
        <v>-72.3</v>
      </c>
      <c r="W84" s="23">
        <v>-7.23</v>
      </c>
      <c r="X84" s="23">
        <v>33.299999999999997</v>
      </c>
      <c r="Y84" s="23">
        <v>0</v>
      </c>
      <c r="Z84" s="23">
        <v>-108.4</v>
      </c>
      <c r="AA84" s="23">
        <v>-10.84</v>
      </c>
    </row>
    <row r="85" spans="1:27" s="23" customFormat="1">
      <c r="A85" s="23" t="s">
        <v>470</v>
      </c>
      <c r="B85" s="23" t="s">
        <v>471</v>
      </c>
      <c r="C85" s="23" t="s">
        <v>10</v>
      </c>
      <c r="D85" s="23" t="s">
        <v>46</v>
      </c>
      <c r="E85" s="23">
        <v>0.01</v>
      </c>
      <c r="F85" s="23">
        <v>1.1262799999999999</v>
      </c>
      <c r="G85" s="23">
        <v>1.16368</v>
      </c>
      <c r="H85" s="23">
        <v>1.1431800000000001</v>
      </c>
      <c r="I85" s="23">
        <v>1.14238</v>
      </c>
      <c r="J85" s="23">
        <v>-0.06</v>
      </c>
      <c r="K85" s="23">
        <v>0</v>
      </c>
      <c r="L85" s="23">
        <v>-8</v>
      </c>
      <c r="M85" s="23">
        <v>-0.86</v>
      </c>
      <c r="N85" s="23">
        <v>-7.0000000000000007E-2</v>
      </c>
      <c r="O85" s="23" t="s">
        <v>472</v>
      </c>
      <c r="P85" s="23">
        <v>1.2</v>
      </c>
      <c r="Q85" s="23" t="s">
        <v>64</v>
      </c>
      <c r="R85" s="23">
        <v>36.4</v>
      </c>
      <c r="S85" s="23">
        <v>32.15</v>
      </c>
      <c r="T85" s="23">
        <v>1.1000000000000001</v>
      </c>
      <c r="U85" s="23">
        <v>0.11</v>
      </c>
      <c r="V85" s="23">
        <v>-35.299999999999997</v>
      </c>
      <c r="W85" s="23">
        <v>-3.53</v>
      </c>
      <c r="X85" s="23">
        <v>3</v>
      </c>
      <c r="Y85" s="23">
        <v>75</v>
      </c>
      <c r="Z85" s="23">
        <v>-9.1</v>
      </c>
      <c r="AA85" s="23">
        <v>-0.91</v>
      </c>
    </row>
    <row r="86" spans="1:27" s="23" customFormat="1">
      <c r="A86" s="23" t="s">
        <v>466</v>
      </c>
      <c r="B86" s="23" t="s">
        <v>471</v>
      </c>
      <c r="C86" s="23" t="s">
        <v>10</v>
      </c>
      <c r="D86" s="23" t="s">
        <v>46</v>
      </c>
      <c r="E86" s="23">
        <v>0.01</v>
      </c>
      <c r="F86" s="23">
        <v>1.12679</v>
      </c>
      <c r="G86" s="23">
        <v>1.15479</v>
      </c>
      <c r="H86" s="23">
        <v>1.1433899999999999</v>
      </c>
      <c r="I86" s="23">
        <v>1.1422300000000001</v>
      </c>
      <c r="J86" s="23">
        <v>-0.06</v>
      </c>
      <c r="K86" s="23">
        <v>0</v>
      </c>
      <c r="L86" s="23">
        <v>-11.6</v>
      </c>
      <c r="M86" s="23">
        <v>-1.22</v>
      </c>
      <c r="N86" s="23">
        <v>-0.09</v>
      </c>
      <c r="O86" s="23" t="s">
        <v>473</v>
      </c>
      <c r="P86" s="23">
        <v>0</v>
      </c>
      <c r="Q86" s="23" t="s">
        <v>45</v>
      </c>
      <c r="R86" s="23">
        <v>37.4</v>
      </c>
      <c r="S86" s="23">
        <v>37.450000000000003</v>
      </c>
      <c r="T86" s="23">
        <v>0</v>
      </c>
      <c r="U86" s="23">
        <v>0</v>
      </c>
      <c r="V86" s="23">
        <v>-37.4</v>
      </c>
      <c r="W86" s="23">
        <v>-3.74</v>
      </c>
      <c r="X86" s="23">
        <v>0</v>
      </c>
      <c r="Y86" s="23">
        <v>69</v>
      </c>
      <c r="Z86" s="23">
        <v>-11.6</v>
      </c>
      <c r="AA86" s="23">
        <v>-1.1599999999999999</v>
      </c>
    </row>
    <row r="87" spans="1:27" s="23" customFormat="1">
      <c r="A87" s="23" t="s">
        <v>474</v>
      </c>
      <c r="B87" s="23" t="s">
        <v>475</v>
      </c>
      <c r="C87" s="23" t="s">
        <v>10</v>
      </c>
      <c r="D87" s="23" t="s">
        <v>46</v>
      </c>
      <c r="E87" s="23">
        <v>0.03</v>
      </c>
      <c r="F87" s="23">
        <v>1.1380999999999999</v>
      </c>
      <c r="G87" s="23">
        <v>1.1514</v>
      </c>
      <c r="H87" s="23">
        <v>1.1438999999999999</v>
      </c>
      <c r="I87" s="23">
        <v>1.14174</v>
      </c>
      <c r="J87" s="23">
        <v>-0.17</v>
      </c>
      <c r="K87" s="23">
        <v>0</v>
      </c>
      <c r="L87" s="23">
        <v>-21.6</v>
      </c>
      <c r="M87" s="23">
        <v>-6.65</v>
      </c>
      <c r="N87" s="23">
        <v>-0.52</v>
      </c>
      <c r="O87" s="23" t="s">
        <v>476</v>
      </c>
      <c r="P87" s="23">
        <v>0.2</v>
      </c>
      <c r="Q87" s="23" t="s">
        <v>58</v>
      </c>
      <c r="R87" s="23">
        <v>42.7</v>
      </c>
      <c r="S87" s="23">
        <v>212.77</v>
      </c>
      <c r="T87" s="23">
        <v>0.2</v>
      </c>
      <c r="U87" s="23">
        <v>0.06</v>
      </c>
      <c r="V87" s="23">
        <v>-42.5</v>
      </c>
      <c r="W87" s="23">
        <v>-12.75</v>
      </c>
      <c r="X87" s="23">
        <v>0.5</v>
      </c>
      <c r="Y87" s="23">
        <v>48.9</v>
      </c>
      <c r="Z87" s="23">
        <v>-21.8</v>
      </c>
      <c r="AA87" s="23">
        <v>-6.54</v>
      </c>
    </row>
    <row r="88" spans="1:27" s="23" customFormat="1">
      <c r="A88" s="23" t="s">
        <v>477</v>
      </c>
      <c r="B88" s="23" t="s">
        <v>475</v>
      </c>
      <c r="C88" s="23" t="s">
        <v>10</v>
      </c>
      <c r="D88" s="23" t="s">
        <v>46</v>
      </c>
      <c r="E88" s="23">
        <v>0.01</v>
      </c>
      <c r="F88" s="23">
        <v>1.1307400000000001</v>
      </c>
      <c r="G88" s="23">
        <v>1.1507400000000001</v>
      </c>
      <c r="H88" s="23">
        <v>1.14374</v>
      </c>
      <c r="I88" s="23">
        <v>1.14174</v>
      </c>
      <c r="J88" s="23">
        <v>-0.06</v>
      </c>
      <c r="K88" s="23">
        <v>0</v>
      </c>
      <c r="L88" s="23">
        <v>-20</v>
      </c>
      <c r="M88" s="23">
        <v>-2.06</v>
      </c>
      <c r="N88" s="23">
        <v>-0.16</v>
      </c>
      <c r="O88" s="23" t="s">
        <v>478</v>
      </c>
      <c r="P88" s="23">
        <v>0</v>
      </c>
      <c r="Q88" s="23" t="s">
        <v>45</v>
      </c>
      <c r="R88" s="23">
        <v>40.9</v>
      </c>
      <c r="S88" s="23">
        <v>40.98</v>
      </c>
      <c r="T88" s="23">
        <v>0</v>
      </c>
      <c r="U88" s="23">
        <v>0</v>
      </c>
      <c r="V88" s="23">
        <v>-40.9</v>
      </c>
      <c r="W88" s="23">
        <v>-4.09</v>
      </c>
      <c r="X88" s="23">
        <v>0</v>
      </c>
      <c r="Y88" s="23">
        <v>51.1</v>
      </c>
      <c r="Z88" s="23">
        <v>-20</v>
      </c>
      <c r="AA88" s="23">
        <v>-2</v>
      </c>
    </row>
    <row r="89" spans="1:27" s="23" customFormat="1">
      <c r="A89" s="23" t="s">
        <v>466</v>
      </c>
      <c r="B89" s="23" t="s">
        <v>479</v>
      </c>
      <c r="C89" s="23" t="s">
        <v>10</v>
      </c>
      <c r="D89" s="23" t="s">
        <v>44</v>
      </c>
      <c r="E89" s="23">
        <v>0.01</v>
      </c>
      <c r="F89" s="23">
        <v>1.1397999999999999</v>
      </c>
      <c r="G89" s="23">
        <v>0</v>
      </c>
      <c r="H89" s="23">
        <v>1.1433800000000001</v>
      </c>
      <c r="I89" s="23">
        <v>1.13981</v>
      </c>
      <c r="J89" s="23">
        <v>-0.06</v>
      </c>
      <c r="K89" s="23">
        <v>0</v>
      </c>
      <c r="L89" s="23">
        <v>35.700000000000003</v>
      </c>
      <c r="M89" s="23">
        <v>3.51</v>
      </c>
      <c r="N89" s="23">
        <v>0.27</v>
      </c>
      <c r="O89" s="23" t="s">
        <v>480</v>
      </c>
      <c r="P89" s="23">
        <v>100</v>
      </c>
      <c r="Q89" s="23" t="s">
        <v>481</v>
      </c>
      <c r="R89" s="23">
        <v>12.6</v>
      </c>
      <c r="S89" s="23">
        <v>0.03</v>
      </c>
      <c r="T89" s="23">
        <v>36.1</v>
      </c>
      <c r="U89" s="23">
        <v>3.61</v>
      </c>
      <c r="V89" s="23">
        <v>0</v>
      </c>
      <c r="W89" s="23">
        <v>0</v>
      </c>
      <c r="X89" s="23">
        <v>100</v>
      </c>
      <c r="Y89" s="23">
        <v>98.9</v>
      </c>
      <c r="Z89" s="23">
        <v>-0.4</v>
      </c>
      <c r="AA89" s="23">
        <v>-0.04</v>
      </c>
    </row>
    <row r="90" spans="1:27" s="23" customFormat="1">
      <c r="A90" s="23" t="s">
        <v>482</v>
      </c>
      <c r="B90" s="23" t="s">
        <v>483</v>
      </c>
      <c r="C90" s="23" t="s">
        <v>10</v>
      </c>
      <c r="D90" s="23" t="s">
        <v>44</v>
      </c>
      <c r="E90" s="23">
        <v>0.01</v>
      </c>
      <c r="F90" s="23">
        <v>1.1475200000000001</v>
      </c>
      <c r="G90" s="23">
        <v>1.12022</v>
      </c>
      <c r="H90" s="23">
        <v>1.1378200000000001</v>
      </c>
      <c r="I90" s="23">
        <v>1.1397200000000001</v>
      </c>
      <c r="J90" s="23">
        <v>-0.06</v>
      </c>
      <c r="K90" s="23">
        <v>0.05</v>
      </c>
      <c r="L90" s="23">
        <v>-19</v>
      </c>
      <c r="M90" s="23">
        <v>-1.91</v>
      </c>
      <c r="N90" s="23">
        <v>-0.15</v>
      </c>
      <c r="O90" s="23" t="s">
        <v>484</v>
      </c>
      <c r="P90" s="23">
        <v>20</v>
      </c>
      <c r="Q90" s="23" t="s">
        <v>485</v>
      </c>
      <c r="R90" s="23">
        <v>49.7</v>
      </c>
      <c r="S90" s="23">
        <v>3.4</v>
      </c>
      <c r="T90" s="23">
        <v>11.3</v>
      </c>
      <c r="U90" s="23">
        <v>1.1299999999999999</v>
      </c>
      <c r="V90" s="23">
        <v>-38.4</v>
      </c>
      <c r="W90" s="23">
        <v>-3.84</v>
      </c>
      <c r="X90" s="23">
        <v>22.7</v>
      </c>
      <c r="Y90" s="23">
        <v>39</v>
      </c>
      <c r="Z90" s="23">
        <v>-30.3</v>
      </c>
      <c r="AA90" s="23">
        <v>-3.03</v>
      </c>
    </row>
    <row r="91" spans="1:27" s="23" customFormat="1">
      <c r="A91" s="23" t="s">
        <v>486</v>
      </c>
      <c r="B91" s="23" t="s">
        <v>487</v>
      </c>
      <c r="C91" s="23" t="s">
        <v>10</v>
      </c>
      <c r="D91" s="23" t="s">
        <v>44</v>
      </c>
      <c r="E91" s="23">
        <v>0.01</v>
      </c>
      <c r="F91" s="23">
        <v>1.1480900000000001</v>
      </c>
      <c r="G91" s="23">
        <v>1.12079</v>
      </c>
      <c r="H91" s="23">
        <v>1.13839</v>
      </c>
      <c r="I91" s="23">
        <v>1.1377299999999999</v>
      </c>
      <c r="J91" s="23">
        <v>-0.06</v>
      </c>
      <c r="K91" s="23">
        <v>0</v>
      </c>
      <c r="L91" s="23">
        <v>6.6</v>
      </c>
      <c r="M91" s="23">
        <v>0.6</v>
      </c>
      <c r="N91" s="23">
        <v>0.05</v>
      </c>
      <c r="O91" s="23" t="s">
        <v>488</v>
      </c>
      <c r="P91" s="23">
        <v>0.7</v>
      </c>
      <c r="Q91" s="23" t="s">
        <v>58</v>
      </c>
      <c r="R91" s="23">
        <v>0</v>
      </c>
      <c r="S91" s="23">
        <v>0.15</v>
      </c>
      <c r="T91" s="23">
        <v>6.6</v>
      </c>
      <c r="U91" s="23">
        <v>0.66</v>
      </c>
      <c r="V91" s="23">
        <v>0</v>
      </c>
      <c r="W91" s="23">
        <v>0</v>
      </c>
      <c r="X91" s="23">
        <v>100</v>
      </c>
      <c r="Y91" s="23">
        <v>100</v>
      </c>
      <c r="Z91" s="23">
        <v>0</v>
      </c>
      <c r="AA91" s="23">
        <v>0</v>
      </c>
    </row>
    <row r="92" spans="1:27" s="23" customFormat="1">
      <c r="A92" s="23" t="s">
        <v>489</v>
      </c>
      <c r="B92" s="23" t="s">
        <v>490</v>
      </c>
      <c r="C92" s="23" t="s">
        <v>10</v>
      </c>
      <c r="D92" s="23" t="s">
        <v>44</v>
      </c>
      <c r="E92" s="23">
        <v>0.01</v>
      </c>
      <c r="F92" s="23">
        <v>1.1482399999999999</v>
      </c>
      <c r="G92" s="23">
        <v>1.12094</v>
      </c>
      <c r="H92" s="23">
        <v>1.1385400000000001</v>
      </c>
      <c r="I92" s="23">
        <v>1.13676</v>
      </c>
      <c r="J92" s="23">
        <v>-0.06</v>
      </c>
      <c r="K92" s="23">
        <v>0</v>
      </c>
      <c r="L92" s="23">
        <v>17.8</v>
      </c>
      <c r="M92" s="23">
        <v>1.72</v>
      </c>
      <c r="N92" s="23">
        <v>0.13</v>
      </c>
      <c r="O92" s="23" t="s">
        <v>491</v>
      </c>
      <c r="P92" s="23">
        <v>5</v>
      </c>
      <c r="Q92" s="23" t="s">
        <v>58</v>
      </c>
      <c r="R92" s="23">
        <v>0</v>
      </c>
      <c r="S92" s="23">
        <v>0.06</v>
      </c>
      <c r="T92" s="23">
        <v>17.8</v>
      </c>
      <c r="U92" s="23">
        <v>1.78</v>
      </c>
      <c r="V92" s="23">
        <v>0</v>
      </c>
      <c r="W92" s="23">
        <v>0</v>
      </c>
      <c r="X92" s="23">
        <v>100</v>
      </c>
      <c r="Y92" s="23">
        <v>100</v>
      </c>
      <c r="Z92" s="23">
        <v>0</v>
      </c>
      <c r="AA92" s="23">
        <v>0</v>
      </c>
    </row>
    <row r="93" spans="1:27" s="23" customFormat="1">
      <c r="A93" s="23" t="s">
        <v>492</v>
      </c>
      <c r="B93" s="23" t="s">
        <v>493</v>
      </c>
      <c r="C93" s="23" t="s">
        <v>10</v>
      </c>
      <c r="D93" s="23" t="s">
        <v>44</v>
      </c>
      <c r="E93" s="23">
        <v>0.01</v>
      </c>
      <c r="F93" s="23">
        <v>1.1433800000000001</v>
      </c>
      <c r="G93" s="23">
        <v>1.11608</v>
      </c>
      <c r="H93" s="23">
        <v>1.13368</v>
      </c>
      <c r="I93" s="23">
        <v>1.1383700000000001</v>
      </c>
      <c r="J93" s="23">
        <v>-0.06</v>
      </c>
      <c r="K93" s="23">
        <v>0.16</v>
      </c>
      <c r="L93" s="23">
        <v>-46.9</v>
      </c>
      <c r="M93" s="23">
        <v>-4.59</v>
      </c>
      <c r="N93" s="23">
        <v>-0.35</v>
      </c>
      <c r="O93" s="23" t="s">
        <v>494</v>
      </c>
      <c r="P93" s="23">
        <v>0</v>
      </c>
      <c r="Q93" s="23" t="s">
        <v>45</v>
      </c>
      <c r="R93" s="23">
        <v>59.3</v>
      </c>
      <c r="S93" s="23">
        <v>59.52</v>
      </c>
      <c r="T93" s="23">
        <v>0</v>
      </c>
      <c r="U93" s="23">
        <v>0</v>
      </c>
      <c r="V93" s="23">
        <v>-59.3</v>
      </c>
      <c r="W93" s="23">
        <v>-5.93</v>
      </c>
      <c r="X93" s="23">
        <v>0</v>
      </c>
      <c r="Y93" s="23">
        <v>20.9</v>
      </c>
      <c r="Z93" s="23">
        <v>-46.9</v>
      </c>
      <c r="AA93" s="23">
        <v>-4.6900000000000004</v>
      </c>
    </row>
    <row r="94" spans="1:27" s="23" customFormat="1">
      <c r="A94" s="23" t="s">
        <v>495</v>
      </c>
      <c r="B94" s="23" t="s">
        <v>496</v>
      </c>
      <c r="C94" s="23" t="s">
        <v>11</v>
      </c>
      <c r="D94" s="23" t="s">
        <v>44</v>
      </c>
      <c r="E94" s="23">
        <v>0.01</v>
      </c>
      <c r="F94" s="23">
        <v>112.143</v>
      </c>
      <c r="G94" s="23">
        <v>110.163</v>
      </c>
      <c r="H94" s="23">
        <v>110.74299999999999</v>
      </c>
      <c r="I94" s="23">
        <v>110.63200000000001</v>
      </c>
      <c r="J94" s="23">
        <v>-0.06</v>
      </c>
      <c r="K94" s="23">
        <v>-0.17</v>
      </c>
      <c r="L94" s="23">
        <v>11.1</v>
      </c>
      <c r="M94" s="23">
        <v>0.77</v>
      </c>
      <c r="N94" s="23">
        <v>0.06</v>
      </c>
      <c r="O94" s="23" t="s">
        <v>497</v>
      </c>
      <c r="P94" s="23">
        <v>0.8</v>
      </c>
      <c r="Q94" s="23" t="s">
        <v>58</v>
      </c>
      <c r="R94" s="23">
        <v>0</v>
      </c>
      <c r="S94" s="23">
        <v>0.09</v>
      </c>
      <c r="T94" s="23">
        <v>11.1</v>
      </c>
      <c r="U94" s="23">
        <v>0.998999999999999</v>
      </c>
      <c r="V94" s="23">
        <v>0</v>
      </c>
      <c r="W94" s="23">
        <v>0</v>
      </c>
      <c r="X94" s="23">
        <v>100</v>
      </c>
      <c r="Y94" s="23">
        <v>100</v>
      </c>
      <c r="Z94" s="23">
        <v>0</v>
      </c>
      <c r="AA94" s="23">
        <v>0</v>
      </c>
    </row>
    <row r="95" spans="1:27" s="23" customFormat="1">
      <c r="A95" s="23" t="s">
        <v>498</v>
      </c>
      <c r="B95" s="23" t="s">
        <v>499</v>
      </c>
      <c r="C95" s="23" t="s">
        <v>10</v>
      </c>
      <c r="D95" s="23" t="s">
        <v>44</v>
      </c>
      <c r="E95" s="23">
        <v>0.01</v>
      </c>
      <c r="F95" s="23">
        <v>1.14395</v>
      </c>
      <c r="G95" s="23">
        <v>1.1166499999999999</v>
      </c>
      <c r="H95" s="23">
        <v>1.13425</v>
      </c>
      <c r="I95" s="23">
        <v>1.13252</v>
      </c>
      <c r="J95" s="23">
        <v>-0.06</v>
      </c>
      <c r="K95" s="23">
        <v>0</v>
      </c>
      <c r="L95" s="23">
        <v>17.3</v>
      </c>
      <c r="M95" s="23">
        <v>1.67</v>
      </c>
      <c r="N95" s="23">
        <v>0.12</v>
      </c>
      <c r="O95" s="23" t="s">
        <v>500</v>
      </c>
      <c r="P95" s="23">
        <v>9.1</v>
      </c>
      <c r="Q95" s="23" t="s">
        <v>58</v>
      </c>
      <c r="R95" s="23">
        <v>0</v>
      </c>
      <c r="S95" s="23">
        <v>0.06</v>
      </c>
      <c r="T95" s="23">
        <v>17.3</v>
      </c>
      <c r="U95" s="23">
        <v>1.73</v>
      </c>
      <c r="V95" s="23">
        <v>0</v>
      </c>
      <c r="W95" s="23">
        <v>0</v>
      </c>
      <c r="X95" s="23">
        <v>100</v>
      </c>
      <c r="Y95" s="23">
        <v>100</v>
      </c>
      <c r="Z95" s="23">
        <v>0</v>
      </c>
      <c r="AA95" s="23">
        <v>0</v>
      </c>
    </row>
    <row r="96" spans="1:27" s="23" customFormat="1">
      <c r="A96" s="23" t="s">
        <v>501</v>
      </c>
      <c r="B96" s="23" t="s">
        <v>502</v>
      </c>
      <c r="C96" s="23" t="s">
        <v>10</v>
      </c>
      <c r="D96" s="23" t="s">
        <v>44</v>
      </c>
      <c r="E96" s="23">
        <v>0.01</v>
      </c>
      <c r="F96" s="23">
        <v>1.1437600000000001</v>
      </c>
      <c r="G96" s="23">
        <v>1.11646</v>
      </c>
      <c r="H96" s="23">
        <v>1.1340600000000001</v>
      </c>
      <c r="I96" s="23">
        <v>1.1325000000000001</v>
      </c>
      <c r="J96" s="23">
        <v>-0.06</v>
      </c>
      <c r="K96" s="23">
        <v>0</v>
      </c>
      <c r="L96" s="23">
        <v>15.6</v>
      </c>
      <c r="M96" s="23">
        <v>1.5</v>
      </c>
      <c r="N96" s="23">
        <v>0.11</v>
      </c>
      <c r="O96" s="23" t="s">
        <v>503</v>
      </c>
      <c r="P96" s="23">
        <v>1.8</v>
      </c>
      <c r="Q96" s="23" t="s">
        <v>58</v>
      </c>
      <c r="R96" s="23">
        <v>0</v>
      </c>
      <c r="S96" s="23">
        <v>0.06</v>
      </c>
      <c r="T96" s="23">
        <v>15.6</v>
      </c>
      <c r="U96" s="23">
        <v>1.56</v>
      </c>
      <c r="V96" s="23">
        <v>0</v>
      </c>
      <c r="W96" s="23">
        <v>0</v>
      </c>
      <c r="X96" s="23">
        <v>100</v>
      </c>
      <c r="Y96" s="23">
        <v>100</v>
      </c>
      <c r="Z96" s="23">
        <v>0</v>
      </c>
      <c r="AA96" s="23">
        <v>0</v>
      </c>
    </row>
    <row r="97" spans="1:27" s="23" customFormat="1">
      <c r="A97" s="23" t="s">
        <v>504</v>
      </c>
      <c r="B97" s="23" t="s">
        <v>505</v>
      </c>
      <c r="C97" s="23" t="s">
        <v>10</v>
      </c>
      <c r="D97" s="23" t="s">
        <v>44</v>
      </c>
      <c r="E97" s="23">
        <v>0.03</v>
      </c>
      <c r="F97" s="23">
        <v>1.1334900000000001</v>
      </c>
      <c r="G97" s="23">
        <v>1.1258699999999999</v>
      </c>
      <c r="H97" s="23">
        <v>1.13449</v>
      </c>
      <c r="I97" s="23">
        <v>1.1334900000000001</v>
      </c>
      <c r="J97" s="23">
        <v>-0.17</v>
      </c>
      <c r="K97" s="23">
        <v>0.16</v>
      </c>
      <c r="L97" s="23">
        <v>10</v>
      </c>
      <c r="M97" s="23">
        <v>2.99</v>
      </c>
      <c r="N97" s="23">
        <v>0.22</v>
      </c>
      <c r="O97" s="23" t="s">
        <v>506</v>
      </c>
      <c r="P97" s="23">
        <v>89.2</v>
      </c>
      <c r="Q97" s="23" t="s">
        <v>119</v>
      </c>
      <c r="R97" s="23">
        <v>9.4</v>
      </c>
      <c r="S97" s="23">
        <v>0.28999999999999998</v>
      </c>
      <c r="T97" s="23">
        <v>13.3</v>
      </c>
      <c r="U97" s="23">
        <v>3.99</v>
      </c>
      <c r="V97" s="23">
        <v>-3.9</v>
      </c>
      <c r="W97" s="23">
        <v>-1.17</v>
      </c>
      <c r="X97" s="23">
        <v>77.3</v>
      </c>
      <c r="Y97" s="23">
        <v>80.8</v>
      </c>
      <c r="Z97" s="23">
        <v>-3.3</v>
      </c>
      <c r="AA97" s="23">
        <v>-0.99</v>
      </c>
    </row>
    <row r="98" spans="1:27" s="23" customFormat="1">
      <c r="A98" s="23" t="s">
        <v>507</v>
      </c>
      <c r="B98" s="23" t="s">
        <v>508</v>
      </c>
      <c r="C98" s="23" t="s">
        <v>10</v>
      </c>
      <c r="D98" s="23" t="s">
        <v>44</v>
      </c>
      <c r="E98" s="23">
        <v>0.01</v>
      </c>
      <c r="F98" s="23">
        <v>1.14469</v>
      </c>
      <c r="G98" s="23">
        <v>1.1173900000000001</v>
      </c>
      <c r="H98" s="23">
        <v>1.1349899999999999</v>
      </c>
      <c r="I98" s="23">
        <v>1.1332500000000001</v>
      </c>
      <c r="J98" s="23">
        <v>-0.06</v>
      </c>
      <c r="K98" s="23">
        <v>0</v>
      </c>
      <c r="L98" s="23">
        <v>17.399999999999999</v>
      </c>
      <c r="M98" s="23">
        <v>1.68</v>
      </c>
      <c r="N98" s="23">
        <v>0.13</v>
      </c>
      <c r="O98" s="23" t="s">
        <v>509</v>
      </c>
      <c r="P98" s="23">
        <v>100</v>
      </c>
      <c r="Q98" s="23" t="s">
        <v>510</v>
      </c>
      <c r="R98" s="23">
        <v>7</v>
      </c>
      <c r="S98" s="23">
        <v>0.06</v>
      </c>
      <c r="T98" s="23">
        <v>17.399999999999999</v>
      </c>
      <c r="U98" s="23">
        <v>1.74</v>
      </c>
      <c r="V98" s="23">
        <v>0</v>
      </c>
      <c r="W98" s="23">
        <v>0</v>
      </c>
      <c r="X98" s="23">
        <v>100</v>
      </c>
      <c r="Y98" s="23">
        <v>100</v>
      </c>
      <c r="Z98" s="23">
        <v>0</v>
      </c>
      <c r="AA98" s="23">
        <v>0</v>
      </c>
    </row>
    <row r="99" spans="1:27" s="23" customFormat="1">
      <c r="A99" s="23" t="s">
        <v>511</v>
      </c>
      <c r="B99" s="23" t="s">
        <v>512</v>
      </c>
      <c r="C99" s="23" t="s">
        <v>10</v>
      </c>
      <c r="D99" s="23" t="s">
        <v>44</v>
      </c>
      <c r="E99" s="23">
        <v>0.01</v>
      </c>
      <c r="F99" s="23">
        <v>1.1517500000000001</v>
      </c>
      <c r="G99" s="23">
        <v>1.12575</v>
      </c>
      <c r="H99" s="23">
        <v>1.1346499999999999</v>
      </c>
      <c r="I99" s="23">
        <v>1.13368</v>
      </c>
      <c r="J99" s="23">
        <v>-0.06</v>
      </c>
      <c r="K99" s="23">
        <v>0</v>
      </c>
      <c r="L99" s="23">
        <v>9.6999999999999993</v>
      </c>
      <c r="M99" s="23">
        <v>0.91</v>
      </c>
      <c r="N99" s="23">
        <v>7.0000000000000007E-2</v>
      </c>
      <c r="O99" s="23" t="s">
        <v>513</v>
      </c>
      <c r="P99" s="23">
        <v>0.6</v>
      </c>
      <c r="Q99" s="23" t="s">
        <v>58</v>
      </c>
      <c r="R99" s="23">
        <v>0</v>
      </c>
      <c r="S99" s="23">
        <v>0.1</v>
      </c>
      <c r="T99" s="23">
        <v>9.6999999999999993</v>
      </c>
      <c r="U99" s="23">
        <v>0.97</v>
      </c>
      <c r="V99" s="23">
        <v>0</v>
      </c>
      <c r="W99" s="23">
        <v>0</v>
      </c>
      <c r="X99" s="23">
        <v>100</v>
      </c>
      <c r="Y99" s="23">
        <v>100</v>
      </c>
      <c r="Z99" s="23">
        <v>0</v>
      </c>
      <c r="AA99" s="23">
        <v>0</v>
      </c>
    </row>
    <row r="100" spans="1:27" s="23" customFormat="1">
      <c r="A100" s="23" t="s">
        <v>514</v>
      </c>
      <c r="B100" s="23" t="s">
        <v>515</v>
      </c>
      <c r="C100" s="23" t="s">
        <v>13</v>
      </c>
      <c r="D100" s="23" t="s">
        <v>44</v>
      </c>
      <c r="E100" s="23">
        <v>0.03</v>
      </c>
      <c r="F100" s="23">
        <v>1.2774700000000001</v>
      </c>
      <c r="G100" s="23">
        <v>1.26217</v>
      </c>
      <c r="H100" s="23">
        <v>1.2717700000000001</v>
      </c>
      <c r="I100" s="23">
        <v>1.27094</v>
      </c>
      <c r="J100" s="23">
        <v>-0.17</v>
      </c>
      <c r="K100" s="23">
        <v>0.09</v>
      </c>
      <c r="L100" s="23">
        <v>8.3000000000000007</v>
      </c>
      <c r="M100" s="23">
        <v>2.41</v>
      </c>
      <c r="N100" s="23">
        <v>0.18</v>
      </c>
      <c r="O100" s="23" t="s">
        <v>516</v>
      </c>
      <c r="P100" s="23">
        <v>98.8</v>
      </c>
      <c r="Q100" s="23" t="s">
        <v>517</v>
      </c>
      <c r="R100" s="23">
        <v>4.9000000000000004</v>
      </c>
      <c r="S100" s="23">
        <v>0.02</v>
      </c>
      <c r="T100" s="23">
        <v>10.3</v>
      </c>
      <c r="U100" s="23">
        <v>3.09</v>
      </c>
      <c r="V100" s="23">
        <v>-0.2</v>
      </c>
      <c r="W100" s="23">
        <v>-0.06</v>
      </c>
      <c r="X100" s="23">
        <v>98.1</v>
      </c>
      <c r="Y100" s="23">
        <v>81</v>
      </c>
      <c r="Z100" s="23">
        <v>-2</v>
      </c>
      <c r="AA100" s="23">
        <v>-0.6</v>
      </c>
    </row>
    <row r="101" spans="1:27" s="23" customFormat="1">
      <c r="A101" s="23" t="s">
        <v>518</v>
      </c>
      <c r="B101" s="23" t="s">
        <v>515</v>
      </c>
      <c r="C101" s="23" t="s">
        <v>10</v>
      </c>
      <c r="D101" s="23" t="s">
        <v>44</v>
      </c>
      <c r="E101" s="23">
        <v>0.02</v>
      </c>
      <c r="F101" s="23">
        <v>1.1412199999999999</v>
      </c>
      <c r="G101" s="23">
        <v>1.11452</v>
      </c>
      <c r="H101" s="23">
        <v>1.13422</v>
      </c>
      <c r="I101" s="23">
        <v>1.13388</v>
      </c>
      <c r="J101" s="23">
        <v>-0.11</v>
      </c>
      <c r="K101" s="23">
        <v>0.1</v>
      </c>
      <c r="L101" s="23">
        <v>3.4</v>
      </c>
      <c r="M101" s="23">
        <v>0.67</v>
      </c>
      <c r="N101" s="23">
        <v>0.05</v>
      </c>
      <c r="O101" s="23" t="s">
        <v>519</v>
      </c>
      <c r="P101" s="23">
        <v>63.2</v>
      </c>
      <c r="Q101" s="23" t="s">
        <v>387</v>
      </c>
      <c r="R101" s="23">
        <v>7.9</v>
      </c>
      <c r="S101" s="23">
        <v>1.72</v>
      </c>
      <c r="T101" s="23">
        <v>4.5999999999999996</v>
      </c>
      <c r="U101" s="23">
        <v>0.91999999999999904</v>
      </c>
      <c r="V101" s="23">
        <v>-7.9</v>
      </c>
      <c r="W101" s="23">
        <v>-1.58</v>
      </c>
      <c r="X101" s="23">
        <v>36.799999999999997</v>
      </c>
      <c r="Y101" s="23">
        <v>90.4</v>
      </c>
      <c r="Z101" s="23">
        <v>-1.2</v>
      </c>
      <c r="AA101" s="23">
        <v>-0.24</v>
      </c>
    </row>
    <row r="102" spans="1:27" s="23" customFormat="1">
      <c r="A102" s="23" t="s">
        <v>520</v>
      </c>
      <c r="B102" s="23" t="s">
        <v>515</v>
      </c>
      <c r="C102" s="23" t="s">
        <v>10</v>
      </c>
      <c r="D102" s="23" t="s">
        <v>44</v>
      </c>
      <c r="E102" s="23">
        <v>0.01</v>
      </c>
      <c r="F102" s="23">
        <v>1.15625</v>
      </c>
      <c r="G102" s="23">
        <v>1.12645</v>
      </c>
      <c r="H102" s="23">
        <v>1.1345499999999999</v>
      </c>
      <c r="I102" s="23">
        <v>1.13388</v>
      </c>
      <c r="J102" s="23">
        <v>-0.06</v>
      </c>
      <c r="K102" s="23">
        <v>0</v>
      </c>
      <c r="L102" s="23">
        <v>6.7</v>
      </c>
      <c r="M102" s="23">
        <v>0.61</v>
      </c>
      <c r="N102" s="23">
        <v>0.05</v>
      </c>
      <c r="O102" s="23" t="s">
        <v>521</v>
      </c>
      <c r="P102" s="23">
        <v>100</v>
      </c>
      <c r="Q102" s="23" t="s">
        <v>522</v>
      </c>
      <c r="R102" s="23">
        <v>1.6</v>
      </c>
      <c r="S102" s="23">
        <v>0.13</v>
      </c>
      <c r="T102" s="23">
        <v>7.9</v>
      </c>
      <c r="U102" s="23">
        <v>0.79</v>
      </c>
      <c r="V102" s="23">
        <v>0</v>
      </c>
      <c r="W102" s="23">
        <v>0</v>
      </c>
      <c r="X102" s="23">
        <v>100</v>
      </c>
      <c r="Y102" s="23">
        <v>84.8</v>
      </c>
      <c r="Z102" s="23">
        <v>-1.2</v>
      </c>
      <c r="AA102" s="23">
        <v>-0.12</v>
      </c>
    </row>
    <row r="103" spans="1:27" s="23" customFormat="1">
      <c r="A103" s="23" t="s">
        <v>523</v>
      </c>
      <c r="B103" s="23" t="s">
        <v>515</v>
      </c>
      <c r="C103" s="23" t="s">
        <v>13</v>
      </c>
      <c r="D103" s="23" t="s">
        <v>44</v>
      </c>
      <c r="E103" s="23">
        <v>0.03</v>
      </c>
      <c r="F103" s="23">
        <v>1.2803599999999999</v>
      </c>
      <c r="G103" s="23">
        <v>1.26146</v>
      </c>
      <c r="H103" s="23">
        <v>1.27223</v>
      </c>
      <c r="I103" s="23">
        <v>1.2709299999999999</v>
      </c>
      <c r="J103" s="23">
        <v>-0.17</v>
      </c>
      <c r="K103" s="23">
        <v>0</v>
      </c>
      <c r="L103" s="23">
        <v>13</v>
      </c>
      <c r="M103" s="23">
        <v>3.73</v>
      </c>
      <c r="N103" s="23">
        <v>0.28000000000000003</v>
      </c>
      <c r="O103" s="23" t="s">
        <v>524</v>
      </c>
      <c r="P103" s="23">
        <v>0.7</v>
      </c>
      <c r="Q103" s="23" t="s">
        <v>58</v>
      </c>
      <c r="R103" s="23">
        <v>0</v>
      </c>
      <c r="S103" s="23">
        <v>0.08</v>
      </c>
      <c r="T103" s="23">
        <v>13</v>
      </c>
      <c r="U103" s="23">
        <v>3.9</v>
      </c>
      <c r="V103" s="23">
        <v>0</v>
      </c>
      <c r="W103" s="23">
        <v>0</v>
      </c>
      <c r="X103" s="23">
        <v>100</v>
      </c>
      <c r="Y103" s="23">
        <v>100</v>
      </c>
      <c r="Z103" s="23">
        <v>0</v>
      </c>
      <c r="AA103" s="23">
        <v>0</v>
      </c>
    </row>
    <row r="104" spans="1:27" s="23" customFormat="1">
      <c r="A104" s="23" t="s">
        <v>525</v>
      </c>
      <c r="B104" s="23" t="s">
        <v>515</v>
      </c>
      <c r="C104" s="23" t="s">
        <v>13</v>
      </c>
      <c r="D104" s="23" t="s">
        <v>44</v>
      </c>
      <c r="E104" s="23">
        <v>0.03</v>
      </c>
      <c r="F104" s="23">
        <v>1.2788900000000001</v>
      </c>
      <c r="G104" s="23">
        <v>1.25969</v>
      </c>
      <c r="H104" s="23">
        <v>1.2721899999999999</v>
      </c>
      <c r="I104" s="23">
        <v>1.27084</v>
      </c>
      <c r="J104" s="23">
        <v>-0.17</v>
      </c>
      <c r="K104" s="23">
        <v>0</v>
      </c>
      <c r="L104" s="23">
        <v>13.5</v>
      </c>
      <c r="M104" s="23">
        <v>3.88</v>
      </c>
      <c r="N104" s="23">
        <v>0.28999999999999998</v>
      </c>
      <c r="O104" s="23" t="s">
        <v>526</v>
      </c>
      <c r="P104" s="23">
        <v>100</v>
      </c>
      <c r="Q104" s="23" t="s">
        <v>527</v>
      </c>
      <c r="R104" s="23">
        <v>4.9000000000000004</v>
      </c>
      <c r="S104" s="23">
        <v>7.0000000000000007E-2</v>
      </c>
      <c r="T104" s="23">
        <v>14.5</v>
      </c>
      <c r="U104" s="23">
        <v>4.3499999999999996</v>
      </c>
      <c r="V104" s="23">
        <v>0</v>
      </c>
      <c r="W104" s="23">
        <v>0</v>
      </c>
      <c r="X104" s="23">
        <v>100</v>
      </c>
      <c r="Y104" s="23">
        <v>93.1</v>
      </c>
      <c r="Z104" s="23">
        <v>-1</v>
      </c>
      <c r="AA104" s="23">
        <v>-0.3</v>
      </c>
    </row>
    <row r="105" spans="1:27" s="23" customFormat="1">
      <c r="A105" s="23" t="s">
        <v>523</v>
      </c>
      <c r="B105" s="23" t="s">
        <v>515</v>
      </c>
      <c r="C105" s="23" t="s">
        <v>13</v>
      </c>
      <c r="D105" s="23" t="s">
        <v>44</v>
      </c>
      <c r="E105" s="23">
        <v>0.01</v>
      </c>
      <c r="F105" s="23">
        <v>1.3014300000000001</v>
      </c>
      <c r="G105" s="23">
        <v>1.25203</v>
      </c>
      <c r="H105" s="23">
        <v>1.27223</v>
      </c>
      <c r="I105" s="23">
        <v>1.27084</v>
      </c>
      <c r="J105" s="23">
        <v>-0.06</v>
      </c>
      <c r="K105" s="23">
        <v>0</v>
      </c>
      <c r="L105" s="23">
        <v>13.9</v>
      </c>
      <c r="M105" s="23">
        <v>1.33</v>
      </c>
      <c r="N105" s="23">
        <v>0.1</v>
      </c>
      <c r="O105" s="23" t="s">
        <v>528</v>
      </c>
      <c r="P105" s="23">
        <v>0.7</v>
      </c>
      <c r="Q105" s="23" t="s">
        <v>58</v>
      </c>
      <c r="R105" s="23">
        <v>0</v>
      </c>
      <c r="S105" s="23">
        <v>7.0000000000000007E-2</v>
      </c>
      <c r="T105" s="23">
        <v>13.9</v>
      </c>
      <c r="U105" s="23">
        <v>1.39</v>
      </c>
      <c r="V105" s="23">
        <v>0</v>
      </c>
      <c r="W105" s="23">
        <v>0</v>
      </c>
      <c r="X105" s="23">
        <v>100</v>
      </c>
      <c r="Y105" s="23">
        <v>100</v>
      </c>
      <c r="Z105" s="23">
        <v>0</v>
      </c>
      <c r="AA105" s="23">
        <v>0</v>
      </c>
    </row>
    <row r="106" spans="1:27" s="23" customFormat="1">
      <c r="A106" s="23" t="s">
        <v>529</v>
      </c>
      <c r="B106" s="23" t="s">
        <v>530</v>
      </c>
      <c r="C106" s="23" t="s">
        <v>10</v>
      </c>
      <c r="D106" s="23" t="s">
        <v>44</v>
      </c>
      <c r="E106" s="23">
        <v>0.01</v>
      </c>
      <c r="F106" s="23">
        <v>1.1479600000000001</v>
      </c>
      <c r="G106" s="23">
        <v>1.1279600000000001</v>
      </c>
      <c r="H106" s="23">
        <v>1.13496</v>
      </c>
      <c r="I106" s="23">
        <v>1.1342399999999999</v>
      </c>
      <c r="J106" s="23">
        <v>-0.06</v>
      </c>
      <c r="K106" s="23">
        <v>0</v>
      </c>
      <c r="L106" s="23">
        <v>7.2</v>
      </c>
      <c r="M106" s="23">
        <v>0.66</v>
      </c>
      <c r="N106" s="23">
        <v>0.05</v>
      </c>
      <c r="O106" s="23" t="s">
        <v>531</v>
      </c>
      <c r="P106" s="23">
        <v>1.2</v>
      </c>
      <c r="Q106" s="23" t="s">
        <v>58</v>
      </c>
      <c r="R106" s="23">
        <v>0</v>
      </c>
      <c r="S106" s="23">
        <v>0.14000000000000001</v>
      </c>
      <c r="T106" s="23">
        <v>7.2</v>
      </c>
      <c r="U106" s="23">
        <v>0.72</v>
      </c>
      <c r="V106" s="23">
        <v>0</v>
      </c>
      <c r="W106" s="23">
        <v>0</v>
      </c>
      <c r="X106" s="23">
        <v>100</v>
      </c>
      <c r="Y106" s="23">
        <v>100</v>
      </c>
      <c r="Z106" s="23">
        <v>0</v>
      </c>
      <c r="AA106" s="23">
        <v>0</v>
      </c>
    </row>
    <row r="107" spans="1:27" s="23" customFormat="1">
      <c r="A107" s="23" t="s">
        <v>532</v>
      </c>
      <c r="B107" s="23" t="s">
        <v>533</v>
      </c>
      <c r="C107" s="23" t="s">
        <v>10</v>
      </c>
      <c r="D107" s="23" t="s">
        <v>44</v>
      </c>
      <c r="E107" s="23">
        <v>0.01</v>
      </c>
      <c r="F107" s="23">
        <v>1.1509100000000001</v>
      </c>
      <c r="G107" s="23">
        <v>1.12361</v>
      </c>
      <c r="H107" s="23">
        <v>1.1412100000000001</v>
      </c>
      <c r="I107" s="23">
        <v>1.14008</v>
      </c>
      <c r="J107" s="23">
        <v>-0.06</v>
      </c>
      <c r="K107" s="23">
        <v>0</v>
      </c>
      <c r="L107" s="23">
        <v>11.3</v>
      </c>
      <c r="M107" s="23">
        <v>1.07</v>
      </c>
      <c r="N107" s="23">
        <v>0.08</v>
      </c>
      <c r="O107" s="23" t="s">
        <v>534</v>
      </c>
      <c r="P107" s="23">
        <v>0.7</v>
      </c>
      <c r="Q107" s="23" t="s">
        <v>58</v>
      </c>
      <c r="R107" s="23">
        <v>0</v>
      </c>
      <c r="S107" s="23">
        <v>0.09</v>
      </c>
      <c r="T107" s="23">
        <v>11.3</v>
      </c>
      <c r="U107" s="23">
        <v>1.1299999999999999</v>
      </c>
      <c r="V107" s="23">
        <v>0</v>
      </c>
      <c r="W107" s="23">
        <v>0</v>
      </c>
      <c r="X107" s="23">
        <v>100</v>
      </c>
      <c r="Y107" s="23">
        <v>100</v>
      </c>
      <c r="Z107" s="23">
        <v>0</v>
      </c>
      <c r="AA107" s="23">
        <v>0</v>
      </c>
    </row>
    <row r="108" spans="1:27" s="23" customFormat="1">
      <c r="A108" s="23" t="s">
        <v>535</v>
      </c>
      <c r="B108" s="23" t="s">
        <v>536</v>
      </c>
      <c r="C108" s="23" t="s">
        <v>13</v>
      </c>
      <c r="D108" s="23" t="s">
        <v>44</v>
      </c>
      <c r="E108" s="23">
        <v>0.03</v>
      </c>
      <c r="F108" s="23">
        <v>1.2835000000000001</v>
      </c>
      <c r="G108" s="23">
        <v>1.2643</v>
      </c>
      <c r="H108" s="23">
        <v>1.2767999999999999</v>
      </c>
      <c r="I108" s="23">
        <v>1.27596</v>
      </c>
      <c r="J108" s="23">
        <v>-0.17</v>
      </c>
      <c r="K108" s="23">
        <v>0</v>
      </c>
      <c r="L108" s="23">
        <v>8.4</v>
      </c>
      <c r="M108" s="23">
        <v>2.35</v>
      </c>
      <c r="N108" s="23">
        <v>0.18</v>
      </c>
      <c r="O108" s="23" t="s">
        <v>537</v>
      </c>
      <c r="P108" s="23">
        <v>0.6</v>
      </c>
      <c r="Q108" s="23" t="s">
        <v>58</v>
      </c>
      <c r="R108" s="23">
        <v>0</v>
      </c>
      <c r="S108" s="23">
        <v>0.12</v>
      </c>
      <c r="T108" s="23">
        <v>8.4</v>
      </c>
      <c r="U108" s="23">
        <v>2.52</v>
      </c>
      <c r="V108" s="23">
        <v>0</v>
      </c>
      <c r="W108" s="23">
        <v>0</v>
      </c>
      <c r="X108" s="23">
        <v>100</v>
      </c>
      <c r="Y108" s="23">
        <v>100</v>
      </c>
      <c r="Z108" s="23">
        <v>0</v>
      </c>
      <c r="AA108" s="23">
        <v>0</v>
      </c>
    </row>
    <row r="109" spans="1:27" s="23" customFormat="1">
      <c r="A109" s="23" t="s">
        <v>538</v>
      </c>
      <c r="B109" s="23" t="s">
        <v>539</v>
      </c>
      <c r="C109" s="23" t="s">
        <v>11</v>
      </c>
      <c r="D109" s="23" t="s">
        <v>44</v>
      </c>
      <c r="E109" s="23">
        <v>0.02</v>
      </c>
      <c r="F109" s="23">
        <v>111.327</v>
      </c>
      <c r="G109" s="23">
        <v>109.78700000000001</v>
      </c>
      <c r="H109" s="23">
        <v>110.53700000000001</v>
      </c>
      <c r="I109" s="23">
        <v>110.688</v>
      </c>
      <c r="J109" s="23">
        <v>-0.11</v>
      </c>
      <c r="K109" s="23">
        <v>-0.12</v>
      </c>
      <c r="L109" s="23">
        <v>-15.1</v>
      </c>
      <c r="M109" s="23">
        <v>-2.96</v>
      </c>
      <c r="N109" s="23">
        <v>-0.22</v>
      </c>
      <c r="O109" s="23" t="s">
        <v>540</v>
      </c>
      <c r="P109" s="23">
        <v>0</v>
      </c>
      <c r="Q109" s="23" t="s">
        <v>45</v>
      </c>
      <c r="R109" s="23">
        <v>24.8</v>
      </c>
      <c r="S109" s="23">
        <v>24.81</v>
      </c>
      <c r="T109" s="23">
        <v>0</v>
      </c>
      <c r="U109" s="23">
        <v>0</v>
      </c>
      <c r="V109" s="23">
        <v>-24.8</v>
      </c>
      <c r="W109" s="23">
        <v>-4.4639999999999898</v>
      </c>
      <c r="X109" s="23">
        <v>0</v>
      </c>
      <c r="Y109" s="23">
        <v>39.1</v>
      </c>
      <c r="Z109" s="23">
        <v>-15.1</v>
      </c>
      <c r="AA109" s="23">
        <v>-2.72</v>
      </c>
    </row>
    <row r="110" spans="1:27" s="23" customFormat="1">
      <c r="A110" s="23" t="s">
        <v>541</v>
      </c>
      <c r="B110" s="23" t="s">
        <v>542</v>
      </c>
      <c r="C110" s="23" t="s">
        <v>10</v>
      </c>
      <c r="D110" s="23" t="s">
        <v>44</v>
      </c>
      <c r="E110" s="23">
        <v>0.01</v>
      </c>
      <c r="F110" s="23">
        <v>1.14984</v>
      </c>
      <c r="G110" s="23">
        <v>1.1225400000000001</v>
      </c>
      <c r="H110" s="23">
        <v>1.1401399999999999</v>
      </c>
      <c r="I110" s="23">
        <v>1.1405000000000001</v>
      </c>
      <c r="J110" s="23">
        <v>-0.06</v>
      </c>
      <c r="K110" s="23">
        <v>0.06</v>
      </c>
      <c r="L110" s="23">
        <v>-3.6</v>
      </c>
      <c r="M110" s="23">
        <v>-0.36</v>
      </c>
      <c r="N110" s="23">
        <v>-0.03</v>
      </c>
      <c r="O110" s="23" t="s">
        <v>543</v>
      </c>
      <c r="P110" s="23">
        <v>0</v>
      </c>
      <c r="Q110" s="23" t="s">
        <v>45</v>
      </c>
      <c r="R110" s="23">
        <v>3.6</v>
      </c>
      <c r="S110" s="23">
        <v>3.6</v>
      </c>
      <c r="T110" s="23">
        <v>0</v>
      </c>
      <c r="U110" s="23">
        <v>0</v>
      </c>
      <c r="V110" s="23">
        <v>-3.6</v>
      </c>
      <c r="W110" s="23">
        <v>-0.36</v>
      </c>
      <c r="X110" s="23">
        <v>0</v>
      </c>
      <c r="Y110" s="23">
        <v>0</v>
      </c>
      <c r="Z110" s="23">
        <v>-3.6</v>
      </c>
      <c r="AA110" s="23">
        <v>-0.36</v>
      </c>
    </row>
    <row r="111" spans="1:27" s="23" customFormat="1">
      <c r="A111" s="23" t="s">
        <v>164</v>
      </c>
      <c r="B111" s="23" t="s">
        <v>544</v>
      </c>
      <c r="C111" s="23" t="s">
        <v>10</v>
      </c>
      <c r="D111" s="23" t="s">
        <v>44</v>
      </c>
      <c r="E111" s="23">
        <v>0.01</v>
      </c>
      <c r="F111" s="23">
        <v>1.15018</v>
      </c>
      <c r="G111" s="23">
        <v>1.1228800000000001</v>
      </c>
      <c r="H111" s="23">
        <v>1.1404799999999999</v>
      </c>
      <c r="I111" s="23">
        <v>1.14202</v>
      </c>
      <c r="J111" s="23">
        <v>-0.06</v>
      </c>
      <c r="K111" s="23">
        <v>0</v>
      </c>
      <c r="L111" s="23">
        <v>-15.4</v>
      </c>
      <c r="M111" s="23">
        <v>-1.6</v>
      </c>
      <c r="N111" s="23">
        <v>-0.12</v>
      </c>
      <c r="O111" s="23" t="s">
        <v>545</v>
      </c>
      <c r="P111" s="23">
        <v>0</v>
      </c>
      <c r="Q111" s="23" t="s">
        <v>45</v>
      </c>
      <c r="R111" s="23">
        <v>15.4</v>
      </c>
      <c r="S111" s="23">
        <v>15.41</v>
      </c>
      <c r="T111" s="23">
        <v>0</v>
      </c>
      <c r="U111" s="23">
        <v>0</v>
      </c>
      <c r="V111" s="23">
        <v>-15.4</v>
      </c>
      <c r="W111" s="23">
        <v>-1.54</v>
      </c>
      <c r="X111" s="23">
        <v>0</v>
      </c>
      <c r="Y111" s="23">
        <v>0</v>
      </c>
      <c r="Z111" s="23">
        <v>-15.4</v>
      </c>
      <c r="AA111" s="23">
        <v>-1.54</v>
      </c>
    </row>
    <row r="112" spans="1:27" s="23" customFormat="1">
      <c r="A112" s="23" t="s">
        <v>546</v>
      </c>
      <c r="B112" s="23" t="s">
        <v>547</v>
      </c>
      <c r="C112" s="23" t="s">
        <v>10</v>
      </c>
      <c r="D112" s="23" t="s">
        <v>46</v>
      </c>
      <c r="E112" s="23">
        <v>0.02</v>
      </c>
      <c r="F112" s="23">
        <v>1.1415500000000001</v>
      </c>
      <c r="G112" s="23">
        <v>0</v>
      </c>
      <c r="H112" s="23">
        <v>1.13795</v>
      </c>
      <c r="I112" s="23">
        <v>1.1415500000000001</v>
      </c>
      <c r="J112" s="23">
        <v>-0.11</v>
      </c>
      <c r="K112" s="23">
        <v>0</v>
      </c>
      <c r="L112" s="23">
        <v>36</v>
      </c>
      <c r="M112" s="23">
        <v>7.09</v>
      </c>
      <c r="N112" s="23">
        <v>0.54</v>
      </c>
      <c r="O112" s="23" t="s">
        <v>548</v>
      </c>
      <c r="P112" s="23">
        <v>74.3</v>
      </c>
      <c r="Q112" s="23" t="s">
        <v>549</v>
      </c>
      <c r="R112" s="23">
        <v>38.700000000000003</v>
      </c>
      <c r="S112" s="23">
        <v>0.32</v>
      </c>
      <c r="T112" s="23">
        <v>44</v>
      </c>
      <c r="U112" s="23">
        <v>8.8000000000000007</v>
      </c>
      <c r="V112" s="23">
        <v>-14.1</v>
      </c>
      <c r="W112" s="23">
        <v>-2.82</v>
      </c>
      <c r="X112" s="23">
        <v>75.7</v>
      </c>
      <c r="Y112" s="23">
        <v>86.2</v>
      </c>
      <c r="Z112" s="23">
        <v>-8</v>
      </c>
      <c r="AA112" s="23">
        <v>-1.6</v>
      </c>
    </row>
    <row r="113" spans="1:27" s="23" customFormat="1">
      <c r="A113" s="23" t="s">
        <v>550</v>
      </c>
      <c r="B113" s="23" t="s">
        <v>551</v>
      </c>
      <c r="C113" s="23" t="s">
        <v>10</v>
      </c>
      <c r="D113" s="23" t="s">
        <v>46</v>
      </c>
      <c r="E113" s="23">
        <v>0.01</v>
      </c>
      <c r="F113" s="23">
        <v>1.131</v>
      </c>
      <c r="G113" s="23">
        <v>0</v>
      </c>
      <c r="H113" s="23">
        <v>1.1382000000000001</v>
      </c>
      <c r="I113" s="23">
        <v>1.14208</v>
      </c>
      <c r="J113" s="23">
        <v>-0.06</v>
      </c>
      <c r="K113" s="23">
        <v>0</v>
      </c>
      <c r="L113" s="23">
        <v>38.799999999999997</v>
      </c>
      <c r="M113" s="23">
        <v>3.82</v>
      </c>
      <c r="N113" s="23">
        <v>0.28999999999999998</v>
      </c>
      <c r="O113" s="23" t="s">
        <v>552</v>
      </c>
      <c r="P113" s="23">
        <v>69.599999999999994</v>
      </c>
      <c r="Q113" s="23" t="s">
        <v>553</v>
      </c>
      <c r="R113" s="23">
        <v>38.700000000000003</v>
      </c>
      <c r="S113" s="23">
        <v>0.41</v>
      </c>
      <c r="T113" s="23">
        <v>40.200000000000003</v>
      </c>
      <c r="U113" s="23">
        <v>4.0199999999999996</v>
      </c>
      <c r="V113" s="23">
        <v>-16.600000000000001</v>
      </c>
      <c r="W113" s="23">
        <v>-1.66</v>
      </c>
      <c r="X113" s="23">
        <v>70.8</v>
      </c>
      <c r="Y113" s="23">
        <v>97.5</v>
      </c>
      <c r="Z113" s="23">
        <v>-1.4</v>
      </c>
      <c r="AA113" s="23">
        <v>-0.14000000000000001</v>
      </c>
    </row>
    <row r="114" spans="1:27" s="23" customFormat="1">
      <c r="A114" s="23" t="s">
        <v>550</v>
      </c>
      <c r="B114" s="23" t="s">
        <v>554</v>
      </c>
      <c r="C114" s="23" t="s">
        <v>10</v>
      </c>
      <c r="D114" s="23" t="s">
        <v>46</v>
      </c>
      <c r="E114" s="23">
        <v>0.01</v>
      </c>
      <c r="F114" s="23">
        <v>1.1417900000000001</v>
      </c>
      <c r="G114" s="23">
        <v>0</v>
      </c>
      <c r="H114" s="23">
        <v>1.1382000000000001</v>
      </c>
      <c r="I114" s="23">
        <v>1.1417999999999999</v>
      </c>
      <c r="J114" s="23">
        <v>-0.06</v>
      </c>
      <c r="K114" s="23">
        <v>0</v>
      </c>
      <c r="L114" s="23">
        <v>36</v>
      </c>
      <c r="M114" s="23">
        <v>3.54</v>
      </c>
      <c r="N114" s="23">
        <v>0.27</v>
      </c>
      <c r="O114" s="23" t="s">
        <v>555</v>
      </c>
      <c r="P114" s="23">
        <v>69.599999999999994</v>
      </c>
      <c r="Q114" s="23" t="s">
        <v>556</v>
      </c>
      <c r="R114" s="23">
        <v>38.700000000000003</v>
      </c>
      <c r="S114" s="23">
        <v>0.46</v>
      </c>
      <c r="T114" s="23">
        <v>36</v>
      </c>
      <c r="U114" s="23">
        <v>3.6</v>
      </c>
      <c r="V114" s="23">
        <v>-16.600000000000001</v>
      </c>
      <c r="W114" s="23">
        <v>-1.66</v>
      </c>
      <c r="X114" s="23">
        <v>68.400000000000006</v>
      </c>
      <c r="Y114" s="23">
        <v>100</v>
      </c>
      <c r="Z114" s="23">
        <v>0</v>
      </c>
      <c r="AA114" s="23">
        <v>0</v>
      </c>
    </row>
    <row r="115" spans="1:27" s="23" customFormat="1">
      <c r="A115" s="23" t="s">
        <v>557</v>
      </c>
      <c r="B115" s="23" t="s">
        <v>558</v>
      </c>
      <c r="C115" s="23" t="s">
        <v>10</v>
      </c>
      <c r="D115" s="23" t="s">
        <v>44</v>
      </c>
      <c r="E115" s="23">
        <v>0.01</v>
      </c>
      <c r="F115" s="23">
        <v>1.1486000000000001</v>
      </c>
      <c r="G115" s="23">
        <v>1.1213</v>
      </c>
      <c r="H115" s="23">
        <v>1.1389</v>
      </c>
      <c r="I115" s="23">
        <v>1.1372</v>
      </c>
      <c r="J115" s="23">
        <v>-0.06</v>
      </c>
      <c r="K115" s="23">
        <v>0</v>
      </c>
      <c r="L115" s="23">
        <v>17</v>
      </c>
      <c r="M115" s="23">
        <v>1.64</v>
      </c>
      <c r="N115" s="23">
        <v>0.13</v>
      </c>
      <c r="O115" s="23" t="s">
        <v>559</v>
      </c>
      <c r="P115" s="23">
        <v>0.8</v>
      </c>
      <c r="Q115" s="23" t="s">
        <v>58</v>
      </c>
      <c r="R115" s="23">
        <v>0</v>
      </c>
      <c r="S115" s="23">
        <v>0.06</v>
      </c>
      <c r="T115" s="23">
        <v>17</v>
      </c>
      <c r="U115" s="23">
        <v>1.7</v>
      </c>
      <c r="V115" s="23">
        <v>0</v>
      </c>
      <c r="W115" s="23">
        <v>0</v>
      </c>
      <c r="X115" s="23">
        <v>100</v>
      </c>
      <c r="Y115" s="23">
        <v>100</v>
      </c>
      <c r="Z115" s="23">
        <v>0</v>
      </c>
      <c r="AA115" s="23">
        <v>0</v>
      </c>
    </row>
    <row r="116" spans="1:27" s="23" customFormat="1">
      <c r="A116" s="42">
        <v>43320.43472222222</v>
      </c>
      <c r="B116" s="23" t="s">
        <v>560</v>
      </c>
      <c r="C116" s="23" t="s">
        <v>11</v>
      </c>
      <c r="D116" s="23" t="s">
        <v>44</v>
      </c>
      <c r="E116" s="23">
        <v>0.01</v>
      </c>
      <c r="F116" s="23">
        <v>110.13800000000001</v>
      </c>
      <c r="G116" s="23">
        <v>0</v>
      </c>
      <c r="H116" s="23">
        <v>110.858</v>
      </c>
      <c r="I116" s="23">
        <v>110.13800000000001</v>
      </c>
      <c r="J116" s="23">
        <v>-0.06</v>
      </c>
      <c r="K116" s="23">
        <v>-0.28999999999999998</v>
      </c>
      <c r="L116" s="23">
        <v>72</v>
      </c>
      <c r="M116" s="23">
        <v>6.19</v>
      </c>
      <c r="N116" s="23">
        <v>0.48</v>
      </c>
      <c r="O116" s="23" t="s">
        <v>561</v>
      </c>
      <c r="P116" s="23">
        <v>61.5</v>
      </c>
      <c r="Q116" s="23" t="s">
        <v>562</v>
      </c>
      <c r="R116" s="23">
        <v>46.1</v>
      </c>
      <c r="S116" s="23">
        <v>0.45</v>
      </c>
      <c r="T116" s="23">
        <v>72</v>
      </c>
      <c r="U116" s="23">
        <v>6.4799999999999898</v>
      </c>
      <c r="V116" s="23">
        <v>-32.1</v>
      </c>
      <c r="W116" s="23">
        <v>-2.8889999999999998</v>
      </c>
      <c r="X116" s="23">
        <v>69.2</v>
      </c>
      <c r="Y116" s="23">
        <v>100</v>
      </c>
      <c r="Z116" s="23">
        <v>0</v>
      </c>
      <c r="AA116" s="23">
        <v>0</v>
      </c>
    </row>
    <row r="117" spans="1:27" s="23" customFormat="1">
      <c r="A117" s="42">
        <v>43320.43472222222</v>
      </c>
      <c r="B117" s="42">
        <v>43381.763194444444</v>
      </c>
      <c r="C117" s="23" t="s">
        <v>11</v>
      </c>
      <c r="D117" s="23" t="s">
        <v>44</v>
      </c>
      <c r="E117" s="23">
        <v>0.01</v>
      </c>
      <c r="F117" s="23">
        <v>111.467</v>
      </c>
      <c r="G117" s="23">
        <v>0</v>
      </c>
      <c r="H117" s="23">
        <v>110.857</v>
      </c>
      <c r="I117" s="23">
        <v>110.524</v>
      </c>
      <c r="J117" s="23">
        <v>-0.06</v>
      </c>
      <c r="K117" s="23">
        <v>-0.23</v>
      </c>
      <c r="L117" s="23">
        <v>33.299999999999997</v>
      </c>
      <c r="M117" s="23">
        <v>2.72</v>
      </c>
      <c r="N117" s="23">
        <v>0.21</v>
      </c>
      <c r="O117" s="23" t="s">
        <v>563</v>
      </c>
      <c r="P117" s="23">
        <v>21.4</v>
      </c>
      <c r="Q117" s="23" t="s">
        <v>564</v>
      </c>
      <c r="R117" s="23">
        <v>46.2</v>
      </c>
      <c r="S117" s="23">
        <v>0.97</v>
      </c>
      <c r="T117" s="23">
        <v>33.5</v>
      </c>
      <c r="U117" s="23">
        <v>3.0149999999999899</v>
      </c>
      <c r="V117" s="23">
        <v>-32.4</v>
      </c>
      <c r="W117" s="23">
        <v>-2.9159999999999999</v>
      </c>
      <c r="X117" s="23">
        <v>50.8</v>
      </c>
      <c r="Y117" s="23">
        <v>99.7</v>
      </c>
      <c r="Z117" s="23">
        <v>-0.2</v>
      </c>
      <c r="AA117" s="23">
        <v>-0.02</v>
      </c>
    </row>
    <row r="118" spans="1:27" s="23" customFormat="1">
      <c r="A118" s="42">
        <v>43320.573611111111</v>
      </c>
      <c r="B118" s="42">
        <v>43381.072222222225</v>
      </c>
      <c r="C118" s="23" t="s">
        <v>13</v>
      </c>
      <c r="D118" s="23" t="s">
        <v>44</v>
      </c>
      <c r="E118" s="23">
        <v>0.01</v>
      </c>
      <c r="F118" s="23">
        <v>1.294</v>
      </c>
      <c r="G118" s="23">
        <v>0</v>
      </c>
      <c r="H118" s="23">
        <v>1.2862</v>
      </c>
      <c r="I118" s="23">
        <v>1.28227</v>
      </c>
      <c r="J118" s="23">
        <v>-0.06</v>
      </c>
      <c r="K118" s="23">
        <v>0.12</v>
      </c>
      <c r="L118" s="23">
        <v>39.299999999999997</v>
      </c>
      <c r="M118" s="23">
        <v>3.99</v>
      </c>
      <c r="N118" s="23">
        <v>0.31</v>
      </c>
      <c r="O118" s="23" t="s">
        <v>565</v>
      </c>
      <c r="P118" s="23">
        <v>32.1</v>
      </c>
      <c r="Q118" s="23" t="s">
        <v>566</v>
      </c>
      <c r="R118" s="23">
        <v>64.7</v>
      </c>
      <c r="S118" s="23">
        <v>1.1100000000000001</v>
      </c>
      <c r="T118" s="23">
        <v>41</v>
      </c>
      <c r="U118" s="23">
        <v>4.0999999999999996</v>
      </c>
      <c r="V118" s="23">
        <v>-45.6</v>
      </c>
      <c r="W118" s="23">
        <v>-4.5599999999999996</v>
      </c>
      <c r="X118" s="23">
        <v>47.3</v>
      </c>
      <c r="Y118" s="23">
        <v>98</v>
      </c>
      <c r="Z118" s="23">
        <v>-1.7</v>
      </c>
      <c r="AA118" s="23">
        <v>-0.17</v>
      </c>
    </row>
    <row r="119" spans="1:27" s="23" customFormat="1">
      <c r="A119" s="42">
        <v>43320.573611111111</v>
      </c>
      <c r="B119" s="42">
        <v>43351.557638888888</v>
      </c>
      <c r="C119" s="23" t="s">
        <v>13</v>
      </c>
      <c r="D119" s="23" t="s">
        <v>44</v>
      </c>
      <c r="E119" s="23">
        <v>0.01</v>
      </c>
      <c r="F119" s="23">
        <v>1.29101</v>
      </c>
      <c r="G119" s="23">
        <v>0</v>
      </c>
      <c r="H119" s="23">
        <v>1.2862100000000001</v>
      </c>
      <c r="I119" s="23">
        <v>1.29105</v>
      </c>
      <c r="J119" s="23">
        <v>-0.06</v>
      </c>
      <c r="K119" s="23">
        <v>0.09</v>
      </c>
      <c r="L119" s="23">
        <v>-48.4</v>
      </c>
      <c r="M119" s="23">
        <v>-4.8099999999999996</v>
      </c>
      <c r="N119" s="23">
        <v>-0.37</v>
      </c>
      <c r="O119" s="23" t="s">
        <v>567</v>
      </c>
      <c r="P119" s="23">
        <v>7.8</v>
      </c>
      <c r="Q119" s="23" t="s">
        <v>106</v>
      </c>
      <c r="R119" s="23">
        <v>67.599999999999994</v>
      </c>
      <c r="S119" s="23">
        <v>2.52</v>
      </c>
      <c r="T119" s="23">
        <v>19.2</v>
      </c>
      <c r="U119" s="23">
        <v>1.92</v>
      </c>
      <c r="V119" s="23">
        <v>-48.4</v>
      </c>
      <c r="W119" s="23">
        <v>-4.84</v>
      </c>
      <c r="X119" s="23">
        <v>28.4</v>
      </c>
      <c r="Y119" s="23">
        <v>0</v>
      </c>
      <c r="Z119" s="23">
        <v>-67.599999999999994</v>
      </c>
      <c r="AA119" s="23">
        <v>-6.76</v>
      </c>
    </row>
    <row r="120" spans="1:27" s="23" customFormat="1">
      <c r="A120" s="42">
        <v>43320.621527777781</v>
      </c>
      <c r="B120" s="42">
        <v>43351.557638888888</v>
      </c>
      <c r="C120" s="23" t="s">
        <v>13</v>
      </c>
      <c r="D120" s="23" t="s">
        <v>44</v>
      </c>
      <c r="E120" s="23">
        <v>0.01</v>
      </c>
      <c r="F120" s="23">
        <v>1.2909200000000001</v>
      </c>
      <c r="G120" s="23">
        <v>0</v>
      </c>
      <c r="H120" s="23">
        <v>1.28552</v>
      </c>
      <c r="I120" s="23">
        <v>1.2909200000000001</v>
      </c>
      <c r="J120" s="23">
        <v>-0.06</v>
      </c>
      <c r="K120" s="23">
        <v>0.09</v>
      </c>
      <c r="L120" s="23">
        <v>-54</v>
      </c>
      <c r="M120" s="23">
        <v>-5.37</v>
      </c>
      <c r="N120" s="23">
        <v>-0.41</v>
      </c>
      <c r="O120" s="23" t="s">
        <v>568</v>
      </c>
      <c r="P120" s="23">
        <v>3.8</v>
      </c>
      <c r="Q120" s="23" t="s">
        <v>569</v>
      </c>
      <c r="R120" s="23">
        <v>66.3</v>
      </c>
      <c r="S120" s="23">
        <v>4.3899999999999997</v>
      </c>
      <c r="T120" s="23">
        <v>12.3</v>
      </c>
      <c r="U120" s="23">
        <v>1.23</v>
      </c>
      <c r="V120" s="23">
        <v>-54</v>
      </c>
      <c r="W120" s="23">
        <v>-5.4</v>
      </c>
      <c r="X120" s="23">
        <v>18.600000000000001</v>
      </c>
      <c r="Y120" s="23">
        <v>0</v>
      </c>
      <c r="Z120" s="23">
        <v>-66.3</v>
      </c>
      <c r="AA120" s="23">
        <v>-6.63</v>
      </c>
    </row>
    <row r="121" spans="1:27" s="23" customFormat="1">
      <c r="A121" s="42">
        <v>43320.573611111111</v>
      </c>
      <c r="B121" s="42">
        <v>43351.554166666669</v>
      </c>
      <c r="C121" s="23" t="s">
        <v>13</v>
      </c>
      <c r="D121" s="23" t="s">
        <v>44</v>
      </c>
      <c r="E121" s="23">
        <v>0.01</v>
      </c>
      <c r="F121" s="23">
        <v>1.2901</v>
      </c>
      <c r="G121" s="23">
        <v>0</v>
      </c>
      <c r="H121" s="23">
        <v>1.2862</v>
      </c>
      <c r="I121" s="23">
        <v>1.2901100000000001</v>
      </c>
      <c r="J121" s="23">
        <v>-0.06</v>
      </c>
      <c r="K121" s="23">
        <v>0.09</v>
      </c>
      <c r="L121" s="23">
        <v>-39.1</v>
      </c>
      <c r="M121" s="23">
        <v>-3.88</v>
      </c>
      <c r="N121" s="23">
        <v>-0.3</v>
      </c>
      <c r="O121" s="23" t="s">
        <v>570</v>
      </c>
      <c r="P121" s="23">
        <v>7.9</v>
      </c>
      <c r="Q121" s="23" t="s">
        <v>571</v>
      </c>
      <c r="R121" s="23">
        <v>59.5</v>
      </c>
      <c r="S121" s="23">
        <v>2.12</v>
      </c>
      <c r="T121" s="23">
        <v>19.100000000000001</v>
      </c>
      <c r="U121" s="23">
        <v>1.91</v>
      </c>
      <c r="V121" s="23">
        <v>-40.4</v>
      </c>
      <c r="W121" s="23">
        <v>-4.04</v>
      </c>
      <c r="X121" s="23">
        <v>32.1</v>
      </c>
      <c r="Y121" s="23">
        <v>2.2000000000000002</v>
      </c>
      <c r="Z121" s="23">
        <v>-58.2</v>
      </c>
      <c r="AA121" s="23">
        <v>-5.82</v>
      </c>
    </row>
    <row r="122" spans="1:27" s="23" customFormat="1">
      <c r="A122" s="42">
        <v>43351.03125</v>
      </c>
      <c r="B122" s="42">
        <v>43351.229166666664</v>
      </c>
      <c r="C122" s="23" t="s">
        <v>10</v>
      </c>
      <c r="D122" s="23" t="s">
        <v>46</v>
      </c>
      <c r="E122" s="23">
        <v>0.01</v>
      </c>
      <c r="F122" s="23">
        <v>1.1394899999999999</v>
      </c>
      <c r="G122" s="23">
        <v>1.1692899999999999</v>
      </c>
      <c r="H122" s="23">
        <v>1.1611899999999999</v>
      </c>
      <c r="I122" s="23">
        <v>1.1611499999999999</v>
      </c>
      <c r="J122" s="23">
        <v>-0.06</v>
      </c>
      <c r="K122" s="23">
        <v>0</v>
      </c>
      <c r="L122" s="23">
        <v>-0.4</v>
      </c>
      <c r="M122" s="23">
        <v>-0.1</v>
      </c>
      <c r="N122" s="23">
        <v>-0.01</v>
      </c>
      <c r="O122" s="23" t="s">
        <v>572</v>
      </c>
      <c r="P122" s="23">
        <v>63.4</v>
      </c>
      <c r="Q122" s="23" t="s">
        <v>573</v>
      </c>
      <c r="R122" s="23">
        <v>10.4</v>
      </c>
      <c r="S122" s="23">
        <v>11.56</v>
      </c>
      <c r="T122" s="23">
        <v>0.9</v>
      </c>
      <c r="U122" s="23">
        <v>0.09</v>
      </c>
      <c r="V122" s="23">
        <v>-10.4</v>
      </c>
      <c r="W122" s="23">
        <v>-1.04</v>
      </c>
      <c r="X122" s="23">
        <v>8</v>
      </c>
      <c r="Y122" s="23">
        <v>88.5</v>
      </c>
      <c r="Z122" s="23">
        <v>-1.3</v>
      </c>
      <c r="AA122" s="23">
        <v>-0.13</v>
      </c>
    </row>
    <row r="123" spans="1:27" s="23" customFormat="1">
      <c r="A123" s="42">
        <v>43320.755555555559</v>
      </c>
      <c r="B123" s="42">
        <v>43351.18472222222</v>
      </c>
      <c r="C123" s="23" t="s">
        <v>13</v>
      </c>
      <c r="D123" s="23" t="s">
        <v>44</v>
      </c>
      <c r="E123" s="23">
        <v>0.01</v>
      </c>
      <c r="F123" s="23">
        <v>1.30003</v>
      </c>
      <c r="G123" s="23">
        <v>0</v>
      </c>
      <c r="H123" s="23">
        <v>1.2888299999999999</v>
      </c>
      <c r="I123" s="23">
        <v>1.2864599999999999</v>
      </c>
      <c r="J123" s="23">
        <v>-0.06</v>
      </c>
      <c r="K123" s="23">
        <v>0.09</v>
      </c>
      <c r="L123" s="23">
        <v>23.7</v>
      </c>
      <c r="M123" s="23">
        <v>2.4</v>
      </c>
      <c r="N123" s="23">
        <v>0.19</v>
      </c>
      <c r="O123" s="23" t="s">
        <v>574</v>
      </c>
      <c r="P123" s="23">
        <v>88.6</v>
      </c>
      <c r="Q123" s="23" t="s">
        <v>575</v>
      </c>
      <c r="R123" s="23">
        <v>12.9</v>
      </c>
      <c r="S123" s="23">
        <v>0.17</v>
      </c>
      <c r="T123" s="23">
        <v>34.299999999999997</v>
      </c>
      <c r="U123" s="23">
        <v>3.4299999999999899</v>
      </c>
      <c r="V123" s="23">
        <v>-5.7</v>
      </c>
      <c r="W123" s="23">
        <v>-0.56999999999999995</v>
      </c>
      <c r="X123" s="23">
        <v>85.7</v>
      </c>
      <c r="Y123" s="23">
        <v>73.5</v>
      </c>
      <c r="Z123" s="23">
        <v>-10.6</v>
      </c>
      <c r="AA123" s="23">
        <v>-1.06</v>
      </c>
    </row>
    <row r="124" spans="1:27" s="23" customFormat="1">
      <c r="A124" s="42">
        <v>43320.688888888886</v>
      </c>
      <c r="B124" s="42">
        <v>43320.96875</v>
      </c>
      <c r="C124" s="23" t="s">
        <v>13</v>
      </c>
      <c r="D124" s="23" t="s">
        <v>44</v>
      </c>
      <c r="E124" s="23">
        <v>0.03</v>
      </c>
      <c r="F124" s="23">
        <v>1.2928200000000001</v>
      </c>
      <c r="G124" s="23">
        <v>1.27752</v>
      </c>
      <c r="H124" s="23">
        <v>1.28712</v>
      </c>
      <c r="I124" s="23">
        <v>1.28847</v>
      </c>
      <c r="J124" s="23">
        <v>-0.17</v>
      </c>
      <c r="K124" s="23">
        <v>0</v>
      </c>
      <c r="L124" s="23">
        <v>-13.5</v>
      </c>
      <c r="M124" s="23">
        <v>-4.22</v>
      </c>
      <c r="N124" s="23">
        <v>-0.33</v>
      </c>
      <c r="O124" s="23" t="s">
        <v>576</v>
      </c>
      <c r="P124" s="23">
        <v>0</v>
      </c>
      <c r="Q124" s="23" t="s">
        <v>45</v>
      </c>
      <c r="R124" s="23">
        <v>22.8</v>
      </c>
      <c r="S124" s="23">
        <v>22.83</v>
      </c>
      <c r="T124" s="23">
        <v>0</v>
      </c>
      <c r="U124" s="23">
        <v>0</v>
      </c>
      <c r="V124" s="23">
        <v>-22.8</v>
      </c>
      <c r="W124" s="23">
        <v>-6.84</v>
      </c>
      <c r="X124" s="23">
        <v>0</v>
      </c>
      <c r="Y124" s="23">
        <v>40.799999999999997</v>
      </c>
      <c r="Z124" s="23">
        <v>-13.5</v>
      </c>
      <c r="AA124" s="23">
        <v>-4.05</v>
      </c>
    </row>
    <row r="125" spans="1:27" s="23" customFormat="1">
      <c r="A125" s="42">
        <v>43289.170138888891</v>
      </c>
      <c r="B125" s="42">
        <v>43320.456250000003</v>
      </c>
      <c r="C125" s="23" t="s">
        <v>10</v>
      </c>
      <c r="D125" s="23" t="s">
        <v>44</v>
      </c>
      <c r="E125" s="23">
        <v>0.01</v>
      </c>
      <c r="F125" s="23">
        <v>1.16597</v>
      </c>
      <c r="G125" s="23">
        <v>1.1386700000000001</v>
      </c>
      <c r="H125" s="23">
        <v>1.1562699999999999</v>
      </c>
      <c r="I125" s="23">
        <v>1.1611499999999999</v>
      </c>
      <c r="J125" s="23">
        <v>-0.06</v>
      </c>
      <c r="K125" s="23">
        <v>0.06</v>
      </c>
      <c r="L125" s="23">
        <v>-48.8</v>
      </c>
      <c r="M125" s="23">
        <v>-4.88</v>
      </c>
      <c r="N125" s="23">
        <v>-0.37</v>
      </c>
      <c r="O125" s="23" t="s">
        <v>577</v>
      </c>
      <c r="P125" s="23">
        <v>6.5</v>
      </c>
      <c r="Q125" s="23" t="s">
        <v>578</v>
      </c>
      <c r="R125" s="23">
        <v>75.599999999999994</v>
      </c>
      <c r="S125" s="23">
        <v>5.69</v>
      </c>
      <c r="T125" s="23">
        <v>11.3</v>
      </c>
      <c r="U125" s="23">
        <v>1.1299999999999999</v>
      </c>
      <c r="V125" s="23">
        <v>-64.3</v>
      </c>
      <c r="W125" s="23">
        <v>-6.43</v>
      </c>
      <c r="X125" s="23">
        <v>14.9</v>
      </c>
      <c r="Y125" s="23">
        <v>20.5</v>
      </c>
      <c r="Z125" s="23">
        <v>-60.1</v>
      </c>
      <c r="AA125" s="23">
        <v>-6.01</v>
      </c>
    </row>
    <row r="126" spans="1:27" s="23" customFormat="1">
      <c r="A126" s="42">
        <v>43320.011805555558</v>
      </c>
      <c r="B126" s="42">
        <v>43320.177083333336</v>
      </c>
      <c r="C126" s="23" t="s">
        <v>13</v>
      </c>
      <c r="D126" s="23" t="s">
        <v>44</v>
      </c>
      <c r="E126" s="23">
        <v>0.01</v>
      </c>
      <c r="F126" s="23">
        <v>1.3137399999999999</v>
      </c>
      <c r="G126" s="23">
        <v>1.28254</v>
      </c>
      <c r="H126" s="23">
        <v>1.2939400000000001</v>
      </c>
      <c r="I126" s="23">
        <v>1.2935700000000001</v>
      </c>
      <c r="J126" s="23">
        <v>-0.06</v>
      </c>
      <c r="K126" s="23">
        <v>0</v>
      </c>
      <c r="L126" s="23">
        <v>3.7</v>
      </c>
      <c r="M126" s="23">
        <v>0.31</v>
      </c>
      <c r="N126" s="23">
        <v>0.02</v>
      </c>
      <c r="O126" s="23" t="s">
        <v>579</v>
      </c>
      <c r="P126" s="23">
        <v>86.2</v>
      </c>
      <c r="Q126" s="23" t="s">
        <v>580</v>
      </c>
      <c r="R126" s="23">
        <v>4.3</v>
      </c>
      <c r="S126" s="23">
        <v>0.84</v>
      </c>
      <c r="T126" s="23">
        <v>5.0999999999999996</v>
      </c>
      <c r="U126" s="23">
        <v>0.51</v>
      </c>
      <c r="V126" s="23">
        <v>-4.3</v>
      </c>
      <c r="W126" s="23">
        <v>-0.43</v>
      </c>
      <c r="X126" s="23">
        <v>54.3</v>
      </c>
      <c r="Y126" s="23">
        <v>85.1</v>
      </c>
      <c r="Z126" s="23">
        <v>-1.4</v>
      </c>
      <c r="AA126" s="23">
        <v>-0.14000000000000001</v>
      </c>
    </row>
    <row r="127" spans="1:27" s="23" customFormat="1">
      <c r="A127" s="42">
        <v>43289.169444444444</v>
      </c>
      <c r="B127" s="42">
        <v>43289.688888888886</v>
      </c>
      <c r="C127" s="23" t="s">
        <v>13</v>
      </c>
      <c r="D127" s="23" t="s">
        <v>44</v>
      </c>
      <c r="E127" s="23">
        <v>0.01</v>
      </c>
      <c r="F127" s="23">
        <v>1.31643</v>
      </c>
      <c r="G127" s="23">
        <v>1.28643</v>
      </c>
      <c r="H127" s="23">
        <v>1.2948299999999999</v>
      </c>
      <c r="I127" s="23">
        <v>1.29491</v>
      </c>
      <c r="J127" s="23">
        <v>-0.06</v>
      </c>
      <c r="K127" s="23">
        <v>0</v>
      </c>
      <c r="L127" s="23">
        <v>-0.8</v>
      </c>
      <c r="M127" s="23">
        <v>-0.14000000000000001</v>
      </c>
      <c r="N127" s="23">
        <v>-0.01</v>
      </c>
      <c r="O127" s="23" t="s">
        <v>581</v>
      </c>
      <c r="P127" s="23">
        <v>39.700000000000003</v>
      </c>
      <c r="Q127" s="23" t="s">
        <v>582</v>
      </c>
      <c r="R127" s="23">
        <v>32.799999999999997</v>
      </c>
      <c r="S127" s="23">
        <v>3</v>
      </c>
      <c r="T127" s="23">
        <v>8.1999999999999993</v>
      </c>
      <c r="U127" s="23">
        <v>0.82</v>
      </c>
      <c r="V127" s="23">
        <v>-24.6</v>
      </c>
      <c r="W127" s="23">
        <v>-2.46</v>
      </c>
      <c r="X127" s="23">
        <v>25</v>
      </c>
      <c r="Y127" s="23">
        <v>72.599999999999994</v>
      </c>
      <c r="Z127" s="23">
        <v>-9</v>
      </c>
      <c r="AA127" s="23">
        <v>-0.9</v>
      </c>
    </row>
    <row r="128" spans="1:27" s="23" customFormat="1">
      <c r="A128" s="42">
        <v>43259.938194444447</v>
      </c>
      <c r="B128" s="42">
        <v>43289.15625</v>
      </c>
      <c r="C128" s="23" t="s">
        <v>13</v>
      </c>
      <c r="D128" s="23" t="s">
        <v>44</v>
      </c>
      <c r="E128" s="23">
        <v>0.01</v>
      </c>
      <c r="F128" s="23">
        <v>1.3236699999999999</v>
      </c>
      <c r="G128" s="23">
        <v>1.27427</v>
      </c>
      <c r="H128" s="23">
        <v>1.29447</v>
      </c>
      <c r="I128" s="23">
        <v>1.2939099999999999</v>
      </c>
      <c r="J128" s="23">
        <v>-0.06</v>
      </c>
      <c r="K128" s="23">
        <v>0.04</v>
      </c>
      <c r="L128" s="23">
        <v>5.6</v>
      </c>
      <c r="M128" s="23">
        <v>0.54</v>
      </c>
      <c r="N128" s="23">
        <v>0.04</v>
      </c>
      <c r="O128" s="23" t="s">
        <v>583</v>
      </c>
      <c r="P128" s="23">
        <v>93.7</v>
      </c>
      <c r="Q128" s="23" t="s">
        <v>584</v>
      </c>
      <c r="R128" s="23">
        <v>4.0999999999999996</v>
      </c>
      <c r="S128" s="23">
        <v>0.21</v>
      </c>
      <c r="T128" s="23">
        <v>6.3</v>
      </c>
      <c r="U128" s="23">
        <v>0.63</v>
      </c>
      <c r="V128" s="23">
        <v>-1.3</v>
      </c>
      <c r="W128" s="23">
        <v>-0.13</v>
      </c>
      <c r="X128" s="23">
        <v>82.9</v>
      </c>
      <c r="Y128" s="23">
        <v>90.8</v>
      </c>
      <c r="Z128" s="23">
        <v>-0.7</v>
      </c>
      <c r="AA128" s="23">
        <v>-7.0000000000000007E-2</v>
      </c>
    </row>
    <row r="129" spans="1:27" s="23" customFormat="1">
      <c r="A129" s="42">
        <v>43259.770138888889</v>
      </c>
      <c r="B129" s="42">
        <v>43259.877083333333</v>
      </c>
      <c r="C129" s="23" t="s">
        <v>10</v>
      </c>
      <c r="D129" s="23" t="s">
        <v>44</v>
      </c>
      <c r="E129" s="23">
        <v>0.01</v>
      </c>
      <c r="F129" s="23">
        <v>1.16642</v>
      </c>
      <c r="G129" s="23">
        <v>1.1391199999999999</v>
      </c>
      <c r="H129" s="23">
        <v>1.15672</v>
      </c>
      <c r="I129" s="23">
        <v>1.155</v>
      </c>
      <c r="J129" s="23">
        <v>-0.06</v>
      </c>
      <c r="K129" s="23">
        <v>0</v>
      </c>
      <c r="L129" s="23">
        <v>17.2</v>
      </c>
      <c r="M129" s="23">
        <v>1.66</v>
      </c>
      <c r="N129" s="23">
        <v>0.13</v>
      </c>
      <c r="O129" s="23" t="s">
        <v>585</v>
      </c>
      <c r="P129" s="23">
        <v>0.7</v>
      </c>
      <c r="Q129" s="23" t="s">
        <v>58</v>
      </c>
      <c r="R129" s="23">
        <v>0</v>
      </c>
      <c r="S129" s="23">
        <v>0.06</v>
      </c>
      <c r="T129" s="23">
        <v>17.2</v>
      </c>
      <c r="U129" s="23">
        <v>1.72</v>
      </c>
      <c r="V129" s="23">
        <v>0</v>
      </c>
      <c r="W129" s="23">
        <v>0</v>
      </c>
      <c r="X129" s="23">
        <v>100</v>
      </c>
      <c r="Y129" s="23">
        <v>100</v>
      </c>
      <c r="Z129" s="23">
        <v>0</v>
      </c>
      <c r="AA129" s="23">
        <v>0</v>
      </c>
    </row>
    <row r="130" spans="1:27" s="23" customFormat="1">
      <c r="A130" s="42">
        <v>43259.454861111109</v>
      </c>
      <c r="B130" s="42">
        <v>43259.54791666667</v>
      </c>
      <c r="C130" s="23" t="s">
        <v>10</v>
      </c>
      <c r="D130" s="23" t="s">
        <v>44</v>
      </c>
      <c r="E130" s="23">
        <v>0.01</v>
      </c>
      <c r="F130" s="23">
        <v>1.1665300000000001</v>
      </c>
      <c r="G130" s="23">
        <v>1.13923</v>
      </c>
      <c r="H130" s="23">
        <v>1.15683</v>
      </c>
      <c r="I130" s="23">
        <v>1.1554800000000001</v>
      </c>
      <c r="J130" s="23">
        <v>-0.06</v>
      </c>
      <c r="K130" s="23">
        <v>0</v>
      </c>
      <c r="L130" s="23">
        <v>13.5</v>
      </c>
      <c r="M130" s="23">
        <v>1.29</v>
      </c>
      <c r="N130" s="23">
        <v>0.1</v>
      </c>
      <c r="O130" s="23" t="s">
        <v>586</v>
      </c>
      <c r="P130" s="23">
        <v>100</v>
      </c>
      <c r="Q130" s="23" t="s">
        <v>587</v>
      </c>
      <c r="R130" s="23">
        <v>23.6</v>
      </c>
      <c r="S130" s="23">
        <v>0.03</v>
      </c>
      <c r="T130" s="23">
        <v>37.1</v>
      </c>
      <c r="U130" s="23">
        <v>3.71</v>
      </c>
      <c r="V130" s="23">
        <v>0</v>
      </c>
      <c r="W130" s="23">
        <v>0</v>
      </c>
      <c r="X130" s="23">
        <v>100</v>
      </c>
      <c r="Y130" s="23">
        <v>36.4</v>
      </c>
      <c r="Z130" s="23">
        <v>-23.6</v>
      </c>
      <c r="AA130" s="23">
        <v>-2.36</v>
      </c>
    </row>
    <row r="131" spans="1:27" s="23" customFormat="1">
      <c r="A131" s="42">
        <v>43167.366666666669</v>
      </c>
      <c r="B131" s="42">
        <v>43167.421527777777</v>
      </c>
      <c r="C131" s="23" t="s">
        <v>13</v>
      </c>
      <c r="D131" s="23" t="s">
        <v>44</v>
      </c>
      <c r="E131" s="23">
        <v>0.03</v>
      </c>
      <c r="F131" s="23">
        <v>1.3076300000000001</v>
      </c>
      <c r="G131" s="23">
        <v>0</v>
      </c>
      <c r="H131" s="23">
        <v>1.30243</v>
      </c>
      <c r="I131" s="23">
        <v>1.3013600000000001</v>
      </c>
      <c r="J131" s="23">
        <v>-0.17</v>
      </c>
      <c r="K131" s="23">
        <v>0</v>
      </c>
      <c r="L131" s="23">
        <v>10.7</v>
      </c>
      <c r="M131" s="23">
        <v>3.04</v>
      </c>
      <c r="N131" s="23">
        <v>0.23</v>
      </c>
      <c r="O131" s="23" t="s">
        <v>588</v>
      </c>
      <c r="P131" s="23">
        <v>100</v>
      </c>
      <c r="Q131" s="23" t="s">
        <v>589</v>
      </c>
      <c r="R131" s="23">
        <v>19.8</v>
      </c>
      <c r="S131" s="23">
        <v>0.03</v>
      </c>
      <c r="T131" s="23">
        <v>30.5</v>
      </c>
      <c r="U131" s="23">
        <v>9.15</v>
      </c>
      <c r="V131" s="23">
        <v>0</v>
      </c>
      <c r="W131" s="23">
        <v>0</v>
      </c>
      <c r="X131" s="23">
        <v>100</v>
      </c>
      <c r="Y131" s="23">
        <v>35.1</v>
      </c>
      <c r="Z131" s="23">
        <v>-19.8</v>
      </c>
      <c r="AA131" s="23">
        <v>-5.94</v>
      </c>
    </row>
    <row r="132" spans="1:27" s="23" customFormat="1">
      <c r="A132" s="42">
        <v>43139.618055555555</v>
      </c>
      <c r="B132" s="42">
        <v>43167.26666666667</v>
      </c>
      <c r="C132" s="23" t="s">
        <v>13</v>
      </c>
      <c r="D132" s="23" t="s">
        <v>44</v>
      </c>
      <c r="E132" s="23">
        <v>0.01</v>
      </c>
      <c r="F132" s="23">
        <v>1.30789</v>
      </c>
      <c r="G132" s="23">
        <v>0</v>
      </c>
      <c r="H132" s="23">
        <v>1.30399</v>
      </c>
      <c r="I132" s="23">
        <v>1.3018700000000001</v>
      </c>
      <c r="J132" s="23">
        <v>-0.06</v>
      </c>
      <c r="K132" s="23">
        <v>0.04</v>
      </c>
      <c r="L132" s="23">
        <v>21.2</v>
      </c>
      <c r="M132" s="23">
        <v>2.1</v>
      </c>
      <c r="N132" s="23">
        <v>0.16</v>
      </c>
      <c r="O132" s="23" t="s">
        <v>590</v>
      </c>
      <c r="P132" s="23">
        <v>97.9</v>
      </c>
      <c r="Q132" s="23" t="s">
        <v>591</v>
      </c>
      <c r="R132" s="23">
        <v>18.3</v>
      </c>
      <c r="S132" s="23">
        <v>0.08</v>
      </c>
      <c r="T132" s="23">
        <v>32.6</v>
      </c>
      <c r="U132" s="23">
        <v>3.26</v>
      </c>
      <c r="V132" s="23">
        <v>-2.6</v>
      </c>
      <c r="W132" s="23">
        <v>-0.26</v>
      </c>
      <c r="X132" s="23">
        <v>92.6</v>
      </c>
      <c r="Y132" s="23">
        <v>67.599999999999994</v>
      </c>
      <c r="Z132" s="23">
        <v>-11.4</v>
      </c>
      <c r="AA132" s="23">
        <v>-1.1399999999999999</v>
      </c>
    </row>
    <row r="133" spans="1:27" s="23" customFormat="1">
      <c r="A133" s="42">
        <v>43139.618055555555</v>
      </c>
      <c r="B133" s="42">
        <v>43167.26666666667</v>
      </c>
      <c r="C133" s="23" t="s">
        <v>13</v>
      </c>
      <c r="D133" s="23" t="s">
        <v>44</v>
      </c>
      <c r="E133" s="23">
        <v>0.01</v>
      </c>
      <c r="F133" s="23">
        <v>1.31172</v>
      </c>
      <c r="G133" s="23">
        <v>0</v>
      </c>
      <c r="H133" s="23">
        <v>1.30392</v>
      </c>
      <c r="I133" s="23">
        <v>1.3018799999999999</v>
      </c>
      <c r="J133" s="23">
        <v>-0.06</v>
      </c>
      <c r="K133" s="23">
        <v>0.04</v>
      </c>
      <c r="L133" s="23">
        <v>20.399999999999999</v>
      </c>
      <c r="M133" s="23">
        <v>2.02</v>
      </c>
      <c r="N133" s="23">
        <v>0.16</v>
      </c>
      <c r="O133" s="23" t="s">
        <v>592</v>
      </c>
      <c r="P133" s="23">
        <v>97.4</v>
      </c>
      <c r="Q133" s="23" t="s">
        <v>593</v>
      </c>
      <c r="R133" s="23">
        <v>18.3</v>
      </c>
      <c r="S133" s="23">
        <v>0.1</v>
      </c>
      <c r="T133" s="23">
        <v>31.9</v>
      </c>
      <c r="U133" s="23">
        <v>3.19</v>
      </c>
      <c r="V133" s="23">
        <v>-3.3</v>
      </c>
      <c r="W133" s="23">
        <v>-0.33</v>
      </c>
      <c r="X133" s="23">
        <v>90.6</v>
      </c>
      <c r="Y133" s="23">
        <v>67.3</v>
      </c>
      <c r="Z133" s="23">
        <v>-11.5</v>
      </c>
      <c r="AA133" s="23">
        <v>-1.1499999999999999</v>
      </c>
    </row>
    <row r="134" spans="1:27" s="23" customFormat="1">
      <c r="A134" s="42">
        <v>43139.618055555555</v>
      </c>
      <c r="B134" s="42">
        <v>43167.26666666667</v>
      </c>
      <c r="C134" s="23" t="s">
        <v>13</v>
      </c>
      <c r="D134" s="23" t="s">
        <v>44</v>
      </c>
      <c r="E134" s="23">
        <v>0.01</v>
      </c>
      <c r="F134" s="23">
        <v>1.3093300000000001</v>
      </c>
      <c r="G134" s="23">
        <v>0</v>
      </c>
      <c r="H134" s="23">
        <v>1.30393</v>
      </c>
      <c r="I134" s="23">
        <v>1.3018799999999999</v>
      </c>
      <c r="J134" s="23">
        <v>-0.06</v>
      </c>
      <c r="K134" s="23">
        <v>0.04</v>
      </c>
      <c r="L134" s="23">
        <v>20.5</v>
      </c>
      <c r="M134" s="23">
        <v>2.0299999999999998</v>
      </c>
      <c r="N134" s="23">
        <v>0.16</v>
      </c>
      <c r="O134" s="23" t="s">
        <v>594</v>
      </c>
      <c r="P134" s="23">
        <v>97.4</v>
      </c>
      <c r="Q134" s="23" t="s">
        <v>593</v>
      </c>
      <c r="R134" s="23">
        <v>18.3</v>
      </c>
      <c r="S134" s="23">
        <v>0.1</v>
      </c>
      <c r="T134" s="23">
        <v>32</v>
      </c>
      <c r="U134" s="23">
        <v>3.2</v>
      </c>
      <c r="V134" s="23">
        <v>-3.2</v>
      </c>
      <c r="W134" s="23">
        <v>-0.32</v>
      </c>
      <c r="X134" s="23">
        <v>90.9</v>
      </c>
      <c r="Y134" s="23">
        <v>67.3</v>
      </c>
      <c r="Z134" s="23">
        <v>-11.5</v>
      </c>
      <c r="AA134" s="23">
        <v>-1.1499999999999999</v>
      </c>
    </row>
    <row r="135" spans="1:27" s="23" customFormat="1">
      <c r="A135" s="42">
        <v>43139.618055555555</v>
      </c>
      <c r="B135" s="42">
        <v>43167.212500000001</v>
      </c>
      <c r="C135" s="23" t="s">
        <v>13</v>
      </c>
      <c r="D135" s="23" t="s">
        <v>44</v>
      </c>
      <c r="E135" s="23">
        <v>0.01</v>
      </c>
      <c r="F135" s="23">
        <v>1.3007299999999999</v>
      </c>
      <c r="G135" s="23">
        <v>0</v>
      </c>
      <c r="H135" s="23">
        <v>1.30403</v>
      </c>
      <c r="I135" s="23">
        <v>1.3007299999999999</v>
      </c>
      <c r="J135" s="23">
        <v>-0.06</v>
      </c>
      <c r="K135" s="23">
        <v>0.04</v>
      </c>
      <c r="L135" s="23">
        <v>33</v>
      </c>
      <c r="M135" s="23">
        <v>3.28</v>
      </c>
      <c r="N135" s="23">
        <v>0.25</v>
      </c>
      <c r="O135" s="23" t="s">
        <v>595</v>
      </c>
      <c r="P135" s="23">
        <v>97.7</v>
      </c>
      <c r="Q135" s="23" t="s">
        <v>596</v>
      </c>
      <c r="R135" s="23">
        <v>14.3</v>
      </c>
      <c r="S135" s="23">
        <v>7.0000000000000007E-2</v>
      </c>
      <c r="T135" s="23">
        <v>33</v>
      </c>
      <c r="U135" s="23">
        <v>3.3</v>
      </c>
      <c r="V135" s="23">
        <v>-2.2000000000000002</v>
      </c>
      <c r="W135" s="23">
        <v>-0.22</v>
      </c>
      <c r="X135" s="23">
        <v>93.7</v>
      </c>
      <c r="Y135" s="23">
        <v>100</v>
      </c>
      <c r="Z135" s="23">
        <v>0</v>
      </c>
      <c r="AA135" s="23">
        <v>0</v>
      </c>
    </row>
    <row r="136" spans="1:27" s="23" customFormat="1">
      <c r="A136" s="42">
        <v>43139.189583333333</v>
      </c>
      <c r="B136" s="42">
        <v>43139.239583333336</v>
      </c>
      <c r="C136" s="23" t="s">
        <v>10</v>
      </c>
      <c r="D136" s="23" t="s">
        <v>44</v>
      </c>
      <c r="E136" s="23">
        <v>0.01</v>
      </c>
      <c r="F136" s="23">
        <v>1.18319</v>
      </c>
      <c r="G136" s="23">
        <v>1.1551899999999999</v>
      </c>
      <c r="H136" s="23">
        <v>1.16659</v>
      </c>
      <c r="I136" s="23">
        <v>1.16567</v>
      </c>
      <c r="J136" s="23">
        <v>-0.06</v>
      </c>
      <c r="K136" s="23">
        <v>0</v>
      </c>
      <c r="L136" s="23">
        <v>9.1999999999999993</v>
      </c>
      <c r="M136" s="23">
        <v>0.86</v>
      </c>
      <c r="N136" s="23">
        <v>7.0000000000000007E-2</v>
      </c>
      <c r="O136" s="23" t="s">
        <v>597</v>
      </c>
      <c r="P136" s="23">
        <v>100</v>
      </c>
      <c r="Q136" s="23" t="s">
        <v>598</v>
      </c>
      <c r="R136" s="23">
        <v>10.1</v>
      </c>
      <c r="S136" s="23">
        <v>0.05</v>
      </c>
      <c r="T136" s="23">
        <v>19.3</v>
      </c>
      <c r="U136" s="23">
        <v>1.93</v>
      </c>
      <c r="V136" s="23">
        <v>0</v>
      </c>
      <c r="W136" s="23">
        <v>0</v>
      </c>
      <c r="X136" s="23">
        <v>100</v>
      </c>
      <c r="Y136" s="23">
        <v>47.7</v>
      </c>
      <c r="Z136" s="23">
        <v>-10.1</v>
      </c>
      <c r="AA136" s="23">
        <v>-1.01</v>
      </c>
    </row>
    <row r="137" spans="1:27" s="23" customFormat="1">
      <c r="A137" s="42">
        <v>43139.104861111111</v>
      </c>
      <c r="B137" s="42">
        <v>43139.229166666664</v>
      </c>
      <c r="C137" s="23" t="s">
        <v>10</v>
      </c>
      <c r="D137" s="23" t="s">
        <v>44</v>
      </c>
      <c r="E137" s="23">
        <v>0.01</v>
      </c>
      <c r="F137" s="23">
        <v>1.1794899999999999</v>
      </c>
      <c r="G137" s="23">
        <v>1.1594899999999999</v>
      </c>
      <c r="H137" s="23">
        <v>1.16649</v>
      </c>
      <c r="I137" s="23">
        <v>1.1661600000000001</v>
      </c>
      <c r="J137" s="23">
        <v>-0.06</v>
      </c>
      <c r="K137" s="23">
        <v>0</v>
      </c>
      <c r="L137" s="23">
        <v>3.3</v>
      </c>
      <c r="M137" s="23">
        <v>0.27</v>
      </c>
      <c r="N137" s="23">
        <v>0.02</v>
      </c>
      <c r="O137" s="23" t="s">
        <v>599</v>
      </c>
      <c r="P137" s="23">
        <v>100</v>
      </c>
      <c r="Q137" s="23" t="s">
        <v>600</v>
      </c>
      <c r="R137" s="23">
        <v>14.3</v>
      </c>
      <c r="S137" s="23">
        <v>0.06</v>
      </c>
      <c r="T137" s="23">
        <v>17.600000000000001</v>
      </c>
      <c r="U137" s="23">
        <v>1.76</v>
      </c>
      <c r="V137" s="23">
        <v>0</v>
      </c>
      <c r="W137" s="23">
        <v>0</v>
      </c>
      <c r="X137" s="23">
        <v>100</v>
      </c>
      <c r="Y137" s="23">
        <v>18.7</v>
      </c>
      <c r="Z137" s="23">
        <v>-14.3</v>
      </c>
      <c r="AA137" s="23">
        <v>-1.43</v>
      </c>
    </row>
    <row r="138" spans="1:27" s="23" customFormat="1">
      <c r="A138" s="42">
        <v>43108.552083333336</v>
      </c>
      <c r="B138" s="42">
        <v>43108.882638888892</v>
      </c>
      <c r="C138" s="23" t="s">
        <v>11</v>
      </c>
      <c r="D138" s="23" t="s">
        <v>46</v>
      </c>
      <c r="E138" s="23">
        <v>0.02</v>
      </c>
      <c r="F138" s="23">
        <v>111.483</v>
      </c>
      <c r="G138" s="23">
        <v>113.76300000000001</v>
      </c>
      <c r="H138" s="23">
        <v>111.943</v>
      </c>
      <c r="I138" s="23">
        <v>111.479</v>
      </c>
      <c r="J138" s="23">
        <v>-0.11</v>
      </c>
      <c r="K138" s="23">
        <v>0</v>
      </c>
      <c r="L138" s="23">
        <v>-46.4</v>
      </c>
      <c r="M138" s="23">
        <v>-8.43</v>
      </c>
      <c r="N138" s="23">
        <v>-0.65</v>
      </c>
      <c r="O138" s="23" t="s">
        <v>601</v>
      </c>
      <c r="P138" s="23">
        <v>7.4</v>
      </c>
      <c r="Q138" s="23" t="s">
        <v>602</v>
      </c>
      <c r="R138" s="23">
        <v>57.2</v>
      </c>
      <c r="S138" s="23">
        <v>12.32</v>
      </c>
      <c r="T138" s="23">
        <v>4.3</v>
      </c>
      <c r="U138" s="23">
        <v>0.77399999999999902</v>
      </c>
      <c r="V138" s="23">
        <v>-52.9</v>
      </c>
      <c r="W138" s="23">
        <v>-9.5220000000000002</v>
      </c>
      <c r="X138" s="23">
        <v>7.5</v>
      </c>
      <c r="Y138" s="23">
        <v>11.4</v>
      </c>
      <c r="Z138" s="23">
        <v>-50.7</v>
      </c>
      <c r="AA138" s="23">
        <v>-9.1300000000000008</v>
      </c>
    </row>
    <row r="139" spans="1:27" s="23" customFormat="1">
      <c r="A139" s="23" t="s">
        <v>603</v>
      </c>
      <c r="B139" s="42">
        <v>43108.270833333336</v>
      </c>
      <c r="C139" s="23" t="s">
        <v>11</v>
      </c>
      <c r="D139" s="23" t="s">
        <v>46</v>
      </c>
      <c r="E139" s="23">
        <v>0.02</v>
      </c>
      <c r="F139" s="23">
        <v>111</v>
      </c>
      <c r="G139" s="23">
        <v>112.45</v>
      </c>
      <c r="H139" s="23">
        <v>111.81</v>
      </c>
      <c r="I139" s="23">
        <v>111.90300000000001</v>
      </c>
      <c r="J139" s="23">
        <v>-0.11</v>
      </c>
      <c r="K139" s="23">
        <v>0.08</v>
      </c>
      <c r="L139" s="23">
        <v>9.3000000000000007</v>
      </c>
      <c r="M139" s="23">
        <v>1.63</v>
      </c>
      <c r="N139" s="23">
        <v>0.12</v>
      </c>
      <c r="O139" s="23" t="s">
        <v>604</v>
      </c>
      <c r="P139" s="23">
        <v>82.5</v>
      </c>
      <c r="Q139" s="23" t="s">
        <v>556</v>
      </c>
      <c r="R139" s="23">
        <v>19.600000000000001</v>
      </c>
      <c r="S139" s="23">
        <v>0.22</v>
      </c>
      <c r="T139" s="23">
        <v>28.9</v>
      </c>
      <c r="U139" s="23">
        <v>5.202</v>
      </c>
      <c r="V139" s="23">
        <v>-6.3</v>
      </c>
      <c r="W139" s="23">
        <v>-1.1339999999999999</v>
      </c>
      <c r="X139" s="23">
        <v>82.1</v>
      </c>
      <c r="Y139" s="23">
        <v>44.3</v>
      </c>
      <c r="Z139" s="23">
        <v>-19.600000000000001</v>
      </c>
      <c r="AA139" s="23">
        <v>-3.53</v>
      </c>
    </row>
    <row r="140" spans="1:27" s="23" customFormat="1">
      <c r="A140" s="23" t="s">
        <v>605</v>
      </c>
      <c r="B140" s="42">
        <v>43108.052083333336</v>
      </c>
      <c r="C140" s="23" t="s">
        <v>11</v>
      </c>
      <c r="D140" s="23" t="s">
        <v>46</v>
      </c>
      <c r="E140" s="23">
        <v>0.02</v>
      </c>
      <c r="F140" s="23">
        <v>111.10299999999999</v>
      </c>
      <c r="G140" s="23">
        <v>112.363</v>
      </c>
      <c r="H140" s="23">
        <v>111.79300000000001</v>
      </c>
      <c r="I140" s="23">
        <v>111.877</v>
      </c>
      <c r="J140" s="23">
        <v>-0.11</v>
      </c>
      <c r="K140" s="23">
        <v>0.08</v>
      </c>
      <c r="L140" s="23">
        <v>8.4</v>
      </c>
      <c r="M140" s="23">
        <v>1.47</v>
      </c>
      <c r="N140" s="23">
        <v>0.11</v>
      </c>
      <c r="O140" s="23" t="s">
        <v>606</v>
      </c>
      <c r="P140" s="23">
        <v>72.8</v>
      </c>
      <c r="Q140" s="23" t="s">
        <v>607</v>
      </c>
      <c r="R140" s="23">
        <v>4.5999999999999996</v>
      </c>
      <c r="S140" s="23">
        <v>0.55000000000000004</v>
      </c>
      <c r="T140" s="23">
        <v>8.4</v>
      </c>
      <c r="U140" s="23">
        <v>1.512</v>
      </c>
      <c r="V140" s="23">
        <v>-4.5999999999999996</v>
      </c>
      <c r="W140" s="23">
        <v>-0.82799999999999996</v>
      </c>
      <c r="X140" s="23">
        <v>64.599999999999994</v>
      </c>
      <c r="Y140" s="23">
        <v>100</v>
      </c>
      <c r="Z140" s="23">
        <v>0</v>
      </c>
      <c r="AA140" s="23">
        <v>0</v>
      </c>
    </row>
  </sheetData>
  <mergeCells count="2">
    <mergeCell ref="E25:E26"/>
    <mergeCell ref="G25:G26"/>
  </mergeCells>
  <conditionalFormatting sqref="G25 L28 J25:J27 L31:L1048576">
    <cfRule type="cellIs" dxfId="78" priority="84" operator="lessThan">
      <formula>0</formula>
    </cfRule>
    <cfRule type="cellIs" dxfId="77" priority="85" operator="greaterThan">
      <formula>0</formula>
    </cfRule>
  </conditionalFormatting>
  <conditionalFormatting sqref="E2:E22 E25">
    <cfRule type="cellIs" dxfId="76" priority="92" operator="lessThan">
      <formula>0</formula>
    </cfRule>
    <cfRule type="cellIs" dxfId="75" priority="93" operator="greaterThan">
      <formula>0</formula>
    </cfRule>
  </conditionalFormatting>
  <conditionalFormatting sqref="E3:F20 G3:G23 E2:G2 B25:G25 B26:D26 F26 E21:E22 F21:F24 B2:D24">
    <cfRule type="cellIs" dxfId="74" priority="89" operator="equal">
      <formula>0</formula>
    </cfRule>
  </conditionalFormatting>
  <conditionalFormatting sqref="G2:G23 B2:C24">
    <cfRule type="cellIs" dxfId="73" priority="87" operator="lessThan">
      <formula>0</formula>
    </cfRule>
    <cfRule type="cellIs" dxfId="72" priority="88" operator="greaterThan">
      <formula>0</formula>
    </cfRule>
  </conditionalFormatting>
  <conditionalFormatting sqref="B25:C25">
    <cfRule type="cellIs" dxfId="71" priority="82" operator="lessThan">
      <formula>0</formula>
    </cfRule>
    <cfRule type="cellIs" dxfId="70" priority="83" operator="greaterThan">
      <formula>0</formula>
    </cfRule>
  </conditionalFormatting>
  <conditionalFormatting sqref="D2:D24">
    <cfRule type="cellIs" dxfId="69" priority="75" operator="lessThan">
      <formula>0</formula>
    </cfRule>
    <cfRule type="cellIs" dxfId="68" priority="76" operator="greaterThan">
      <formula>0</formula>
    </cfRule>
  </conditionalFormatting>
  <conditionalFormatting sqref="D25">
    <cfRule type="cellIs" dxfId="67" priority="72" operator="lessThan">
      <formula>0</formula>
    </cfRule>
    <cfRule type="cellIs" dxfId="66" priority="73" operator="greaterThan">
      <formula>0</formula>
    </cfRule>
  </conditionalFormatting>
  <conditionalFormatting sqref="J1:J22">
    <cfRule type="cellIs" dxfId="65" priority="70" operator="lessThan">
      <formula>0</formula>
    </cfRule>
    <cfRule type="cellIs" dxfId="64" priority="71" operator="greaterThan">
      <formula>0</formula>
    </cfRule>
  </conditionalFormatting>
  <conditionalFormatting sqref="B27:D27">
    <cfRule type="cellIs" dxfId="63" priority="68" operator="lessThan">
      <formula>0</formula>
    </cfRule>
    <cfRule type="cellIs" dxfId="62" priority="69" operator="greaterThan">
      <formula>0</formula>
    </cfRule>
  </conditionalFormatting>
  <conditionalFormatting sqref="E23">
    <cfRule type="cellIs" dxfId="61" priority="66" operator="lessThan">
      <formula>0</formula>
    </cfRule>
    <cfRule type="cellIs" dxfId="60" priority="67" operator="greaterThan">
      <formula>0</formula>
    </cfRule>
  </conditionalFormatting>
  <conditionalFormatting sqref="E23">
    <cfRule type="cellIs" dxfId="59" priority="65" operator="equal">
      <formula>0</formula>
    </cfRule>
  </conditionalFormatting>
  <conditionalFormatting sqref="J23">
    <cfRule type="cellIs" dxfId="58" priority="59" operator="lessThan">
      <formula>0</formula>
    </cfRule>
    <cfRule type="cellIs" dxfId="57" priority="60" operator="greaterThan">
      <formula>0</formula>
    </cfRule>
  </conditionalFormatting>
  <conditionalFormatting sqref="G24">
    <cfRule type="cellIs" dxfId="56" priority="30" operator="equal">
      <formula>0</formula>
    </cfRule>
  </conditionalFormatting>
  <conditionalFormatting sqref="G24">
    <cfRule type="cellIs" dxfId="55" priority="28" operator="lessThan">
      <formula>0</formula>
    </cfRule>
    <cfRule type="cellIs" dxfId="54" priority="29" operator="greaterThan">
      <formula>0</formula>
    </cfRule>
  </conditionalFormatting>
  <conditionalFormatting sqref="E24">
    <cfRule type="cellIs" dxfId="53" priority="26" operator="lessThan">
      <formula>0</formula>
    </cfRule>
    <cfRule type="cellIs" dxfId="52" priority="27" operator="greaterThan">
      <formula>0</formula>
    </cfRule>
  </conditionalFormatting>
  <conditionalFormatting sqref="E24">
    <cfRule type="cellIs" dxfId="51" priority="25" operator="equal">
      <formula>0</formula>
    </cfRule>
  </conditionalFormatting>
  <conditionalFormatting sqref="J24">
    <cfRule type="cellIs" dxfId="50" priority="19" operator="lessThan">
      <formula>0</formula>
    </cfRule>
    <cfRule type="cellIs" dxfId="49" priority="20" operator="greaterThan">
      <formula>0</formula>
    </cfRule>
  </conditionalFormatting>
  <conditionalFormatting sqref="L29">
    <cfRule type="cellIs" dxfId="48" priority="2" operator="lessThan">
      <formula>0</formula>
    </cfRule>
    <cfRule type="cellIs" dxfId="47" priority="3" operator="greaterThan">
      <formula>0</formula>
    </cfRule>
  </conditionalFormatting>
  <conditionalFormatting sqref="L29:L30">
    <cfRule type="cellIs" dxfId="46" priority="4" operator="greaterThan">
      <formula>0</formula>
    </cfRule>
    <cfRule type="cellIs" dxfId="45" priority="5" operator="lessThan">
      <formula>0</formula>
    </cfRule>
  </conditionalFormatting>
  <conditionalFormatting sqref="H29">
    <cfRule type="duplicateValues" dxfId="44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C000"/>
  </sheetPr>
  <dimension ref="A1:AA67"/>
  <sheetViews>
    <sheetView workbookViewId="0">
      <selection activeCell="B3" sqref="B3"/>
    </sheetView>
  </sheetViews>
  <sheetFormatPr baseColWidth="10" defaultColWidth="11.44140625" defaultRowHeight="14.4"/>
  <cols>
    <col min="1" max="1" width="27" style="21" customWidth="1"/>
    <col min="2" max="2" width="16.44140625" style="22" customWidth="1"/>
    <col min="3" max="3" width="20.109375" style="21" customWidth="1"/>
    <col min="4" max="4" width="16" style="21" customWidth="1"/>
    <col min="5" max="5" width="14.109375" style="21" customWidth="1"/>
    <col min="6" max="6" width="18.109375" style="21" customWidth="1"/>
    <col min="7" max="7" width="14.5546875" style="21" customWidth="1"/>
    <col min="8" max="8" width="17.44140625" style="21" customWidth="1"/>
    <col min="9" max="9" width="15.6640625" style="21" customWidth="1"/>
    <col min="10" max="10" width="25.109375" style="21" customWidth="1"/>
    <col min="11" max="16384" width="11.44140625" style="21"/>
  </cols>
  <sheetData>
    <row r="1" spans="1:14" ht="15.6">
      <c r="A1" s="33" t="s">
        <v>202</v>
      </c>
      <c r="B1" s="36" t="s">
        <v>10</v>
      </c>
      <c r="C1" s="34" t="s">
        <v>13</v>
      </c>
      <c r="D1" s="32" t="s">
        <v>11</v>
      </c>
      <c r="E1" s="35" t="s">
        <v>15</v>
      </c>
      <c r="F1" s="84" t="s">
        <v>16</v>
      </c>
      <c r="G1" s="164" t="s">
        <v>73</v>
      </c>
      <c r="H1" s="37" t="s">
        <v>9</v>
      </c>
      <c r="I1" s="37" t="s">
        <v>2</v>
      </c>
      <c r="J1" s="37" t="s">
        <v>12</v>
      </c>
      <c r="K1" s="162"/>
      <c r="L1" s="162"/>
      <c r="M1" s="162"/>
      <c r="N1" s="162"/>
    </row>
    <row r="2" spans="1:14">
      <c r="A2" s="165">
        <v>43313</v>
      </c>
      <c r="B2" s="45" t="e">
        <f>SUMPRODUCT((VALUE(TEXT($B$30:$B$67,"JJ/MM/AAAA"))=VALUE(TEXT(A2,"JJ/MM/AAAA")))*($C$30:$C$67=$B$1),$L$30:$L$67)</f>
        <v>#VALUE!</v>
      </c>
      <c r="C2" s="45" t="e">
        <f>SUMPRODUCT((VALUE(TEXT($B$30:$B$67,"JJ/MM/AAAA"))=VALUE(TEXT(A2,"JJ/MM/AAAA")))*($C$30:$C$67=$C$1),$L$30:$L$67)</f>
        <v>#VALUE!</v>
      </c>
      <c r="D2" s="45" t="e">
        <f>SUMPRODUCT((VALUE(TEXT($B$30:$B$67,"JJ/MM/AAAA"))=VALUE(TEXT(A2,"JJ/MM/AAAA")))*($C$30:$C$67=$D$1),$L$30:$L$67)</f>
        <v>#VALUE!</v>
      </c>
      <c r="E2" s="45" t="e">
        <f>SUMPRODUCT((VALUE(TEXT($B$30:$B$67,"JJ/MM/AAAA"))=VALUE(TEXT(A2,"JJ/MM/AAAA")))*($C$30:$C$67=$E$1),$L$30:$L$67)</f>
        <v>#VALUE!</v>
      </c>
      <c r="F2" s="45" t="e">
        <f>SUMPRODUCT((VALUE(TEXT($B$30:$B$67,"JJ/MM/AAAA"))=VALUE(TEXT(A2,"JJ/MM/AAAA")))*($C$30:$C$67=$F$1),$L$30:$L$67)</f>
        <v>#VALUE!</v>
      </c>
      <c r="G2" s="45" t="e">
        <f>SUMPRODUCT((VALUE(TEXT($B$30:$B$67,"JJ/MM/AAAA"))=VALUE(TEXT(A2,"JJ/MM/AAAA")))*($C$30:$C$67=$G$1),$L$30:$L$67)</f>
        <v>#VALUE!</v>
      </c>
      <c r="H2" s="1" t="e">
        <f>SUM(B2:G2)</f>
        <v>#VALUE!</v>
      </c>
      <c r="I2" s="2"/>
      <c r="J2" s="25" t="e">
        <f>(B2*8.6)+(C2*8.6)+(D2*7.7)+(E2*7.8)+(F2*8.68)+(G2*7.6)</f>
        <v>#VALUE!</v>
      </c>
      <c r="K2" s="162"/>
      <c r="L2" s="162"/>
      <c r="M2" s="162"/>
      <c r="N2" s="162"/>
    </row>
    <row r="3" spans="1:14">
      <c r="A3" s="165">
        <v>43314</v>
      </c>
      <c r="B3" s="45" t="e">
        <f t="shared" ref="B3:B24" si="0">SUMPRODUCT((VALUE(TEXT($B$30:$B$67,"JJ/MM/AAAA"))=VALUE(TEXT(A3,"JJ/MM/AAAA")))*($C$30:$C$67=$B$1),$L$30:$L$67)</f>
        <v>#VALUE!</v>
      </c>
      <c r="C3" s="45" t="e">
        <f t="shared" ref="C3:C24" si="1">SUMPRODUCT((VALUE(TEXT($B$30:$B$67,"JJ/MM/AAAA"))=VALUE(TEXT(A3,"JJ/MM/AAAA")))*($C$30:$C$67=$C$1),$L$30:$L$67)</f>
        <v>#VALUE!</v>
      </c>
      <c r="D3" s="45" t="e">
        <f t="shared" ref="D3:D24" si="2">SUMPRODUCT((VALUE(TEXT($B$30:$B$67,"JJ/MM/AAAA"))=VALUE(TEXT(A3,"JJ/MM/AAAA")))*($C$30:$C$67=$D$1),$L$30:$L$67)</f>
        <v>#VALUE!</v>
      </c>
      <c r="E3" s="45" t="e">
        <f t="shared" ref="E3:E24" si="3">SUMPRODUCT((VALUE(TEXT($B$30:$B$67,"JJ/MM/AAAA"))=VALUE(TEXT(A3,"JJ/MM/AAAA")))*($C$30:$C$67=$E$1),$L$30:$L$67)</f>
        <v>#VALUE!</v>
      </c>
      <c r="F3" s="45" t="e">
        <f t="shared" ref="F3:F24" si="4">SUMPRODUCT((VALUE(TEXT($B$30:$B$67,"JJ/MM/AAAA"))=VALUE(TEXT(A3,"JJ/MM/AAAA")))*($C$30:$C$67=$F$1),$L$30:$L$67)</f>
        <v>#VALUE!</v>
      </c>
      <c r="G3" s="45" t="e">
        <f t="shared" ref="G3:G24" si="5">SUMPRODUCT((VALUE(TEXT($B$30:$B$67,"JJ/MM/AAAA"))=VALUE(TEXT(A3,"JJ/MM/AAAA")))*($C$30:$C$67=$G$1),$L$30:$L$67)</f>
        <v>#VALUE!</v>
      </c>
      <c r="H3" s="1" t="e">
        <f t="shared" ref="H3:H24" si="6">SUM(B3:G3)</f>
        <v>#VALUE!</v>
      </c>
      <c r="I3" s="2"/>
      <c r="J3" s="25" t="e">
        <f t="shared" ref="J3:J24" si="7">(B3*8.6)+(C3*8.6)+(D3*7.7)+(E3*7.8)+(F3*8.68)+(G3*7.6)</f>
        <v>#VALUE!</v>
      </c>
      <c r="K3" s="162"/>
      <c r="L3" s="162"/>
      <c r="M3" s="162"/>
      <c r="N3" s="162"/>
    </row>
    <row r="4" spans="1:14">
      <c r="A4" s="165">
        <v>43315</v>
      </c>
      <c r="B4" s="45" t="e">
        <f t="shared" si="0"/>
        <v>#VALUE!</v>
      </c>
      <c r="C4" s="45" t="e">
        <f t="shared" si="1"/>
        <v>#VALUE!</v>
      </c>
      <c r="D4" s="45" t="e">
        <f t="shared" si="2"/>
        <v>#VALUE!</v>
      </c>
      <c r="E4" s="45" t="e">
        <f t="shared" si="3"/>
        <v>#VALUE!</v>
      </c>
      <c r="F4" s="45" t="e">
        <f t="shared" si="4"/>
        <v>#VALUE!</v>
      </c>
      <c r="G4" s="45" t="e">
        <f t="shared" si="5"/>
        <v>#VALUE!</v>
      </c>
      <c r="H4" s="1" t="e">
        <f t="shared" si="6"/>
        <v>#VALUE!</v>
      </c>
      <c r="I4" s="2"/>
      <c r="J4" s="25" t="e">
        <f t="shared" si="7"/>
        <v>#VALUE!</v>
      </c>
      <c r="K4" s="162"/>
      <c r="L4" s="162"/>
      <c r="M4" s="162"/>
      <c r="N4" s="162"/>
    </row>
    <row r="5" spans="1:14">
      <c r="A5" s="165">
        <v>43318</v>
      </c>
      <c r="B5" s="45" t="e">
        <f t="shared" si="0"/>
        <v>#VALUE!</v>
      </c>
      <c r="C5" s="45" t="e">
        <f t="shared" si="1"/>
        <v>#VALUE!</v>
      </c>
      <c r="D5" s="45" t="e">
        <f t="shared" si="2"/>
        <v>#VALUE!</v>
      </c>
      <c r="E5" s="45" t="e">
        <f t="shared" si="3"/>
        <v>#VALUE!</v>
      </c>
      <c r="F5" s="45" t="e">
        <f t="shared" si="4"/>
        <v>#VALUE!</v>
      </c>
      <c r="G5" s="45" t="e">
        <f t="shared" si="5"/>
        <v>#VALUE!</v>
      </c>
      <c r="H5" s="1" t="e">
        <f t="shared" si="6"/>
        <v>#VALUE!</v>
      </c>
      <c r="I5" s="2"/>
      <c r="J5" s="25" t="e">
        <f t="shared" si="7"/>
        <v>#VALUE!</v>
      </c>
      <c r="K5" s="162"/>
      <c r="L5" s="162"/>
      <c r="M5" s="162"/>
      <c r="N5" s="162"/>
    </row>
    <row r="6" spans="1:14">
      <c r="A6" s="165">
        <v>43319</v>
      </c>
      <c r="B6" s="45" t="e">
        <f t="shared" si="0"/>
        <v>#VALUE!</v>
      </c>
      <c r="C6" s="45" t="e">
        <f t="shared" si="1"/>
        <v>#VALUE!</v>
      </c>
      <c r="D6" s="45" t="e">
        <f t="shared" si="2"/>
        <v>#VALUE!</v>
      </c>
      <c r="E6" s="45" t="e">
        <f t="shared" si="3"/>
        <v>#VALUE!</v>
      </c>
      <c r="F6" s="45" t="e">
        <f t="shared" si="4"/>
        <v>#VALUE!</v>
      </c>
      <c r="G6" s="45" t="e">
        <f t="shared" si="5"/>
        <v>#VALUE!</v>
      </c>
      <c r="H6" s="1" t="e">
        <f t="shared" si="6"/>
        <v>#VALUE!</v>
      </c>
      <c r="I6" s="3"/>
      <c r="J6" s="25" t="e">
        <f t="shared" si="7"/>
        <v>#VALUE!</v>
      </c>
      <c r="K6" s="162"/>
      <c r="L6" s="162"/>
      <c r="M6" s="162"/>
      <c r="N6" s="162"/>
    </row>
    <row r="7" spans="1:14">
      <c r="A7" s="165">
        <v>43320</v>
      </c>
      <c r="B7" s="45" t="e">
        <f t="shared" si="0"/>
        <v>#VALUE!</v>
      </c>
      <c r="C7" s="45" t="e">
        <f t="shared" si="1"/>
        <v>#VALUE!</v>
      </c>
      <c r="D7" s="45" t="e">
        <f t="shared" si="2"/>
        <v>#VALUE!</v>
      </c>
      <c r="E7" s="45" t="e">
        <f t="shared" si="3"/>
        <v>#VALUE!</v>
      </c>
      <c r="F7" s="45" t="e">
        <f t="shared" si="4"/>
        <v>#VALUE!</v>
      </c>
      <c r="G7" s="45" t="e">
        <f t="shared" si="5"/>
        <v>#VALUE!</v>
      </c>
      <c r="H7" s="1" t="e">
        <f t="shared" si="6"/>
        <v>#VALUE!</v>
      </c>
      <c r="I7" s="3"/>
      <c r="J7" s="25" t="e">
        <f t="shared" si="7"/>
        <v>#VALUE!</v>
      </c>
      <c r="K7" s="162"/>
      <c r="L7" s="162"/>
      <c r="M7" s="162"/>
      <c r="N7" s="162"/>
    </row>
    <row r="8" spans="1:14">
      <c r="A8" s="165">
        <v>43321</v>
      </c>
      <c r="B8" s="45" t="e">
        <f t="shared" si="0"/>
        <v>#VALUE!</v>
      </c>
      <c r="C8" s="45" t="e">
        <f t="shared" si="1"/>
        <v>#VALUE!</v>
      </c>
      <c r="D8" s="45" t="e">
        <f t="shared" si="2"/>
        <v>#VALUE!</v>
      </c>
      <c r="E8" s="45" t="e">
        <f t="shared" si="3"/>
        <v>#VALUE!</v>
      </c>
      <c r="F8" s="45" t="e">
        <f t="shared" si="4"/>
        <v>#VALUE!</v>
      </c>
      <c r="G8" s="45" t="e">
        <f t="shared" si="5"/>
        <v>#VALUE!</v>
      </c>
      <c r="H8" s="1" t="e">
        <f t="shared" si="6"/>
        <v>#VALUE!</v>
      </c>
      <c r="I8" s="2"/>
      <c r="J8" s="25" t="e">
        <f t="shared" si="7"/>
        <v>#VALUE!</v>
      </c>
      <c r="K8" s="162"/>
      <c r="L8" s="162"/>
      <c r="M8" s="162"/>
      <c r="N8" s="162"/>
    </row>
    <row r="9" spans="1:14">
      <c r="A9" s="165">
        <v>43322</v>
      </c>
      <c r="B9" s="45" t="e">
        <f t="shared" si="0"/>
        <v>#VALUE!</v>
      </c>
      <c r="C9" s="45" t="e">
        <f t="shared" si="1"/>
        <v>#VALUE!</v>
      </c>
      <c r="D9" s="45" t="e">
        <f t="shared" si="2"/>
        <v>#VALUE!</v>
      </c>
      <c r="E9" s="45" t="e">
        <f t="shared" si="3"/>
        <v>#VALUE!</v>
      </c>
      <c r="F9" s="45" t="e">
        <f t="shared" si="4"/>
        <v>#VALUE!</v>
      </c>
      <c r="G9" s="45" t="e">
        <f t="shared" si="5"/>
        <v>#VALUE!</v>
      </c>
      <c r="H9" s="1" t="e">
        <f t="shared" si="6"/>
        <v>#VALUE!</v>
      </c>
      <c r="I9" s="2"/>
      <c r="J9" s="25" t="e">
        <f t="shared" si="7"/>
        <v>#VALUE!</v>
      </c>
      <c r="K9" s="162"/>
      <c r="L9" s="162"/>
      <c r="M9" s="162"/>
      <c r="N9" s="162"/>
    </row>
    <row r="10" spans="1:14">
      <c r="A10" s="165">
        <v>43325</v>
      </c>
      <c r="B10" s="45" t="e">
        <f t="shared" si="0"/>
        <v>#VALUE!</v>
      </c>
      <c r="C10" s="45" t="e">
        <f t="shared" si="1"/>
        <v>#VALUE!</v>
      </c>
      <c r="D10" s="45" t="e">
        <f t="shared" si="2"/>
        <v>#VALUE!</v>
      </c>
      <c r="E10" s="45" t="e">
        <f t="shared" si="3"/>
        <v>#VALUE!</v>
      </c>
      <c r="F10" s="45" t="e">
        <f t="shared" si="4"/>
        <v>#VALUE!</v>
      </c>
      <c r="G10" s="45" t="e">
        <f t="shared" si="5"/>
        <v>#VALUE!</v>
      </c>
      <c r="H10" s="1" t="e">
        <f t="shared" si="6"/>
        <v>#VALUE!</v>
      </c>
      <c r="I10" s="2"/>
      <c r="J10" s="25" t="e">
        <f t="shared" si="7"/>
        <v>#VALUE!</v>
      </c>
      <c r="K10" s="162"/>
      <c r="L10" s="162"/>
      <c r="M10" s="162"/>
      <c r="N10" s="162"/>
    </row>
    <row r="11" spans="1:14">
      <c r="A11" s="165">
        <v>43326</v>
      </c>
      <c r="B11" s="45" t="e">
        <f t="shared" si="0"/>
        <v>#VALUE!</v>
      </c>
      <c r="C11" s="45" t="e">
        <f t="shared" si="1"/>
        <v>#VALUE!</v>
      </c>
      <c r="D11" s="45" t="e">
        <f t="shared" si="2"/>
        <v>#VALUE!</v>
      </c>
      <c r="E11" s="45" t="e">
        <f t="shared" si="3"/>
        <v>#VALUE!</v>
      </c>
      <c r="F11" s="45" t="e">
        <f t="shared" si="4"/>
        <v>#VALUE!</v>
      </c>
      <c r="G11" s="45" t="e">
        <f t="shared" si="5"/>
        <v>#VALUE!</v>
      </c>
      <c r="H11" s="1" t="e">
        <f t="shared" si="6"/>
        <v>#VALUE!</v>
      </c>
      <c r="I11" s="3"/>
      <c r="J11" s="25" t="e">
        <f t="shared" si="7"/>
        <v>#VALUE!</v>
      </c>
      <c r="K11" s="162"/>
      <c r="L11" s="162"/>
      <c r="M11" s="162"/>
      <c r="N11" s="162"/>
    </row>
    <row r="12" spans="1:14">
      <c r="A12" s="165">
        <v>43327</v>
      </c>
      <c r="B12" s="45" t="e">
        <f t="shared" si="0"/>
        <v>#VALUE!</v>
      </c>
      <c r="C12" s="45" t="e">
        <f t="shared" si="1"/>
        <v>#VALUE!</v>
      </c>
      <c r="D12" s="45" t="e">
        <f t="shared" si="2"/>
        <v>#VALUE!</v>
      </c>
      <c r="E12" s="45" t="e">
        <f t="shared" si="3"/>
        <v>#VALUE!</v>
      </c>
      <c r="F12" s="45" t="e">
        <f t="shared" si="4"/>
        <v>#VALUE!</v>
      </c>
      <c r="G12" s="45" t="e">
        <f t="shared" si="5"/>
        <v>#VALUE!</v>
      </c>
      <c r="H12" s="1" t="e">
        <f t="shared" si="6"/>
        <v>#VALUE!</v>
      </c>
      <c r="I12" s="2"/>
      <c r="J12" s="25" t="e">
        <f t="shared" si="7"/>
        <v>#VALUE!</v>
      </c>
      <c r="K12" s="162"/>
      <c r="L12" s="162"/>
      <c r="M12" s="162"/>
      <c r="N12" s="162"/>
    </row>
    <row r="13" spans="1:14">
      <c r="A13" s="165">
        <v>43328</v>
      </c>
      <c r="B13" s="45" t="e">
        <f t="shared" si="0"/>
        <v>#VALUE!</v>
      </c>
      <c r="C13" s="45" t="e">
        <f t="shared" si="1"/>
        <v>#VALUE!</v>
      </c>
      <c r="D13" s="45" t="e">
        <f t="shared" si="2"/>
        <v>#VALUE!</v>
      </c>
      <c r="E13" s="45" t="e">
        <f t="shared" si="3"/>
        <v>#VALUE!</v>
      </c>
      <c r="F13" s="45" t="e">
        <f t="shared" si="4"/>
        <v>#VALUE!</v>
      </c>
      <c r="G13" s="45" t="e">
        <f t="shared" si="5"/>
        <v>#VALUE!</v>
      </c>
      <c r="H13" s="1" t="e">
        <f t="shared" si="6"/>
        <v>#VALUE!</v>
      </c>
      <c r="I13" s="2"/>
      <c r="J13" s="25" t="e">
        <f t="shared" si="7"/>
        <v>#VALUE!</v>
      </c>
      <c r="K13" s="162"/>
      <c r="L13" s="162"/>
      <c r="M13" s="162"/>
      <c r="N13" s="162"/>
    </row>
    <row r="14" spans="1:14">
      <c r="A14" s="165">
        <v>43329</v>
      </c>
      <c r="B14" s="45" t="e">
        <f t="shared" si="0"/>
        <v>#VALUE!</v>
      </c>
      <c r="C14" s="45" t="e">
        <f t="shared" si="1"/>
        <v>#VALUE!</v>
      </c>
      <c r="D14" s="45" t="e">
        <f t="shared" si="2"/>
        <v>#VALUE!</v>
      </c>
      <c r="E14" s="45" t="e">
        <f t="shared" si="3"/>
        <v>#VALUE!</v>
      </c>
      <c r="F14" s="45" t="e">
        <f t="shared" si="4"/>
        <v>#VALUE!</v>
      </c>
      <c r="G14" s="45" t="e">
        <f t="shared" si="5"/>
        <v>#VALUE!</v>
      </c>
      <c r="H14" s="1" t="e">
        <f t="shared" si="6"/>
        <v>#VALUE!</v>
      </c>
      <c r="I14" s="3"/>
      <c r="J14" s="25" t="e">
        <f t="shared" si="7"/>
        <v>#VALUE!</v>
      </c>
      <c r="K14" s="162"/>
      <c r="L14" s="162"/>
      <c r="M14" s="162"/>
      <c r="N14" s="162"/>
    </row>
    <row r="15" spans="1:14">
      <c r="A15" s="165">
        <v>43332</v>
      </c>
      <c r="B15" s="45" t="e">
        <f t="shared" si="0"/>
        <v>#VALUE!</v>
      </c>
      <c r="C15" s="45" t="e">
        <f t="shared" si="1"/>
        <v>#VALUE!</v>
      </c>
      <c r="D15" s="45" t="e">
        <f t="shared" si="2"/>
        <v>#VALUE!</v>
      </c>
      <c r="E15" s="45" t="e">
        <f t="shared" si="3"/>
        <v>#VALUE!</v>
      </c>
      <c r="F15" s="45" t="e">
        <f t="shared" si="4"/>
        <v>#VALUE!</v>
      </c>
      <c r="G15" s="45" t="e">
        <f t="shared" si="5"/>
        <v>#VALUE!</v>
      </c>
      <c r="H15" s="1" t="e">
        <f t="shared" si="6"/>
        <v>#VALUE!</v>
      </c>
      <c r="I15" s="2"/>
      <c r="J15" s="25" t="e">
        <f t="shared" si="7"/>
        <v>#VALUE!</v>
      </c>
      <c r="K15" s="162"/>
      <c r="L15" s="162"/>
      <c r="M15" s="162"/>
      <c r="N15" s="162"/>
    </row>
    <row r="16" spans="1:14">
      <c r="A16" s="165">
        <v>43333</v>
      </c>
      <c r="B16" s="45" t="e">
        <f t="shared" si="0"/>
        <v>#VALUE!</v>
      </c>
      <c r="C16" s="45" t="e">
        <f t="shared" si="1"/>
        <v>#VALUE!</v>
      </c>
      <c r="D16" s="45" t="e">
        <f t="shared" si="2"/>
        <v>#VALUE!</v>
      </c>
      <c r="E16" s="45" t="e">
        <f t="shared" si="3"/>
        <v>#VALUE!</v>
      </c>
      <c r="F16" s="45" t="e">
        <f t="shared" si="4"/>
        <v>#VALUE!</v>
      </c>
      <c r="G16" s="45" t="e">
        <f t="shared" si="5"/>
        <v>#VALUE!</v>
      </c>
      <c r="H16" s="1" t="e">
        <f t="shared" si="6"/>
        <v>#VALUE!</v>
      </c>
      <c r="I16" s="2"/>
      <c r="J16" s="25" t="e">
        <f t="shared" si="7"/>
        <v>#VALUE!</v>
      </c>
      <c r="K16" s="162"/>
      <c r="L16" s="162"/>
      <c r="M16" s="162"/>
      <c r="N16" s="162"/>
    </row>
    <row r="17" spans="1:27">
      <c r="A17" s="165">
        <v>43334</v>
      </c>
      <c r="B17" s="45" t="e">
        <f t="shared" si="0"/>
        <v>#VALUE!</v>
      </c>
      <c r="C17" s="45" t="e">
        <f t="shared" si="1"/>
        <v>#VALUE!</v>
      </c>
      <c r="D17" s="45" t="e">
        <f t="shared" si="2"/>
        <v>#VALUE!</v>
      </c>
      <c r="E17" s="45" t="e">
        <f t="shared" si="3"/>
        <v>#VALUE!</v>
      </c>
      <c r="F17" s="45" t="e">
        <f t="shared" si="4"/>
        <v>#VALUE!</v>
      </c>
      <c r="G17" s="45" t="e">
        <f t="shared" si="5"/>
        <v>#VALUE!</v>
      </c>
      <c r="H17" s="1" t="e">
        <f t="shared" si="6"/>
        <v>#VALUE!</v>
      </c>
      <c r="I17" s="2"/>
      <c r="J17" s="25" t="e">
        <f t="shared" si="7"/>
        <v>#VALUE!</v>
      </c>
      <c r="K17" s="162"/>
      <c r="L17" s="162"/>
      <c r="M17" s="162"/>
      <c r="N17" s="162"/>
    </row>
    <row r="18" spans="1:27">
      <c r="A18" s="165">
        <v>43335</v>
      </c>
      <c r="B18" s="45" t="e">
        <f t="shared" si="0"/>
        <v>#VALUE!</v>
      </c>
      <c r="C18" s="45" t="e">
        <f t="shared" si="1"/>
        <v>#VALUE!</v>
      </c>
      <c r="D18" s="45" t="e">
        <f t="shared" si="2"/>
        <v>#VALUE!</v>
      </c>
      <c r="E18" s="45" t="e">
        <f t="shared" si="3"/>
        <v>#VALUE!</v>
      </c>
      <c r="F18" s="45" t="e">
        <f t="shared" si="4"/>
        <v>#VALUE!</v>
      </c>
      <c r="G18" s="45" t="e">
        <f t="shared" si="5"/>
        <v>#VALUE!</v>
      </c>
      <c r="H18" s="1" t="e">
        <f t="shared" si="6"/>
        <v>#VALUE!</v>
      </c>
      <c r="I18" s="2"/>
      <c r="J18" s="25" t="e">
        <f t="shared" si="7"/>
        <v>#VALUE!</v>
      </c>
      <c r="K18" s="162"/>
      <c r="L18" s="162"/>
      <c r="M18" s="162"/>
      <c r="N18" s="162"/>
    </row>
    <row r="19" spans="1:27">
      <c r="A19" s="165">
        <v>43336</v>
      </c>
      <c r="B19" s="45" t="e">
        <f t="shared" si="0"/>
        <v>#VALUE!</v>
      </c>
      <c r="C19" s="45" t="e">
        <f t="shared" si="1"/>
        <v>#VALUE!</v>
      </c>
      <c r="D19" s="45" t="e">
        <f t="shared" si="2"/>
        <v>#VALUE!</v>
      </c>
      <c r="E19" s="45" t="e">
        <f t="shared" si="3"/>
        <v>#VALUE!</v>
      </c>
      <c r="F19" s="45" t="e">
        <f t="shared" si="4"/>
        <v>#VALUE!</v>
      </c>
      <c r="G19" s="45" t="e">
        <f t="shared" si="5"/>
        <v>#VALUE!</v>
      </c>
      <c r="H19" s="1" t="e">
        <f t="shared" si="6"/>
        <v>#VALUE!</v>
      </c>
      <c r="I19" s="2"/>
      <c r="J19" s="25" t="e">
        <f t="shared" si="7"/>
        <v>#VALUE!</v>
      </c>
      <c r="K19" s="162"/>
      <c r="L19" s="162"/>
      <c r="M19" s="162"/>
      <c r="N19" s="162"/>
    </row>
    <row r="20" spans="1:27">
      <c r="A20" s="165">
        <v>43339</v>
      </c>
      <c r="B20" s="45" t="e">
        <f t="shared" si="0"/>
        <v>#VALUE!</v>
      </c>
      <c r="C20" s="45" t="e">
        <f t="shared" si="1"/>
        <v>#VALUE!</v>
      </c>
      <c r="D20" s="45" t="e">
        <f t="shared" si="2"/>
        <v>#VALUE!</v>
      </c>
      <c r="E20" s="45" t="e">
        <f t="shared" si="3"/>
        <v>#VALUE!</v>
      </c>
      <c r="F20" s="45" t="e">
        <f t="shared" si="4"/>
        <v>#VALUE!</v>
      </c>
      <c r="G20" s="45" t="e">
        <f t="shared" si="5"/>
        <v>#VALUE!</v>
      </c>
      <c r="H20" s="1" t="e">
        <f t="shared" si="6"/>
        <v>#VALUE!</v>
      </c>
      <c r="I20" s="2"/>
      <c r="J20" s="25" t="e">
        <f t="shared" si="7"/>
        <v>#VALUE!</v>
      </c>
      <c r="K20" s="162"/>
      <c r="L20" s="162"/>
      <c r="M20" s="162"/>
      <c r="N20" s="162"/>
    </row>
    <row r="21" spans="1:27">
      <c r="A21" s="165">
        <v>43340</v>
      </c>
      <c r="B21" s="45" t="e">
        <f t="shared" si="0"/>
        <v>#VALUE!</v>
      </c>
      <c r="C21" s="45" t="e">
        <f t="shared" si="1"/>
        <v>#VALUE!</v>
      </c>
      <c r="D21" s="45" t="e">
        <f t="shared" si="2"/>
        <v>#VALUE!</v>
      </c>
      <c r="E21" s="45" t="e">
        <f t="shared" si="3"/>
        <v>#VALUE!</v>
      </c>
      <c r="F21" s="45" t="e">
        <f t="shared" si="4"/>
        <v>#VALUE!</v>
      </c>
      <c r="G21" s="45" t="e">
        <f t="shared" si="5"/>
        <v>#VALUE!</v>
      </c>
      <c r="H21" s="1" t="e">
        <f t="shared" si="6"/>
        <v>#VALUE!</v>
      </c>
      <c r="I21" s="2"/>
      <c r="J21" s="25" t="e">
        <f t="shared" si="7"/>
        <v>#VALUE!</v>
      </c>
      <c r="K21" s="162"/>
      <c r="L21" s="162"/>
      <c r="M21" s="162"/>
      <c r="N21" s="162"/>
    </row>
    <row r="22" spans="1:27">
      <c r="A22" s="165">
        <v>43341</v>
      </c>
      <c r="B22" s="45" t="e">
        <f t="shared" si="0"/>
        <v>#VALUE!</v>
      </c>
      <c r="C22" s="45" t="e">
        <f t="shared" si="1"/>
        <v>#VALUE!</v>
      </c>
      <c r="D22" s="45" t="e">
        <f t="shared" si="2"/>
        <v>#VALUE!</v>
      </c>
      <c r="E22" s="45" t="e">
        <f t="shared" si="3"/>
        <v>#VALUE!</v>
      </c>
      <c r="F22" s="45" t="e">
        <f t="shared" si="4"/>
        <v>#VALUE!</v>
      </c>
      <c r="G22" s="45" t="e">
        <f t="shared" si="5"/>
        <v>#VALUE!</v>
      </c>
      <c r="H22" s="1" t="e">
        <f t="shared" si="6"/>
        <v>#VALUE!</v>
      </c>
      <c r="I22" s="2"/>
      <c r="J22" s="25" t="e">
        <f t="shared" si="7"/>
        <v>#VALUE!</v>
      </c>
      <c r="K22" s="162"/>
      <c r="L22" s="162"/>
      <c r="M22" s="162"/>
      <c r="N22" s="162"/>
    </row>
    <row r="23" spans="1:27">
      <c r="A23" s="165">
        <v>43342</v>
      </c>
      <c r="B23" s="45" t="e">
        <f t="shared" si="0"/>
        <v>#VALUE!</v>
      </c>
      <c r="C23" s="45" t="e">
        <f t="shared" si="1"/>
        <v>#VALUE!</v>
      </c>
      <c r="D23" s="45" t="e">
        <f t="shared" si="2"/>
        <v>#VALUE!</v>
      </c>
      <c r="E23" s="45" t="e">
        <f t="shared" si="3"/>
        <v>#VALUE!</v>
      </c>
      <c r="F23" s="45" t="e">
        <f t="shared" si="4"/>
        <v>#VALUE!</v>
      </c>
      <c r="G23" s="45" t="e">
        <f t="shared" si="5"/>
        <v>#VALUE!</v>
      </c>
      <c r="H23" s="1" t="e">
        <f t="shared" si="6"/>
        <v>#VALUE!</v>
      </c>
      <c r="I23" s="2"/>
      <c r="J23" s="25" t="e">
        <f t="shared" si="7"/>
        <v>#VALUE!</v>
      </c>
      <c r="K23" s="162"/>
      <c r="L23" s="162"/>
      <c r="M23" s="162"/>
      <c r="N23" s="162"/>
    </row>
    <row r="24" spans="1:27">
      <c r="A24" s="165">
        <v>43343</v>
      </c>
      <c r="B24" s="45" t="e">
        <f t="shared" si="0"/>
        <v>#VALUE!</v>
      </c>
      <c r="C24" s="45" t="e">
        <f t="shared" si="1"/>
        <v>#VALUE!</v>
      </c>
      <c r="D24" s="45" t="e">
        <f t="shared" si="2"/>
        <v>#VALUE!</v>
      </c>
      <c r="E24" s="45" t="e">
        <f t="shared" si="3"/>
        <v>#VALUE!</v>
      </c>
      <c r="F24" s="45" t="e">
        <f t="shared" si="4"/>
        <v>#VALUE!</v>
      </c>
      <c r="G24" s="45" t="e">
        <f t="shared" si="5"/>
        <v>#VALUE!</v>
      </c>
      <c r="H24" s="1" t="e">
        <f t="shared" si="6"/>
        <v>#VALUE!</v>
      </c>
      <c r="I24" s="2"/>
      <c r="J24" s="25" t="e">
        <f t="shared" si="7"/>
        <v>#VALUE!</v>
      </c>
      <c r="K24" s="162"/>
      <c r="L24" s="162"/>
      <c r="M24" s="162"/>
      <c r="N24" s="162"/>
    </row>
    <row r="25" spans="1:27" ht="15.75" customHeight="1">
      <c r="A25" s="4" t="s">
        <v>3</v>
      </c>
      <c r="B25" s="57" t="e">
        <f t="shared" ref="B25:J25" si="8">SUM(B2:B24)</f>
        <v>#VALUE!</v>
      </c>
      <c r="C25" s="57" t="e">
        <f t="shared" si="8"/>
        <v>#VALUE!</v>
      </c>
      <c r="D25" s="57" t="e">
        <f t="shared" si="8"/>
        <v>#VALUE!</v>
      </c>
      <c r="E25" s="57" t="e">
        <f t="shared" si="8"/>
        <v>#VALUE!</v>
      </c>
      <c r="F25" s="57" t="e">
        <f t="shared" si="8"/>
        <v>#VALUE!</v>
      </c>
      <c r="G25" s="57" t="e">
        <f t="shared" si="8"/>
        <v>#VALUE!</v>
      </c>
      <c r="H25" s="177" t="e">
        <f t="shared" si="8"/>
        <v>#VALUE!</v>
      </c>
      <c r="I25" s="157">
        <f t="shared" si="8"/>
        <v>0</v>
      </c>
      <c r="J25" s="160" t="e">
        <f t="shared" si="8"/>
        <v>#VALUE!</v>
      </c>
      <c r="K25" s="162"/>
      <c r="L25" s="162"/>
      <c r="M25" s="162"/>
      <c r="N25" s="162"/>
    </row>
    <row r="26" spans="1:27" ht="15.6">
      <c r="A26" s="56" t="s">
        <v>49</v>
      </c>
      <c r="B26" s="59"/>
      <c r="C26" s="59"/>
      <c r="D26" s="59"/>
      <c r="E26" s="59"/>
      <c r="F26" s="59"/>
      <c r="G26" s="59"/>
      <c r="H26" s="178"/>
      <c r="I26" s="60">
        <f>SUM(B26:F26)</f>
        <v>0</v>
      </c>
      <c r="J26" s="59"/>
    </row>
    <row r="27" spans="1:27" ht="15.75" customHeight="1">
      <c r="A27" s="87" t="s">
        <v>12</v>
      </c>
      <c r="B27" s="86" t="e">
        <f>(B25*8.6)</f>
        <v>#VALUE!</v>
      </c>
      <c r="C27" s="86" t="e">
        <f>(C25*8.6)</f>
        <v>#VALUE!</v>
      </c>
      <c r="D27" s="86" t="e">
        <f>(D25*6)</f>
        <v>#VALUE!</v>
      </c>
      <c r="E27" s="86" t="e">
        <f>(E25*7.8)</f>
        <v>#VALUE!</v>
      </c>
      <c r="F27" s="86" t="e">
        <f>(F25*11.42)</f>
        <v>#VALUE!</v>
      </c>
      <c r="G27" s="86" t="e">
        <f>(G25*11.42)</f>
        <v>#VALUE!</v>
      </c>
      <c r="H27" s="159"/>
      <c r="I27" s="158"/>
      <c r="J27" s="161"/>
      <c r="K27" s="162"/>
      <c r="L27" s="162"/>
      <c r="M27" s="162"/>
      <c r="N27" s="162"/>
    </row>
    <row r="29" spans="1:27" s="163" customFormat="1">
      <c r="A29" s="163" t="s">
        <v>17</v>
      </c>
      <c r="B29" s="163" t="s">
        <v>18</v>
      </c>
      <c r="C29" s="163" t="s">
        <v>19</v>
      </c>
      <c r="D29" s="163" t="s">
        <v>20</v>
      </c>
      <c r="E29" s="163" t="s">
        <v>21</v>
      </c>
      <c r="F29" s="163" t="s">
        <v>22</v>
      </c>
      <c r="G29" s="163" t="s">
        <v>23</v>
      </c>
      <c r="H29" s="163" t="s">
        <v>24</v>
      </c>
      <c r="I29" s="163" t="s">
        <v>25</v>
      </c>
      <c r="J29" s="163" t="s">
        <v>26</v>
      </c>
      <c r="K29" s="163" t="s">
        <v>27</v>
      </c>
      <c r="L29" s="163" t="s">
        <v>28</v>
      </c>
      <c r="M29" s="163" t="s">
        <v>99</v>
      </c>
    </row>
    <row r="30" spans="1:27" s="23" customFormat="1">
      <c r="A30" s="23" t="s">
        <v>203</v>
      </c>
      <c r="B30" s="23" t="s">
        <v>204</v>
      </c>
      <c r="C30" s="23" t="s">
        <v>15</v>
      </c>
      <c r="D30" s="23" t="s">
        <v>46</v>
      </c>
      <c r="E30" s="23">
        <v>0.04</v>
      </c>
      <c r="F30" s="23">
        <v>144.16399999999999</v>
      </c>
      <c r="G30" s="23">
        <v>146.405</v>
      </c>
      <c r="H30" s="23">
        <v>144.16399999999999</v>
      </c>
      <c r="I30" s="23">
        <v>144.15</v>
      </c>
      <c r="J30" s="23">
        <v>-0.32</v>
      </c>
      <c r="K30" s="23">
        <v>0.16</v>
      </c>
      <c r="L30" s="23">
        <v>-1.4</v>
      </c>
      <c r="M30" s="23">
        <v>-0.66</v>
      </c>
      <c r="N30" s="23">
        <v>0</v>
      </c>
      <c r="O30" s="23" t="s">
        <v>205</v>
      </c>
      <c r="P30" s="23">
        <v>73</v>
      </c>
      <c r="Q30" s="23" t="s">
        <v>206</v>
      </c>
      <c r="R30" s="23">
        <v>157</v>
      </c>
      <c r="S30" s="23">
        <v>0.12</v>
      </c>
      <c r="T30" s="23">
        <v>140.30000000000001</v>
      </c>
      <c r="U30" s="23">
        <v>50.508000000000003</v>
      </c>
      <c r="V30" s="23">
        <v>-16.7</v>
      </c>
      <c r="W30" s="23">
        <v>-6.0119999999999996</v>
      </c>
      <c r="X30" s="23">
        <v>89.4</v>
      </c>
      <c r="Y30" s="23">
        <v>9.6999999999999993</v>
      </c>
      <c r="Z30" s="23">
        <v>-141.69999999999999</v>
      </c>
      <c r="AA30" s="23">
        <v>-51.01</v>
      </c>
    </row>
    <row r="31" spans="1:27" s="23" customFormat="1">
      <c r="A31" s="23" t="s">
        <v>207</v>
      </c>
      <c r="B31" s="23" t="s">
        <v>208</v>
      </c>
      <c r="C31" s="23" t="s">
        <v>10</v>
      </c>
      <c r="D31" s="23" t="s">
        <v>44</v>
      </c>
      <c r="E31" s="23">
        <v>0.1</v>
      </c>
      <c r="F31" s="23">
        <v>1.16838</v>
      </c>
      <c r="G31" s="23">
        <v>1.1595299999999999</v>
      </c>
      <c r="H31" s="23">
        <v>1.16516</v>
      </c>
      <c r="I31" s="23">
        <v>1.1669</v>
      </c>
      <c r="J31" s="23">
        <v>-0.8</v>
      </c>
      <c r="K31" s="23">
        <v>0</v>
      </c>
      <c r="L31" s="23">
        <v>-17.399999999999999</v>
      </c>
      <c r="M31" s="23">
        <v>-18.2</v>
      </c>
      <c r="N31" s="23">
        <v>-0.13</v>
      </c>
      <c r="O31" s="23" t="s">
        <v>209</v>
      </c>
      <c r="P31" s="23">
        <v>0</v>
      </c>
      <c r="Q31" s="23" t="s">
        <v>45</v>
      </c>
      <c r="R31" s="23">
        <v>17.399999999999999</v>
      </c>
      <c r="S31" s="23">
        <v>17.420000000000002</v>
      </c>
      <c r="T31" s="23">
        <v>0</v>
      </c>
      <c r="U31" s="23">
        <v>0</v>
      </c>
      <c r="V31" s="23">
        <v>-17.399999999999999</v>
      </c>
      <c r="W31" s="23">
        <v>-17.399999999999999</v>
      </c>
      <c r="X31" s="23">
        <v>0</v>
      </c>
      <c r="Y31" s="23">
        <v>0</v>
      </c>
      <c r="Z31" s="23">
        <v>-17.399999999999999</v>
      </c>
      <c r="AA31" s="23">
        <v>-17.399999999999999</v>
      </c>
    </row>
    <row r="32" spans="1:27" s="23" customFormat="1">
      <c r="A32" s="23" t="s">
        <v>210</v>
      </c>
      <c r="B32" s="23" t="s">
        <v>211</v>
      </c>
      <c r="C32" s="23" t="s">
        <v>11</v>
      </c>
      <c r="D32" s="23" t="s">
        <v>46</v>
      </c>
      <c r="E32" s="23">
        <v>0.11</v>
      </c>
      <c r="F32" s="23">
        <v>111.334</v>
      </c>
      <c r="G32" s="23">
        <v>112.069</v>
      </c>
      <c r="H32" s="23">
        <v>111.655</v>
      </c>
      <c r="I32" s="23">
        <v>111.34</v>
      </c>
      <c r="J32" s="23">
        <v>-0.88</v>
      </c>
      <c r="K32" s="23">
        <v>1.29</v>
      </c>
      <c r="L32" s="23">
        <v>-31.5</v>
      </c>
      <c r="M32" s="23">
        <v>-30.71</v>
      </c>
      <c r="N32" s="23">
        <v>-0.21</v>
      </c>
      <c r="O32" s="23" t="s">
        <v>212</v>
      </c>
      <c r="P32" s="23">
        <v>8.6999999999999993</v>
      </c>
      <c r="Q32" s="23" t="s">
        <v>213</v>
      </c>
      <c r="R32" s="23">
        <v>37.1</v>
      </c>
      <c r="S32" s="23">
        <v>5.63</v>
      </c>
      <c r="T32" s="23">
        <v>5.6</v>
      </c>
      <c r="U32" s="23">
        <v>5.5439999999999996</v>
      </c>
      <c r="V32" s="23">
        <v>-31.5</v>
      </c>
      <c r="W32" s="23">
        <v>-31.184999999999999</v>
      </c>
      <c r="X32" s="23">
        <v>15.1</v>
      </c>
      <c r="Y32" s="23">
        <v>0</v>
      </c>
      <c r="Z32" s="23">
        <v>-37.1</v>
      </c>
      <c r="AA32" s="23">
        <v>-36.729999999999997</v>
      </c>
    </row>
    <row r="33" spans="1:27" s="23" customFormat="1">
      <c r="A33" s="23" t="s">
        <v>214</v>
      </c>
      <c r="B33" s="23" t="s">
        <v>215</v>
      </c>
      <c r="C33" s="23" t="s">
        <v>11</v>
      </c>
      <c r="D33" s="23" t="s">
        <v>46</v>
      </c>
      <c r="E33" s="23">
        <v>0.11</v>
      </c>
      <c r="F33" s="23">
        <v>111.227</v>
      </c>
      <c r="G33" s="23">
        <v>111.905</v>
      </c>
      <c r="H33" s="23">
        <v>111.551</v>
      </c>
      <c r="I33" s="23">
        <v>111.434</v>
      </c>
      <c r="J33" s="23">
        <v>-0.88</v>
      </c>
      <c r="K33" s="23">
        <v>1.29</v>
      </c>
      <c r="L33" s="23">
        <v>-11.7</v>
      </c>
      <c r="M33" s="23">
        <v>-11.14</v>
      </c>
      <c r="N33" s="23">
        <v>-0.08</v>
      </c>
      <c r="O33" s="23" t="s">
        <v>216</v>
      </c>
      <c r="P33" s="23">
        <v>42.9</v>
      </c>
      <c r="Q33" s="23" t="s">
        <v>217</v>
      </c>
      <c r="R33" s="23">
        <v>31.7</v>
      </c>
      <c r="S33" s="23">
        <v>0.79</v>
      </c>
      <c r="T33" s="23">
        <v>17.7</v>
      </c>
      <c r="U33" s="23">
        <v>17.523</v>
      </c>
      <c r="V33" s="23">
        <v>-14</v>
      </c>
      <c r="W33" s="23">
        <v>-13.86</v>
      </c>
      <c r="X33" s="23">
        <v>55.8</v>
      </c>
      <c r="Y33" s="23">
        <v>7.3</v>
      </c>
      <c r="Z33" s="23">
        <v>-29.4</v>
      </c>
      <c r="AA33" s="23">
        <v>-29.11</v>
      </c>
    </row>
    <row r="34" spans="1:27" s="23" customFormat="1">
      <c r="A34" s="23" t="s">
        <v>203</v>
      </c>
      <c r="B34" s="23" t="s">
        <v>218</v>
      </c>
      <c r="C34" s="23" t="s">
        <v>73</v>
      </c>
      <c r="D34" s="23" t="s">
        <v>46</v>
      </c>
      <c r="E34" s="23">
        <v>0.08</v>
      </c>
      <c r="F34" s="23">
        <v>130.27099999999999</v>
      </c>
      <c r="G34" s="23">
        <v>131.006</v>
      </c>
      <c r="H34" s="23">
        <v>130.27099999999999</v>
      </c>
      <c r="I34" s="23">
        <v>130.69200000000001</v>
      </c>
      <c r="J34" s="23">
        <v>-0.64</v>
      </c>
      <c r="K34" s="23">
        <v>-0.47</v>
      </c>
      <c r="L34" s="23">
        <v>42.1</v>
      </c>
      <c r="M34" s="23">
        <v>29.05</v>
      </c>
      <c r="N34" s="23">
        <v>0.2</v>
      </c>
      <c r="O34" s="23" t="s">
        <v>219</v>
      </c>
      <c r="P34" s="23">
        <v>100</v>
      </c>
      <c r="Q34" s="23" t="s">
        <v>220</v>
      </c>
      <c r="R34" s="23">
        <v>32.4</v>
      </c>
      <c r="S34" s="23">
        <v>0.02</v>
      </c>
      <c r="T34" s="23">
        <v>53.3</v>
      </c>
      <c r="U34" s="23">
        <v>38.375999999999998</v>
      </c>
      <c r="V34" s="23">
        <v>0</v>
      </c>
      <c r="W34" s="23">
        <v>0</v>
      </c>
      <c r="X34" s="23">
        <v>100</v>
      </c>
      <c r="Y34" s="23">
        <v>79</v>
      </c>
      <c r="Z34" s="23">
        <v>-11.2</v>
      </c>
      <c r="AA34" s="23">
        <v>-8.06</v>
      </c>
    </row>
    <row r="35" spans="1:27" s="23" customFormat="1">
      <c r="A35" s="23" t="s">
        <v>221</v>
      </c>
      <c r="B35" s="23" t="s">
        <v>222</v>
      </c>
      <c r="C35" s="23" t="s">
        <v>13</v>
      </c>
      <c r="D35" s="23" t="s">
        <v>46</v>
      </c>
      <c r="E35" s="23">
        <v>0.03</v>
      </c>
      <c r="F35" s="23">
        <v>1.28755</v>
      </c>
      <c r="G35" s="23">
        <v>1.3023899999999999</v>
      </c>
      <c r="H35" s="23">
        <v>1.28755</v>
      </c>
      <c r="I35" s="23">
        <v>1.3023899999999999</v>
      </c>
      <c r="J35" s="23">
        <v>-0.24</v>
      </c>
      <c r="K35" s="23">
        <v>-0.84</v>
      </c>
      <c r="L35" s="23">
        <v>148.4</v>
      </c>
      <c r="M35" s="23">
        <v>43.44</v>
      </c>
      <c r="N35" s="23">
        <v>0.3</v>
      </c>
      <c r="O35" s="23" t="s">
        <v>223</v>
      </c>
      <c r="P35" s="23">
        <v>29.9</v>
      </c>
      <c r="Q35" s="23" t="s">
        <v>224</v>
      </c>
      <c r="R35" s="23">
        <v>79.5</v>
      </c>
      <c r="S35" s="23">
        <v>0.5</v>
      </c>
      <c r="T35" s="23">
        <v>148.4</v>
      </c>
      <c r="U35" s="23">
        <v>44.52</v>
      </c>
      <c r="V35" s="23">
        <v>-74.3</v>
      </c>
      <c r="W35" s="23">
        <v>-22.29</v>
      </c>
      <c r="X35" s="23">
        <v>66.599999999999994</v>
      </c>
      <c r="Y35" s="23">
        <v>100</v>
      </c>
      <c r="Z35" s="23">
        <v>0</v>
      </c>
      <c r="AA35" s="23">
        <v>0</v>
      </c>
    </row>
    <row r="36" spans="1:27" s="23" customFormat="1">
      <c r="A36" s="23" t="s">
        <v>225</v>
      </c>
      <c r="B36" s="23" t="s">
        <v>226</v>
      </c>
      <c r="C36" s="23" t="s">
        <v>13</v>
      </c>
      <c r="D36" s="23" t="s">
        <v>46</v>
      </c>
      <c r="E36" s="23">
        <v>0.09</v>
      </c>
      <c r="F36" s="23">
        <v>1.2871300000000001</v>
      </c>
      <c r="G36" s="23">
        <v>1.30298</v>
      </c>
      <c r="H36" s="23">
        <v>1.2903</v>
      </c>
      <c r="I36" s="23">
        <v>1.28711</v>
      </c>
      <c r="J36" s="23">
        <v>-0.72</v>
      </c>
      <c r="K36" s="23">
        <v>0</v>
      </c>
      <c r="L36" s="23">
        <v>-31.9</v>
      </c>
      <c r="M36" s="23">
        <v>-29.43</v>
      </c>
      <c r="N36" s="23">
        <v>-0.2</v>
      </c>
      <c r="O36" s="23" t="s">
        <v>227</v>
      </c>
      <c r="P36" s="23">
        <v>0</v>
      </c>
      <c r="Q36" s="23" t="s">
        <v>45</v>
      </c>
      <c r="R36" s="23">
        <v>31.9</v>
      </c>
      <c r="S36" s="23">
        <v>31.95</v>
      </c>
      <c r="T36" s="23">
        <v>0</v>
      </c>
      <c r="U36" s="23">
        <v>0</v>
      </c>
      <c r="V36" s="23">
        <v>-31.9</v>
      </c>
      <c r="W36" s="23">
        <v>-28.71</v>
      </c>
      <c r="X36" s="23">
        <v>0</v>
      </c>
      <c r="Y36" s="23">
        <v>0</v>
      </c>
      <c r="Z36" s="23">
        <v>-31.9</v>
      </c>
      <c r="AA36" s="23">
        <v>-28.71</v>
      </c>
    </row>
    <row r="37" spans="1:27" s="23" customFormat="1">
      <c r="A37" s="23" t="s">
        <v>228</v>
      </c>
      <c r="B37" s="23" t="s">
        <v>229</v>
      </c>
      <c r="C37" s="23" t="s">
        <v>73</v>
      </c>
      <c r="D37" s="23" t="s">
        <v>46</v>
      </c>
      <c r="E37" s="23">
        <v>0.06</v>
      </c>
      <c r="F37" s="23">
        <v>129.11799999999999</v>
      </c>
      <c r="G37" s="23">
        <v>130.52099999999999</v>
      </c>
      <c r="H37" s="23">
        <v>129.678</v>
      </c>
      <c r="I37" s="23">
        <v>129.99600000000001</v>
      </c>
      <c r="J37" s="23">
        <v>-0.48</v>
      </c>
      <c r="K37" s="23">
        <v>-0.12</v>
      </c>
      <c r="L37" s="23">
        <v>31.8</v>
      </c>
      <c r="M37" s="23">
        <v>16.54</v>
      </c>
      <c r="N37" s="23">
        <v>0.11</v>
      </c>
      <c r="O37" s="23" t="s">
        <v>230</v>
      </c>
      <c r="P37" s="23">
        <v>100</v>
      </c>
      <c r="Q37" s="23" t="s">
        <v>231</v>
      </c>
      <c r="R37" s="23">
        <v>5.0999999999999996</v>
      </c>
      <c r="S37" s="23">
        <v>0.03</v>
      </c>
      <c r="T37" s="23">
        <v>32.1</v>
      </c>
      <c r="U37" s="23">
        <v>17.334</v>
      </c>
      <c r="V37" s="23">
        <v>0</v>
      </c>
      <c r="W37" s="23">
        <v>0</v>
      </c>
      <c r="X37" s="23">
        <v>100</v>
      </c>
      <c r="Y37" s="23">
        <v>99.1</v>
      </c>
      <c r="Z37" s="23">
        <v>-0.3</v>
      </c>
      <c r="AA37" s="23">
        <v>-0.16</v>
      </c>
    </row>
    <row r="38" spans="1:27" s="23" customFormat="1">
      <c r="A38" s="23" t="s">
        <v>232</v>
      </c>
      <c r="B38" s="23" t="s">
        <v>233</v>
      </c>
      <c r="C38" s="23" t="s">
        <v>10</v>
      </c>
      <c r="D38" s="23" t="s">
        <v>46</v>
      </c>
      <c r="E38" s="23">
        <v>0.1</v>
      </c>
      <c r="F38" s="23">
        <v>1.15656</v>
      </c>
      <c r="G38" s="23">
        <v>1.1667099999999999</v>
      </c>
      <c r="H38" s="23">
        <v>1.15954</v>
      </c>
      <c r="I38" s="23">
        <v>1.16275</v>
      </c>
      <c r="J38" s="23">
        <v>-0.8</v>
      </c>
      <c r="K38" s="23">
        <v>0</v>
      </c>
      <c r="L38" s="23">
        <v>32.1</v>
      </c>
      <c r="M38" s="23">
        <v>31.3</v>
      </c>
      <c r="N38" s="23">
        <v>0.22</v>
      </c>
      <c r="O38" s="23" t="s">
        <v>234</v>
      </c>
      <c r="P38" s="23">
        <v>0.6</v>
      </c>
      <c r="Q38" s="23" t="s">
        <v>58</v>
      </c>
      <c r="R38" s="23">
        <v>0</v>
      </c>
      <c r="S38" s="23">
        <v>1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32.1</v>
      </c>
      <c r="AA38" s="23">
        <v>32.1</v>
      </c>
    </row>
    <row r="39" spans="1:27" s="23" customFormat="1">
      <c r="A39" s="23" t="s">
        <v>235</v>
      </c>
      <c r="B39" s="23" t="s">
        <v>236</v>
      </c>
      <c r="C39" s="23" t="s">
        <v>16</v>
      </c>
      <c r="D39" s="23" t="s">
        <v>46</v>
      </c>
      <c r="E39" s="23">
        <v>7.0000000000000007E-2</v>
      </c>
      <c r="F39" s="23">
        <v>0.72597999999999996</v>
      </c>
      <c r="G39" s="23">
        <v>0.73379000000000005</v>
      </c>
      <c r="H39" s="23">
        <v>0.72996000000000005</v>
      </c>
      <c r="I39" s="23">
        <v>0.73379000000000005</v>
      </c>
      <c r="J39" s="23">
        <v>-0.56000000000000005</v>
      </c>
      <c r="K39" s="23">
        <v>0</v>
      </c>
      <c r="L39" s="23">
        <v>38.299999999999997</v>
      </c>
      <c r="M39" s="23">
        <v>26.25</v>
      </c>
      <c r="N39" s="23">
        <v>0.18</v>
      </c>
      <c r="O39" s="23" t="s">
        <v>237</v>
      </c>
      <c r="P39" s="23">
        <v>0.7</v>
      </c>
      <c r="Q39" s="23" t="s">
        <v>58</v>
      </c>
      <c r="R39" s="23">
        <v>0</v>
      </c>
      <c r="S39" s="23">
        <v>1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38.299999999999997</v>
      </c>
      <c r="AA39" s="23">
        <v>26.81</v>
      </c>
    </row>
    <row r="40" spans="1:27" s="23" customFormat="1">
      <c r="A40" s="23" t="s">
        <v>238</v>
      </c>
      <c r="B40" s="23" t="s">
        <v>239</v>
      </c>
      <c r="C40" s="23" t="s">
        <v>73</v>
      </c>
      <c r="D40" s="23" t="s">
        <v>46</v>
      </c>
      <c r="E40" s="23">
        <v>0.04</v>
      </c>
      <c r="F40" s="23">
        <v>126.196</v>
      </c>
      <c r="G40" s="23">
        <v>127.55800000000001</v>
      </c>
      <c r="H40" s="23">
        <v>126.95</v>
      </c>
      <c r="I40" s="23">
        <v>127.55800000000001</v>
      </c>
      <c r="J40" s="23">
        <v>-0.32</v>
      </c>
      <c r="K40" s="23">
        <v>0</v>
      </c>
      <c r="L40" s="23">
        <v>60.8</v>
      </c>
      <c r="M40" s="23">
        <v>21.71</v>
      </c>
      <c r="N40" s="23">
        <v>0.15</v>
      </c>
      <c r="O40" s="23" t="s">
        <v>240</v>
      </c>
      <c r="P40" s="23">
        <v>100</v>
      </c>
      <c r="Q40" s="23" t="s">
        <v>241</v>
      </c>
      <c r="R40" s="23">
        <v>42.1</v>
      </c>
      <c r="S40" s="23">
        <v>0.01</v>
      </c>
      <c r="T40" s="23">
        <v>102.9</v>
      </c>
      <c r="U40" s="23">
        <v>37.043999999999997</v>
      </c>
      <c r="V40" s="23">
        <v>0</v>
      </c>
      <c r="W40" s="23">
        <v>0</v>
      </c>
      <c r="X40" s="23">
        <v>100</v>
      </c>
      <c r="Y40" s="23">
        <v>59.1</v>
      </c>
      <c r="Z40" s="23">
        <v>-42.1</v>
      </c>
      <c r="AA40" s="23">
        <v>-15.16</v>
      </c>
    </row>
    <row r="41" spans="1:27" s="23" customFormat="1">
      <c r="A41" s="23" t="s">
        <v>242</v>
      </c>
      <c r="B41" s="23" t="s">
        <v>243</v>
      </c>
      <c r="C41" s="23" t="s">
        <v>10</v>
      </c>
      <c r="D41" s="23" t="s">
        <v>46</v>
      </c>
      <c r="E41" s="23">
        <v>0.09</v>
      </c>
      <c r="F41" s="23">
        <v>1.1463099999999999</v>
      </c>
      <c r="G41" s="23">
        <v>1.15567</v>
      </c>
      <c r="H41" s="23">
        <v>1.1492899999999999</v>
      </c>
      <c r="I41" s="23">
        <v>1.1514200000000001</v>
      </c>
      <c r="J41" s="23">
        <v>-0.72</v>
      </c>
      <c r="K41" s="23">
        <v>0</v>
      </c>
      <c r="L41" s="23">
        <v>21.3</v>
      </c>
      <c r="M41" s="23">
        <v>18.45</v>
      </c>
      <c r="N41" s="23">
        <v>0.13</v>
      </c>
      <c r="O41" s="23" t="s">
        <v>244</v>
      </c>
      <c r="P41" s="23">
        <v>0.2</v>
      </c>
      <c r="Q41" s="23" t="s">
        <v>58</v>
      </c>
      <c r="R41" s="23">
        <v>0</v>
      </c>
      <c r="S41" s="23">
        <v>0.05</v>
      </c>
      <c r="T41" s="23">
        <v>21.3</v>
      </c>
      <c r="U41" s="23">
        <v>19.170000000000002</v>
      </c>
      <c r="V41" s="23">
        <v>0</v>
      </c>
      <c r="W41" s="23">
        <v>0</v>
      </c>
      <c r="X41" s="23">
        <v>100</v>
      </c>
      <c r="Y41" s="23">
        <v>100</v>
      </c>
      <c r="Z41" s="23">
        <v>0</v>
      </c>
      <c r="AA41" s="23">
        <v>0</v>
      </c>
    </row>
    <row r="42" spans="1:27" s="23" customFormat="1">
      <c r="A42" s="23" t="s">
        <v>245</v>
      </c>
      <c r="B42" s="23" t="s">
        <v>246</v>
      </c>
      <c r="C42" s="23" t="s">
        <v>11</v>
      </c>
      <c r="D42" s="23" t="s">
        <v>44</v>
      </c>
      <c r="E42" s="23">
        <v>0.08</v>
      </c>
      <c r="F42" s="23">
        <v>110.974</v>
      </c>
      <c r="G42" s="23">
        <v>110.10299999999999</v>
      </c>
      <c r="H42" s="23">
        <v>110.57299999999999</v>
      </c>
      <c r="I42" s="23">
        <v>110.10299999999999</v>
      </c>
      <c r="J42" s="23">
        <v>-0.64</v>
      </c>
      <c r="K42" s="23">
        <v>0</v>
      </c>
      <c r="L42" s="23">
        <v>47</v>
      </c>
      <c r="M42" s="23">
        <v>33.51</v>
      </c>
      <c r="N42" s="23">
        <v>0.23</v>
      </c>
      <c r="O42" s="23" t="s">
        <v>247</v>
      </c>
      <c r="P42" s="23">
        <v>100</v>
      </c>
      <c r="Q42" s="23" t="s">
        <v>248</v>
      </c>
      <c r="R42" s="23">
        <v>35.6</v>
      </c>
      <c r="S42" s="23">
        <v>0.01</v>
      </c>
      <c r="T42" s="23">
        <v>79</v>
      </c>
      <c r="U42" s="23">
        <v>57.67</v>
      </c>
      <c r="V42" s="23">
        <v>0</v>
      </c>
      <c r="W42" s="23">
        <v>0</v>
      </c>
      <c r="X42" s="23">
        <v>100</v>
      </c>
      <c r="Y42" s="23">
        <v>59.5</v>
      </c>
      <c r="Z42" s="23">
        <v>-32</v>
      </c>
      <c r="AA42" s="23">
        <v>-23.36</v>
      </c>
    </row>
    <row r="43" spans="1:27" s="23" customFormat="1">
      <c r="A43" s="23" t="s">
        <v>249</v>
      </c>
      <c r="B43" s="23" t="s">
        <v>250</v>
      </c>
      <c r="C43" s="23" t="s">
        <v>11</v>
      </c>
      <c r="D43" s="23" t="s">
        <v>44</v>
      </c>
      <c r="E43" s="23">
        <v>7.0000000000000007E-2</v>
      </c>
      <c r="F43" s="23">
        <v>111.102</v>
      </c>
      <c r="G43" s="23">
        <v>110.151</v>
      </c>
      <c r="H43" s="23">
        <v>110.657</v>
      </c>
      <c r="I43" s="23">
        <v>110.60599999999999</v>
      </c>
      <c r="J43" s="23">
        <v>-0.56000000000000005</v>
      </c>
      <c r="K43" s="23">
        <v>-0.49</v>
      </c>
      <c r="L43" s="23">
        <v>5.0999999999999996</v>
      </c>
      <c r="M43" s="23">
        <v>2.1800000000000002</v>
      </c>
      <c r="N43" s="23">
        <v>0.02</v>
      </c>
      <c r="O43" s="23" t="s">
        <v>251</v>
      </c>
      <c r="P43" s="23">
        <v>99.5</v>
      </c>
      <c r="Q43" s="23" t="s">
        <v>252</v>
      </c>
      <c r="R43" s="23">
        <v>37.1</v>
      </c>
      <c r="S43" s="23">
        <v>0.05</v>
      </c>
      <c r="T43" s="23">
        <v>42.2</v>
      </c>
      <c r="U43" s="23">
        <v>26.585999999999999</v>
      </c>
      <c r="V43" s="23">
        <v>-1.9</v>
      </c>
      <c r="W43" s="23">
        <v>-1.1969999999999901</v>
      </c>
      <c r="X43" s="23">
        <v>95.7</v>
      </c>
      <c r="Y43" s="23">
        <v>15.9</v>
      </c>
      <c r="Z43" s="23">
        <v>-37.1</v>
      </c>
      <c r="AA43" s="23">
        <v>-23.37</v>
      </c>
    </row>
    <row r="44" spans="1:27" s="23" customFormat="1">
      <c r="A44" s="23" t="s">
        <v>253</v>
      </c>
      <c r="B44" s="23" t="s">
        <v>254</v>
      </c>
      <c r="C44" s="23" t="s">
        <v>73</v>
      </c>
      <c r="D44" s="23" t="s">
        <v>44</v>
      </c>
      <c r="E44" s="23">
        <v>0.06</v>
      </c>
      <c r="F44" s="23">
        <v>126.32</v>
      </c>
      <c r="G44" s="23">
        <v>124.592</v>
      </c>
      <c r="H44" s="23">
        <v>125.792</v>
      </c>
      <c r="I44" s="23">
        <v>126.32</v>
      </c>
      <c r="J44" s="23">
        <v>-0.48</v>
      </c>
      <c r="K44" s="23">
        <v>0</v>
      </c>
      <c r="L44" s="23">
        <v>-52.8</v>
      </c>
      <c r="M44" s="23">
        <v>-29.15</v>
      </c>
      <c r="N44" s="23">
        <v>-0.2</v>
      </c>
      <c r="O44" s="23" t="s">
        <v>255</v>
      </c>
      <c r="P44" s="23">
        <v>0</v>
      </c>
      <c r="Q44" s="23" t="s">
        <v>45</v>
      </c>
      <c r="R44" s="23">
        <v>0</v>
      </c>
      <c r="S44" s="23">
        <v>1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-52.8</v>
      </c>
      <c r="AA44" s="23">
        <v>-28.51</v>
      </c>
    </row>
    <row r="45" spans="1:27" s="23" customFormat="1">
      <c r="A45" s="23" t="s">
        <v>256</v>
      </c>
      <c r="B45" s="23" t="s">
        <v>257</v>
      </c>
      <c r="C45" s="23" t="s">
        <v>13</v>
      </c>
      <c r="D45" s="23" t="s">
        <v>46</v>
      </c>
      <c r="E45" s="23">
        <v>0.09</v>
      </c>
      <c r="F45" s="23">
        <v>1.2712699999999999</v>
      </c>
      <c r="G45" s="23">
        <v>1.28643</v>
      </c>
      <c r="H45" s="23">
        <v>1.2743599999999999</v>
      </c>
      <c r="I45" s="23">
        <v>1.2712699999999999</v>
      </c>
      <c r="J45" s="23">
        <v>-0.72</v>
      </c>
      <c r="K45" s="23">
        <v>0</v>
      </c>
      <c r="L45" s="23">
        <v>-30.9</v>
      </c>
      <c r="M45" s="23">
        <v>-28.53</v>
      </c>
      <c r="N45" s="23">
        <v>-0.2</v>
      </c>
      <c r="O45" s="23" t="s">
        <v>258</v>
      </c>
      <c r="P45" s="23">
        <v>0</v>
      </c>
      <c r="Q45" s="23" t="s">
        <v>45</v>
      </c>
      <c r="R45" s="23">
        <v>30.9</v>
      </c>
      <c r="S45" s="23">
        <v>30.96</v>
      </c>
      <c r="T45" s="23">
        <v>0</v>
      </c>
      <c r="U45" s="23">
        <v>0</v>
      </c>
      <c r="V45" s="23">
        <v>-30.9</v>
      </c>
      <c r="W45" s="23">
        <v>-27.81</v>
      </c>
      <c r="X45" s="23">
        <v>0</v>
      </c>
      <c r="Y45" s="23">
        <v>0</v>
      </c>
      <c r="Z45" s="23">
        <v>-30.9</v>
      </c>
      <c r="AA45" s="23">
        <v>-27.81</v>
      </c>
    </row>
    <row r="46" spans="1:27" s="23" customFormat="1">
      <c r="A46" s="23" t="s">
        <v>259</v>
      </c>
      <c r="B46" s="23" t="s">
        <v>260</v>
      </c>
      <c r="C46" s="23" t="s">
        <v>11</v>
      </c>
      <c r="D46" s="23" t="s">
        <v>44</v>
      </c>
      <c r="E46" s="23">
        <v>0.06</v>
      </c>
      <c r="F46" s="23">
        <v>111.193</v>
      </c>
      <c r="G46" s="23">
        <v>110.117</v>
      </c>
      <c r="H46" s="23">
        <v>110.68899999999999</v>
      </c>
      <c r="I46" s="23">
        <v>110.82899999999999</v>
      </c>
      <c r="J46" s="23">
        <v>-0.48</v>
      </c>
      <c r="K46" s="23">
        <v>-1.27</v>
      </c>
      <c r="L46" s="23">
        <v>-14</v>
      </c>
      <c r="M46" s="23">
        <v>-9.33</v>
      </c>
      <c r="N46" s="23">
        <v>-7.0000000000000007E-2</v>
      </c>
      <c r="O46" s="23" t="s">
        <v>261</v>
      </c>
      <c r="P46" s="23">
        <v>49.6</v>
      </c>
      <c r="Q46" s="23" t="s">
        <v>262</v>
      </c>
      <c r="R46" s="23">
        <v>45.5</v>
      </c>
      <c r="S46" s="23">
        <v>0.98</v>
      </c>
      <c r="T46" s="23">
        <v>23</v>
      </c>
      <c r="U46" s="23">
        <v>12.42</v>
      </c>
      <c r="V46" s="23">
        <v>-22.5</v>
      </c>
      <c r="W46" s="23">
        <v>-12.15</v>
      </c>
      <c r="X46" s="23">
        <v>50.5</v>
      </c>
      <c r="Y46" s="23">
        <v>18.7</v>
      </c>
      <c r="Z46" s="23">
        <v>-37</v>
      </c>
      <c r="AA46" s="23">
        <v>-19.98</v>
      </c>
    </row>
    <row r="47" spans="1:27" s="23" customFormat="1">
      <c r="A47" s="23" t="s">
        <v>259</v>
      </c>
      <c r="B47" s="23" t="s">
        <v>263</v>
      </c>
      <c r="C47" s="23" t="s">
        <v>73</v>
      </c>
      <c r="D47" s="23" t="s">
        <v>44</v>
      </c>
      <c r="E47" s="23">
        <v>0.04</v>
      </c>
      <c r="F47" s="23">
        <v>125.871</v>
      </c>
      <c r="G47" s="23">
        <v>123.565</v>
      </c>
      <c r="H47" s="23">
        <v>125.14100000000001</v>
      </c>
      <c r="I47" s="23">
        <v>125.468</v>
      </c>
      <c r="J47" s="23">
        <v>-0.32</v>
      </c>
      <c r="K47" s="23">
        <v>0</v>
      </c>
      <c r="L47" s="23">
        <v>-32.700000000000003</v>
      </c>
      <c r="M47" s="23">
        <v>-12.14</v>
      </c>
      <c r="N47" s="23">
        <v>-0.08</v>
      </c>
      <c r="O47" s="23" t="s">
        <v>264</v>
      </c>
      <c r="P47" s="23">
        <v>0</v>
      </c>
      <c r="Q47" s="23" t="s">
        <v>45</v>
      </c>
      <c r="R47" s="23">
        <v>32.700000000000003</v>
      </c>
      <c r="S47" s="23">
        <v>32.79</v>
      </c>
      <c r="T47" s="23">
        <v>0</v>
      </c>
      <c r="U47" s="23">
        <v>0</v>
      </c>
      <c r="V47" s="23">
        <v>-32.700000000000003</v>
      </c>
      <c r="W47" s="23">
        <v>-11.772</v>
      </c>
      <c r="X47" s="23">
        <v>0</v>
      </c>
      <c r="Y47" s="23">
        <v>0</v>
      </c>
      <c r="Z47" s="23">
        <v>-32.700000000000003</v>
      </c>
      <c r="AA47" s="23">
        <v>-11.77</v>
      </c>
    </row>
    <row r="48" spans="1:27" s="23" customFormat="1">
      <c r="A48" s="23" t="s">
        <v>265</v>
      </c>
      <c r="B48" s="23" t="s">
        <v>266</v>
      </c>
      <c r="C48" s="23" t="s">
        <v>10</v>
      </c>
      <c r="D48" s="23" t="s">
        <v>44</v>
      </c>
      <c r="E48" s="23">
        <v>0.09</v>
      </c>
      <c r="F48" s="23">
        <v>1.13757</v>
      </c>
      <c r="G48" s="23">
        <v>1.12618</v>
      </c>
      <c r="H48" s="23">
        <v>1.13419</v>
      </c>
      <c r="I48" s="23">
        <v>1.13358</v>
      </c>
      <c r="J48" s="23">
        <v>-0.72</v>
      </c>
      <c r="K48" s="23">
        <v>0.49</v>
      </c>
      <c r="L48" s="23">
        <v>6.1</v>
      </c>
      <c r="M48" s="23">
        <v>5.26</v>
      </c>
      <c r="N48" s="23">
        <v>0.04</v>
      </c>
      <c r="O48" s="23" t="s">
        <v>267</v>
      </c>
      <c r="P48" s="23">
        <v>98.9</v>
      </c>
      <c r="Q48" s="23" t="s">
        <v>268</v>
      </c>
      <c r="R48" s="23">
        <v>28</v>
      </c>
      <c r="S48" s="23">
        <v>0.11</v>
      </c>
      <c r="T48" s="23">
        <v>32.1</v>
      </c>
      <c r="U48" s="23">
        <v>28.89</v>
      </c>
      <c r="V48" s="23">
        <v>-3.5</v>
      </c>
      <c r="W48" s="23">
        <v>-3.15</v>
      </c>
      <c r="X48" s="23">
        <v>90.2</v>
      </c>
      <c r="Y48" s="23">
        <v>27</v>
      </c>
      <c r="Z48" s="23">
        <v>-26</v>
      </c>
      <c r="AA48" s="23">
        <v>-23.4</v>
      </c>
    </row>
    <row r="49" spans="1:27" s="23" customFormat="1">
      <c r="A49" s="42">
        <v>43381.54791666667</v>
      </c>
      <c r="B49" s="23" t="s">
        <v>269</v>
      </c>
      <c r="C49" s="23" t="s">
        <v>10</v>
      </c>
      <c r="D49" s="23" t="s">
        <v>44</v>
      </c>
      <c r="E49" s="23">
        <v>7.0000000000000007E-2</v>
      </c>
      <c r="F49" s="23">
        <v>1.1553</v>
      </c>
      <c r="G49" s="23">
        <v>1.1239399999999999</v>
      </c>
      <c r="H49" s="23">
        <v>1.1505399999999999</v>
      </c>
      <c r="I49" s="23">
        <v>1.1345000000000001</v>
      </c>
      <c r="J49" s="23">
        <v>-0.56000000000000005</v>
      </c>
      <c r="K49" s="23">
        <v>0.76</v>
      </c>
      <c r="L49" s="23">
        <v>160.4</v>
      </c>
      <c r="M49" s="23">
        <v>112.48</v>
      </c>
      <c r="N49" s="23">
        <v>0.79</v>
      </c>
      <c r="O49" s="23" t="s">
        <v>270</v>
      </c>
      <c r="P49" s="23">
        <v>100</v>
      </c>
      <c r="Q49" s="23" t="s">
        <v>271</v>
      </c>
      <c r="R49" s="23">
        <v>63.4</v>
      </c>
      <c r="S49" s="23">
        <v>0.01</v>
      </c>
      <c r="T49" s="23">
        <v>186.7</v>
      </c>
      <c r="U49" s="23">
        <v>130.69</v>
      </c>
      <c r="V49" s="23">
        <v>0</v>
      </c>
      <c r="W49" s="23">
        <v>0</v>
      </c>
      <c r="X49" s="23">
        <v>100</v>
      </c>
      <c r="Y49" s="23">
        <v>85.9</v>
      </c>
      <c r="Z49" s="23">
        <v>-26.3</v>
      </c>
      <c r="AA49" s="23">
        <v>-18.41</v>
      </c>
    </row>
    <row r="50" spans="1:27" s="23" customFormat="1">
      <c r="A50" s="42">
        <v>43381.553472222222</v>
      </c>
      <c r="B50" s="42">
        <v>43381.769444444442</v>
      </c>
      <c r="C50" s="23" t="s">
        <v>10</v>
      </c>
      <c r="D50" s="23" t="s">
        <v>44</v>
      </c>
      <c r="E50" s="23">
        <v>0.1</v>
      </c>
      <c r="F50" s="23">
        <v>1.14794</v>
      </c>
      <c r="G50" s="23">
        <v>1.14022</v>
      </c>
      <c r="H50" s="23">
        <v>1.1447400000000001</v>
      </c>
      <c r="I50" s="23">
        <v>1.1477999999999999</v>
      </c>
      <c r="J50" s="23">
        <v>-0.8</v>
      </c>
      <c r="K50" s="23">
        <v>0</v>
      </c>
      <c r="L50" s="23">
        <v>-30.6</v>
      </c>
      <c r="M50" s="23">
        <v>-31.4</v>
      </c>
      <c r="N50" s="23">
        <v>-0.22</v>
      </c>
      <c r="O50" s="23" t="s">
        <v>272</v>
      </c>
      <c r="P50" s="23">
        <v>98.4</v>
      </c>
      <c r="Q50" s="23" t="s">
        <v>273</v>
      </c>
      <c r="R50" s="23">
        <v>106</v>
      </c>
      <c r="S50" s="23">
        <v>0.41</v>
      </c>
      <c r="T50" s="23">
        <v>75.400000000000006</v>
      </c>
      <c r="U50" s="23">
        <v>75.400000000000006</v>
      </c>
      <c r="V50" s="23">
        <v>-30.6</v>
      </c>
      <c r="W50" s="23">
        <v>-30.6</v>
      </c>
      <c r="X50" s="23">
        <v>71.099999999999994</v>
      </c>
      <c r="Y50" s="23">
        <v>0</v>
      </c>
      <c r="Z50" s="23">
        <v>-106</v>
      </c>
      <c r="AA50" s="23">
        <v>-106</v>
      </c>
    </row>
    <row r="51" spans="1:27" s="23" customFormat="1">
      <c r="A51" s="42">
        <v>43320.097222222219</v>
      </c>
      <c r="B51" s="42">
        <v>43381.595138888886</v>
      </c>
      <c r="C51" s="23" t="s">
        <v>13</v>
      </c>
      <c r="D51" s="23" t="s">
        <v>44</v>
      </c>
      <c r="E51" s="23">
        <v>0.03</v>
      </c>
      <c r="F51" s="23">
        <v>1.29278</v>
      </c>
      <c r="G51" s="23">
        <v>1.2786299999999999</v>
      </c>
      <c r="H51" s="23">
        <v>1.29278</v>
      </c>
      <c r="I51" s="23">
        <v>1.27844</v>
      </c>
      <c r="J51" s="23">
        <v>-0.24</v>
      </c>
      <c r="K51" s="23">
        <v>0.51</v>
      </c>
      <c r="L51" s="23">
        <v>143.4</v>
      </c>
      <c r="M51" s="23">
        <v>43.29</v>
      </c>
      <c r="N51" s="23">
        <v>0.3</v>
      </c>
      <c r="O51" s="23" t="s">
        <v>274</v>
      </c>
      <c r="P51" s="23">
        <v>96.7</v>
      </c>
      <c r="Q51" s="23" t="s">
        <v>275</v>
      </c>
      <c r="R51" s="23">
        <v>59.4</v>
      </c>
      <c r="S51" s="23">
        <v>0.12</v>
      </c>
      <c r="T51" s="23">
        <v>202.6</v>
      </c>
      <c r="U51" s="23">
        <v>60.779999999999902</v>
      </c>
      <c r="V51" s="23">
        <v>-23.8</v>
      </c>
      <c r="W51" s="23">
        <v>-7.14</v>
      </c>
      <c r="X51" s="23">
        <v>89.5</v>
      </c>
      <c r="Y51" s="23">
        <v>73.900000000000006</v>
      </c>
      <c r="Z51" s="23">
        <v>-59.2</v>
      </c>
      <c r="AA51" s="23">
        <v>-17.760000000000002</v>
      </c>
    </row>
    <row r="52" spans="1:27" s="23" customFormat="1">
      <c r="A52" s="42">
        <v>43381.155555555553</v>
      </c>
      <c r="B52" s="42">
        <v>43381.54791666667</v>
      </c>
      <c r="C52" s="23" t="s">
        <v>10</v>
      </c>
      <c r="D52" s="23" t="s">
        <v>44</v>
      </c>
      <c r="E52" s="23">
        <v>0.09</v>
      </c>
      <c r="F52" s="23">
        <v>1.1527799999999999</v>
      </c>
      <c r="G52" s="23">
        <v>1.14978</v>
      </c>
      <c r="H52" s="23">
        <v>1.1527799999999999</v>
      </c>
      <c r="I52" s="23">
        <v>1.1496999999999999</v>
      </c>
      <c r="J52" s="23">
        <v>-0.72</v>
      </c>
      <c r="K52" s="23">
        <v>0.49</v>
      </c>
      <c r="L52" s="23">
        <v>30.8</v>
      </c>
      <c r="M52" s="23">
        <v>27.49</v>
      </c>
      <c r="N52" s="23">
        <v>0.19</v>
      </c>
      <c r="O52" s="23" t="s">
        <v>276</v>
      </c>
      <c r="P52" s="23">
        <v>100</v>
      </c>
      <c r="Q52" s="23" t="s">
        <v>277</v>
      </c>
      <c r="R52" s="23">
        <v>99.4</v>
      </c>
      <c r="S52" s="23">
        <v>0.01</v>
      </c>
      <c r="T52" s="23">
        <v>130.19999999999999</v>
      </c>
      <c r="U52" s="23">
        <v>117.179999999999</v>
      </c>
      <c r="V52" s="23">
        <v>0</v>
      </c>
      <c r="W52" s="23">
        <v>0</v>
      </c>
      <c r="X52" s="23">
        <v>100</v>
      </c>
      <c r="Y52" s="23">
        <v>23.7</v>
      </c>
      <c r="Z52" s="23">
        <v>-99.4</v>
      </c>
      <c r="AA52" s="23">
        <v>-89.46</v>
      </c>
    </row>
    <row r="53" spans="1:27" s="23" customFormat="1">
      <c r="A53" s="42">
        <v>43381.043055555558</v>
      </c>
      <c r="B53" s="42">
        <v>43381.416666666664</v>
      </c>
      <c r="C53" s="23" t="s">
        <v>10</v>
      </c>
      <c r="D53" s="23" t="s">
        <v>44</v>
      </c>
      <c r="E53" s="23">
        <v>0.1</v>
      </c>
      <c r="F53" s="23">
        <v>1.1585399999999999</v>
      </c>
      <c r="G53" s="23">
        <v>1.1506400000000001</v>
      </c>
      <c r="H53" s="23">
        <v>1.15554</v>
      </c>
      <c r="I53" s="23">
        <v>1.1531499999999999</v>
      </c>
      <c r="J53" s="23">
        <v>-0.8</v>
      </c>
      <c r="K53" s="23">
        <v>0.54</v>
      </c>
      <c r="L53" s="23">
        <v>23.9</v>
      </c>
      <c r="M53" s="23">
        <v>23.64</v>
      </c>
      <c r="N53" s="23">
        <v>0.17</v>
      </c>
      <c r="O53" s="23" t="s">
        <v>278</v>
      </c>
      <c r="P53" s="23">
        <v>100</v>
      </c>
      <c r="Q53" s="23" t="s">
        <v>279</v>
      </c>
      <c r="R53" s="23">
        <v>91.3</v>
      </c>
      <c r="S53" s="23">
        <v>0.01</v>
      </c>
      <c r="T53" s="23">
        <v>115.2</v>
      </c>
      <c r="U53" s="23">
        <v>115.2</v>
      </c>
      <c r="V53" s="23">
        <v>0</v>
      </c>
      <c r="W53" s="23">
        <v>0</v>
      </c>
      <c r="X53" s="23">
        <v>100</v>
      </c>
      <c r="Y53" s="23">
        <v>20.7</v>
      </c>
      <c r="Z53" s="23">
        <v>-91.3</v>
      </c>
      <c r="AA53" s="23">
        <v>-91.3</v>
      </c>
    </row>
    <row r="54" spans="1:27" s="23" customFormat="1">
      <c r="A54" s="42">
        <v>43351.39166666667</v>
      </c>
      <c r="B54" s="42">
        <v>43351.594444444447</v>
      </c>
      <c r="C54" s="23" t="s">
        <v>73</v>
      </c>
      <c r="D54" s="23" t="s">
        <v>44</v>
      </c>
      <c r="E54" s="23">
        <v>0.08</v>
      </c>
      <c r="F54" s="23">
        <v>128.93</v>
      </c>
      <c r="G54" s="23">
        <v>127.855</v>
      </c>
      <c r="H54" s="23">
        <v>128.499</v>
      </c>
      <c r="I54" s="23">
        <v>128.922</v>
      </c>
      <c r="J54" s="23">
        <v>-0.64</v>
      </c>
      <c r="K54" s="23">
        <v>0</v>
      </c>
      <c r="L54" s="23">
        <v>-42.3</v>
      </c>
      <c r="M54" s="23">
        <v>-31.13</v>
      </c>
      <c r="N54" s="23">
        <v>-0.22</v>
      </c>
      <c r="O54" s="23" t="s">
        <v>280</v>
      </c>
      <c r="P54" s="23">
        <v>65</v>
      </c>
      <c r="Q54" s="23" t="s">
        <v>281</v>
      </c>
      <c r="R54" s="23">
        <v>70</v>
      </c>
      <c r="S54" s="23">
        <v>1.53</v>
      </c>
      <c r="T54" s="23">
        <v>27.7</v>
      </c>
      <c r="U54" s="23">
        <v>19.943999999999999</v>
      </c>
      <c r="V54" s="23">
        <v>-42.3</v>
      </c>
      <c r="W54" s="23">
        <v>-30.4559999999999</v>
      </c>
      <c r="X54" s="23">
        <v>39.6</v>
      </c>
      <c r="Y54" s="23">
        <v>0</v>
      </c>
      <c r="Z54" s="23">
        <v>-70</v>
      </c>
      <c r="AA54" s="23">
        <v>-50.4</v>
      </c>
    </row>
    <row r="55" spans="1:27" s="23" customFormat="1">
      <c r="A55" s="42">
        <v>43320.849305555559</v>
      </c>
      <c r="B55" s="42">
        <v>43351.063194444447</v>
      </c>
      <c r="C55" s="23" t="s">
        <v>16</v>
      </c>
      <c r="D55" s="23" t="s">
        <v>44</v>
      </c>
      <c r="E55" s="23">
        <v>0.1</v>
      </c>
      <c r="F55" s="23">
        <v>0.74319000000000002</v>
      </c>
      <c r="G55" s="23">
        <v>0.73719000000000001</v>
      </c>
      <c r="H55" s="23">
        <v>0.74016999999999999</v>
      </c>
      <c r="I55" s="23">
        <v>0.74314999999999998</v>
      </c>
      <c r="J55" s="23">
        <v>-0.8</v>
      </c>
      <c r="K55" s="23">
        <v>0</v>
      </c>
      <c r="L55" s="23">
        <v>-29.8</v>
      </c>
      <c r="M55" s="23">
        <v>-30.6</v>
      </c>
      <c r="N55" s="23">
        <v>-0.21</v>
      </c>
      <c r="O55" s="23" t="s">
        <v>282</v>
      </c>
      <c r="P55" s="23">
        <v>0</v>
      </c>
      <c r="Q55" s="23" t="s">
        <v>45</v>
      </c>
      <c r="R55" s="23">
        <v>47.5</v>
      </c>
      <c r="S55" s="23">
        <v>47.62</v>
      </c>
      <c r="T55" s="23">
        <v>0</v>
      </c>
      <c r="U55" s="23">
        <v>0</v>
      </c>
      <c r="V55" s="23">
        <v>-47.5</v>
      </c>
      <c r="W55" s="23">
        <v>-47.5</v>
      </c>
      <c r="X55" s="23">
        <v>0</v>
      </c>
      <c r="Y55" s="23">
        <v>37.299999999999997</v>
      </c>
      <c r="Z55" s="23">
        <v>-29.8</v>
      </c>
      <c r="AA55" s="23">
        <v>-29.8</v>
      </c>
    </row>
    <row r="56" spans="1:27" s="23" customFormat="1">
      <c r="A56" s="42">
        <v>43289.788888888892</v>
      </c>
      <c r="B56" s="42">
        <v>43320.125</v>
      </c>
      <c r="C56" s="23" t="s">
        <v>10</v>
      </c>
      <c r="D56" s="23" t="s">
        <v>46</v>
      </c>
      <c r="E56" s="23">
        <v>0.1</v>
      </c>
      <c r="F56" s="23">
        <v>1.1567000000000001</v>
      </c>
      <c r="G56" s="23">
        <v>1.1647000000000001</v>
      </c>
      <c r="H56" s="23">
        <v>1.15974</v>
      </c>
      <c r="I56" s="23">
        <v>1.1594100000000001</v>
      </c>
      <c r="J56" s="23">
        <v>-0.8</v>
      </c>
      <c r="K56" s="23">
        <v>0</v>
      </c>
      <c r="L56" s="23">
        <v>-3.3</v>
      </c>
      <c r="M56" s="23">
        <v>-4.0999999999999996</v>
      </c>
      <c r="N56" s="23">
        <v>-0.03</v>
      </c>
      <c r="O56" s="23" t="s">
        <v>283</v>
      </c>
      <c r="P56" s="23">
        <v>0</v>
      </c>
      <c r="Q56" s="23" t="s">
        <v>45</v>
      </c>
      <c r="R56" s="23">
        <v>3.3</v>
      </c>
      <c r="S56" s="23">
        <v>3.3</v>
      </c>
      <c r="T56" s="23">
        <v>0</v>
      </c>
      <c r="U56" s="23">
        <v>0</v>
      </c>
      <c r="V56" s="23">
        <v>-3.3</v>
      </c>
      <c r="W56" s="23">
        <v>-3.3</v>
      </c>
      <c r="X56" s="23">
        <v>0</v>
      </c>
      <c r="Y56" s="23">
        <v>0</v>
      </c>
      <c r="Z56" s="23">
        <v>-3.3</v>
      </c>
      <c r="AA56" s="23">
        <v>-3.3</v>
      </c>
    </row>
    <row r="57" spans="1:27" s="23" customFormat="1">
      <c r="A57" s="42">
        <v>43167.799305555556</v>
      </c>
      <c r="B57" s="42">
        <v>43289.291666666664</v>
      </c>
      <c r="C57" s="23" t="s">
        <v>16</v>
      </c>
      <c r="D57" s="23" t="s">
        <v>46</v>
      </c>
      <c r="E57" s="23">
        <v>0.09</v>
      </c>
      <c r="F57" s="23">
        <v>0.73511000000000004</v>
      </c>
      <c r="G57" s="23">
        <v>0.74119999999999997</v>
      </c>
      <c r="H57" s="23">
        <v>0.73823000000000005</v>
      </c>
      <c r="I57" s="23">
        <v>0.73855999999999999</v>
      </c>
      <c r="J57" s="23">
        <v>-0.72</v>
      </c>
      <c r="K57" s="23">
        <v>-0.02</v>
      </c>
      <c r="L57" s="23">
        <v>3.3</v>
      </c>
      <c r="M57" s="23">
        <v>2.23</v>
      </c>
      <c r="N57" s="23">
        <v>0.02</v>
      </c>
      <c r="O57" s="23" t="s">
        <v>284</v>
      </c>
      <c r="P57" s="23">
        <v>42.8</v>
      </c>
      <c r="Q57" s="23" t="s">
        <v>285</v>
      </c>
      <c r="R57" s="23">
        <v>28.9</v>
      </c>
      <c r="S57" s="23">
        <v>0.34</v>
      </c>
      <c r="T57" s="23">
        <v>21.5</v>
      </c>
      <c r="U57" s="23">
        <v>19.350000000000001</v>
      </c>
      <c r="V57" s="23">
        <v>-7.4</v>
      </c>
      <c r="W57" s="23">
        <v>-6.66</v>
      </c>
      <c r="X57" s="23">
        <v>74.400000000000006</v>
      </c>
      <c r="Y57" s="23">
        <v>37</v>
      </c>
      <c r="Z57" s="23">
        <v>-18.2</v>
      </c>
      <c r="AA57" s="23">
        <v>-16.38</v>
      </c>
    </row>
    <row r="58" spans="1:27" s="23" customFormat="1">
      <c r="A58" s="42">
        <v>43167.879166666666</v>
      </c>
      <c r="B58" s="42">
        <v>43259.379166666666</v>
      </c>
      <c r="C58" s="23" t="s">
        <v>73</v>
      </c>
      <c r="D58" s="23" t="s">
        <v>44</v>
      </c>
      <c r="E58" s="23">
        <v>0.05</v>
      </c>
      <c r="F58" s="23">
        <v>129.13</v>
      </c>
      <c r="G58" s="23">
        <v>128.55199999999999</v>
      </c>
      <c r="H58" s="23">
        <v>129.13</v>
      </c>
      <c r="I58" s="23">
        <v>128.55199999999999</v>
      </c>
      <c r="J58" s="23">
        <v>-0.4</v>
      </c>
      <c r="K58" s="23">
        <v>0.02</v>
      </c>
      <c r="L58" s="23">
        <v>57.8</v>
      </c>
      <c r="M58" s="23">
        <v>25.61</v>
      </c>
      <c r="N58" s="23">
        <v>0.18</v>
      </c>
      <c r="O58" s="23" t="s">
        <v>286</v>
      </c>
      <c r="P58" s="23">
        <v>25.3</v>
      </c>
      <c r="Q58" s="23" t="s">
        <v>287</v>
      </c>
      <c r="R58" s="23">
        <v>17.2</v>
      </c>
      <c r="S58" s="23">
        <v>0.72</v>
      </c>
      <c r="T58" s="23">
        <v>60.5</v>
      </c>
      <c r="U58" s="23">
        <v>27.225000000000001</v>
      </c>
      <c r="V58" s="23">
        <v>43.3</v>
      </c>
      <c r="W58" s="23">
        <v>19.484999999999999</v>
      </c>
      <c r="X58" s="23">
        <v>351.7</v>
      </c>
      <c r="Y58" s="23">
        <v>84.3</v>
      </c>
      <c r="Z58" s="23">
        <v>-2.7</v>
      </c>
      <c r="AA58" s="23">
        <v>-1.22</v>
      </c>
    </row>
    <row r="59" spans="1:27" s="23" customFormat="1">
      <c r="A59" s="42">
        <v>43139.669444444444</v>
      </c>
      <c r="B59" s="42">
        <v>43167.666666666664</v>
      </c>
      <c r="C59" s="23" t="s">
        <v>73</v>
      </c>
      <c r="D59" s="23" t="s">
        <v>44</v>
      </c>
      <c r="E59" s="23">
        <v>0.08</v>
      </c>
      <c r="F59" s="23">
        <v>130.15</v>
      </c>
      <c r="G59" s="23">
        <v>128.81800000000001</v>
      </c>
      <c r="H59" s="23">
        <v>129.756</v>
      </c>
      <c r="I59" s="23">
        <v>129.262</v>
      </c>
      <c r="J59" s="23">
        <v>-0.64</v>
      </c>
      <c r="K59" s="23">
        <v>0.03</v>
      </c>
      <c r="L59" s="23">
        <v>49.4</v>
      </c>
      <c r="M59" s="23">
        <v>34.74</v>
      </c>
      <c r="N59" s="23">
        <v>0.25</v>
      </c>
      <c r="O59" s="23" t="s">
        <v>288</v>
      </c>
      <c r="P59" s="23">
        <v>100</v>
      </c>
      <c r="Q59" s="23" t="s">
        <v>289</v>
      </c>
      <c r="R59" s="23">
        <v>25.2</v>
      </c>
      <c r="S59" s="23">
        <v>0.02</v>
      </c>
      <c r="T59" s="23">
        <v>53.6</v>
      </c>
      <c r="U59" s="23">
        <v>38.591999999999999</v>
      </c>
      <c r="V59" s="23">
        <v>0</v>
      </c>
      <c r="W59" s="23">
        <v>0</v>
      </c>
      <c r="X59" s="23">
        <v>100</v>
      </c>
      <c r="Y59" s="23">
        <v>92.2</v>
      </c>
      <c r="Z59" s="23">
        <v>-4.2</v>
      </c>
      <c r="AA59" s="23">
        <v>-3.02</v>
      </c>
    </row>
    <row r="60" spans="1:27" s="23" customFormat="1">
      <c r="A60" s="42">
        <v>43139.824305555558</v>
      </c>
      <c r="B60" s="42">
        <v>43167.663888888892</v>
      </c>
      <c r="C60" s="23" t="s">
        <v>13</v>
      </c>
      <c r="D60" s="23" t="s">
        <v>44</v>
      </c>
      <c r="E60" s="23">
        <v>0.05</v>
      </c>
      <c r="F60" s="23">
        <v>1.30436</v>
      </c>
      <c r="G60" s="23">
        <v>1.29809</v>
      </c>
      <c r="H60" s="23">
        <v>1.30436</v>
      </c>
      <c r="I60" s="23">
        <v>1.2981</v>
      </c>
      <c r="J60" s="23">
        <v>-0.4</v>
      </c>
      <c r="K60" s="23">
        <v>0.17</v>
      </c>
      <c r="L60" s="23">
        <v>62.6</v>
      </c>
      <c r="M60" s="23">
        <v>31.07</v>
      </c>
      <c r="N60" s="23">
        <v>0.22</v>
      </c>
      <c r="O60" s="23" t="s">
        <v>290</v>
      </c>
      <c r="P60" s="23">
        <v>100</v>
      </c>
      <c r="Q60" s="23" t="s">
        <v>291</v>
      </c>
      <c r="R60" s="23">
        <v>20.3</v>
      </c>
      <c r="S60" s="23">
        <v>0.01</v>
      </c>
      <c r="T60" s="23">
        <v>67.7</v>
      </c>
      <c r="U60" s="23">
        <v>33.85</v>
      </c>
      <c r="V60" s="23">
        <v>0</v>
      </c>
      <c r="W60" s="23">
        <v>0</v>
      </c>
      <c r="X60" s="23">
        <v>100</v>
      </c>
      <c r="Y60" s="23">
        <v>92.5</v>
      </c>
      <c r="Z60" s="23">
        <v>-5.0999999999999996</v>
      </c>
      <c r="AA60" s="23">
        <v>-2.5499999999999998</v>
      </c>
    </row>
    <row r="61" spans="1:27" s="23" customFormat="1">
      <c r="A61" s="42">
        <v>43167.089583333334</v>
      </c>
      <c r="B61" s="42">
        <v>43167.458333333336</v>
      </c>
      <c r="C61" s="23" t="s">
        <v>10</v>
      </c>
      <c r="D61" s="23" t="s">
        <v>44</v>
      </c>
      <c r="E61" s="23">
        <v>0.09</v>
      </c>
      <c r="F61" s="23">
        <v>1.1627000000000001</v>
      </c>
      <c r="G61" s="23">
        <v>1.1553100000000001</v>
      </c>
      <c r="H61" s="23">
        <v>1.15964</v>
      </c>
      <c r="I61" s="23">
        <v>1.1588000000000001</v>
      </c>
      <c r="J61" s="23">
        <v>-0.72</v>
      </c>
      <c r="K61" s="23">
        <v>0.49</v>
      </c>
      <c r="L61" s="23">
        <v>8.4</v>
      </c>
      <c r="M61" s="23">
        <v>7.33</v>
      </c>
      <c r="N61" s="23">
        <v>0.05</v>
      </c>
      <c r="O61" s="23" t="s">
        <v>292</v>
      </c>
      <c r="P61" s="23">
        <v>0.2</v>
      </c>
      <c r="Q61" s="23" t="s">
        <v>58</v>
      </c>
      <c r="R61" s="23">
        <v>0</v>
      </c>
      <c r="S61" s="23">
        <v>0.12</v>
      </c>
      <c r="T61" s="23">
        <v>8.4</v>
      </c>
      <c r="U61" s="23">
        <v>7.56</v>
      </c>
      <c r="V61" s="23">
        <v>0</v>
      </c>
      <c r="W61" s="23">
        <v>0</v>
      </c>
      <c r="X61" s="23">
        <v>100</v>
      </c>
      <c r="Y61" s="23">
        <v>100</v>
      </c>
      <c r="Z61" s="23">
        <v>0</v>
      </c>
      <c r="AA61" s="23">
        <v>0</v>
      </c>
    </row>
    <row r="62" spans="1:27" s="23" customFormat="1">
      <c r="A62" s="42">
        <v>43139.626388888886</v>
      </c>
      <c r="B62" s="42">
        <v>43139.791666666664</v>
      </c>
      <c r="C62" s="23" t="s">
        <v>13</v>
      </c>
      <c r="D62" s="23" t="s">
        <v>44</v>
      </c>
      <c r="E62" s="23">
        <v>0.09</v>
      </c>
      <c r="F62" s="23">
        <v>1.3108299999999999</v>
      </c>
      <c r="G62" s="23">
        <v>1.2944500000000001</v>
      </c>
      <c r="H62" s="23">
        <v>1.3077399999999999</v>
      </c>
      <c r="I62" s="23">
        <v>1.31135</v>
      </c>
      <c r="J62" s="23">
        <v>-0.72</v>
      </c>
      <c r="K62" s="23">
        <v>0</v>
      </c>
      <c r="L62" s="23">
        <v>-36.1</v>
      </c>
      <c r="M62" s="23">
        <v>-33.21</v>
      </c>
      <c r="N62" s="23">
        <v>-0.23</v>
      </c>
      <c r="O62" s="23" t="s">
        <v>293</v>
      </c>
      <c r="P62" s="23">
        <v>0</v>
      </c>
      <c r="Q62" s="23" t="s">
        <v>45</v>
      </c>
      <c r="R62" s="23">
        <v>36.1</v>
      </c>
      <c r="S62" s="23">
        <v>36.1</v>
      </c>
      <c r="T62" s="23">
        <v>0</v>
      </c>
      <c r="U62" s="23">
        <v>0</v>
      </c>
      <c r="V62" s="23">
        <v>-36.1</v>
      </c>
      <c r="W62" s="23">
        <v>-32.49</v>
      </c>
      <c r="X62" s="23">
        <v>0</v>
      </c>
      <c r="Y62" s="23">
        <v>0</v>
      </c>
      <c r="Z62" s="23">
        <v>-36.1</v>
      </c>
      <c r="AA62" s="23">
        <v>-32.49</v>
      </c>
    </row>
    <row r="63" spans="1:27" s="23" customFormat="1">
      <c r="A63" s="42">
        <v>43139.013888888891</v>
      </c>
      <c r="B63" s="42">
        <v>43139.73333333333</v>
      </c>
      <c r="C63" s="23" t="s">
        <v>16</v>
      </c>
      <c r="D63" s="23" t="s">
        <v>44</v>
      </c>
      <c r="E63" s="23">
        <v>0.09</v>
      </c>
      <c r="F63" s="23">
        <v>0.74268000000000001</v>
      </c>
      <c r="G63" s="23">
        <v>0.73592999999999997</v>
      </c>
      <c r="H63" s="23">
        <v>0.73934999999999995</v>
      </c>
      <c r="I63" s="23">
        <v>0.73597999999999997</v>
      </c>
      <c r="J63" s="23">
        <v>-0.72</v>
      </c>
      <c r="K63" s="23">
        <v>-0.37</v>
      </c>
      <c r="L63" s="23">
        <v>33.700000000000003</v>
      </c>
      <c r="M63" s="23">
        <v>29.24</v>
      </c>
      <c r="N63" s="23">
        <v>0.21</v>
      </c>
      <c r="O63" s="23" t="s">
        <v>294</v>
      </c>
      <c r="P63" s="23">
        <v>100</v>
      </c>
      <c r="Q63" s="23" t="s">
        <v>295</v>
      </c>
      <c r="R63" s="23">
        <v>10.1</v>
      </c>
      <c r="S63" s="23">
        <v>0.03</v>
      </c>
      <c r="T63" s="23">
        <v>37.6</v>
      </c>
      <c r="U63" s="23">
        <v>33.840000000000003</v>
      </c>
      <c r="V63" s="23">
        <v>0</v>
      </c>
      <c r="W63" s="23">
        <v>0</v>
      </c>
      <c r="X63" s="23">
        <v>100</v>
      </c>
      <c r="Y63" s="23">
        <v>89.6</v>
      </c>
      <c r="Z63" s="23">
        <v>-3.9</v>
      </c>
      <c r="AA63" s="23">
        <v>-3.51</v>
      </c>
    </row>
    <row r="64" spans="1:27" s="23" customFormat="1">
      <c r="A64" s="42">
        <v>43108.336805555555</v>
      </c>
      <c r="B64" s="42">
        <v>43139.495833333334</v>
      </c>
      <c r="C64" s="23" t="s">
        <v>16</v>
      </c>
      <c r="D64" s="23" t="s">
        <v>46</v>
      </c>
      <c r="E64" s="23">
        <v>0.09</v>
      </c>
      <c r="F64" s="23">
        <v>0.73877000000000004</v>
      </c>
      <c r="G64" s="23">
        <v>0.74543000000000004</v>
      </c>
      <c r="H64" s="23">
        <v>0.74206000000000005</v>
      </c>
      <c r="I64" s="23">
        <v>0.73878999999999995</v>
      </c>
      <c r="J64" s="23">
        <v>-0.72</v>
      </c>
      <c r="K64" s="23">
        <v>-0.03</v>
      </c>
      <c r="L64" s="23">
        <v>-32.700000000000003</v>
      </c>
      <c r="M64" s="23">
        <v>-30.18</v>
      </c>
      <c r="N64" s="23">
        <v>-0.21</v>
      </c>
      <c r="O64" s="23" t="s">
        <v>296</v>
      </c>
      <c r="P64" s="23">
        <v>0</v>
      </c>
      <c r="Q64" s="23" t="s">
        <v>45</v>
      </c>
      <c r="R64" s="23">
        <v>40.6</v>
      </c>
      <c r="S64" s="23">
        <v>40.65</v>
      </c>
      <c r="T64" s="23">
        <v>0</v>
      </c>
      <c r="U64" s="23">
        <v>0</v>
      </c>
      <c r="V64" s="23">
        <v>-40.6</v>
      </c>
      <c r="W64" s="23">
        <v>-36.54</v>
      </c>
      <c r="X64" s="23">
        <v>0</v>
      </c>
      <c r="Y64" s="23">
        <v>19.5</v>
      </c>
      <c r="Z64" s="23">
        <v>-32.700000000000003</v>
      </c>
      <c r="AA64" s="23">
        <v>-29.43</v>
      </c>
    </row>
    <row r="65" spans="1:27" s="23" customFormat="1">
      <c r="A65" s="23" t="s">
        <v>297</v>
      </c>
      <c r="B65" s="42">
        <v>43139.166666666664</v>
      </c>
      <c r="C65" s="23" t="s">
        <v>73</v>
      </c>
      <c r="D65" s="23" t="s">
        <v>46</v>
      </c>
      <c r="E65" s="23">
        <v>0.02</v>
      </c>
      <c r="F65" s="23">
        <v>129.464</v>
      </c>
      <c r="G65" s="23">
        <v>131.32400000000001</v>
      </c>
      <c r="H65" s="23">
        <v>130.858</v>
      </c>
      <c r="I65" s="23">
        <v>130.18600000000001</v>
      </c>
      <c r="J65" s="23">
        <v>-0.16</v>
      </c>
      <c r="K65" s="23">
        <v>-0.04</v>
      </c>
      <c r="L65" s="23">
        <v>-67.2</v>
      </c>
      <c r="M65" s="23">
        <v>-12.24</v>
      </c>
      <c r="N65" s="23">
        <v>-0.09</v>
      </c>
      <c r="O65" s="23" t="s">
        <v>298</v>
      </c>
      <c r="P65" s="23">
        <v>8.5</v>
      </c>
      <c r="Q65" s="23" t="s">
        <v>299</v>
      </c>
      <c r="R65" s="23">
        <v>103.2</v>
      </c>
      <c r="S65" s="23">
        <v>3.32</v>
      </c>
      <c r="T65" s="23">
        <v>23.9</v>
      </c>
      <c r="U65" s="23">
        <v>4.3019999999999996</v>
      </c>
      <c r="V65" s="23">
        <v>-79.3</v>
      </c>
      <c r="W65" s="23">
        <v>-14.273999999999999</v>
      </c>
      <c r="X65" s="23">
        <v>23.2</v>
      </c>
      <c r="Y65" s="23">
        <v>11.7</v>
      </c>
      <c r="Z65" s="23">
        <v>-91.1</v>
      </c>
      <c r="AA65" s="23">
        <v>-16.399999999999999</v>
      </c>
    </row>
    <row r="66" spans="1:27" s="23" customFormat="1">
      <c r="A66" s="42">
        <v>43108.854166666664</v>
      </c>
      <c r="B66" s="42">
        <v>43139.002083333333</v>
      </c>
      <c r="C66" s="23" t="s">
        <v>13</v>
      </c>
      <c r="D66" s="23" t="s">
        <v>46</v>
      </c>
      <c r="E66" s="23">
        <v>0.09</v>
      </c>
      <c r="F66" s="23">
        <v>1.31104</v>
      </c>
      <c r="G66" s="23">
        <v>1.3278700000000001</v>
      </c>
      <c r="H66" s="23">
        <v>1.3143499999999999</v>
      </c>
      <c r="I66" s="23">
        <v>1.31104</v>
      </c>
      <c r="J66" s="23">
        <v>-0.72</v>
      </c>
      <c r="K66" s="23">
        <v>0</v>
      </c>
      <c r="L66" s="23">
        <v>-33.1</v>
      </c>
      <c r="M66" s="23">
        <v>-30.51</v>
      </c>
      <c r="N66" s="23">
        <v>-0.21</v>
      </c>
      <c r="O66" s="23" t="s">
        <v>300</v>
      </c>
      <c r="P66" s="23">
        <v>0</v>
      </c>
      <c r="Q66" s="23" t="s">
        <v>45</v>
      </c>
      <c r="R66" s="23">
        <v>33.1</v>
      </c>
      <c r="S66" s="23">
        <v>33.11</v>
      </c>
      <c r="T66" s="23">
        <v>0</v>
      </c>
      <c r="U66" s="23">
        <v>0</v>
      </c>
      <c r="V66" s="23">
        <v>-33.1</v>
      </c>
      <c r="W66" s="23">
        <v>-29.79</v>
      </c>
      <c r="X66" s="23">
        <v>0</v>
      </c>
      <c r="Y66" s="23">
        <v>0</v>
      </c>
      <c r="Z66" s="23">
        <v>-33.1</v>
      </c>
      <c r="AA66" s="23">
        <v>-29.79</v>
      </c>
    </row>
    <row r="67" spans="1:27" s="23" customFormat="1">
      <c r="A67" s="23" t="s">
        <v>301</v>
      </c>
      <c r="B67" s="42">
        <v>43108.75</v>
      </c>
      <c r="C67" s="23" t="s">
        <v>13</v>
      </c>
      <c r="D67" s="23" t="s">
        <v>44</v>
      </c>
      <c r="E67" s="23">
        <v>0.04</v>
      </c>
      <c r="F67" s="23">
        <v>1.3162700000000001</v>
      </c>
      <c r="G67" s="23">
        <v>1.3029200000000001</v>
      </c>
      <c r="H67" s="23">
        <v>1.3095000000000001</v>
      </c>
      <c r="I67" s="23">
        <v>1.31226</v>
      </c>
      <c r="J67" s="23">
        <v>-0.32</v>
      </c>
      <c r="K67" s="23">
        <v>0.14000000000000001</v>
      </c>
      <c r="L67" s="23">
        <v>-27.6</v>
      </c>
      <c r="M67" s="23">
        <v>-11.22</v>
      </c>
      <c r="N67" s="23">
        <v>-0.08</v>
      </c>
      <c r="O67" s="23" t="s">
        <v>302</v>
      </c>
      <c r="P67" s="23">
        <v>0</v>
      </c>
      <c r="Q67" s="23" t="s">
        <v>45</v>
      </c>
      <c r="R67" s="23">
        <v>30.8</v>
      </c>
      <c r="S67" s="23">
        <v>30.86</v>
      </c>
      <c r="T67" s="23">
        <v>0</v>
      </c>
      <c r="U67" s="23">
        <v>0</v>
      </c>
      <c r="V67" s="23">
        <v>-30.8</v>
      </c>
      <c r="W67" s="23">
        <v>-12.32</v>
      </c>
      <c r="X67" s="23">
        <v>0</v>
      </c>
      <c r="Y67" s="23">
        <v>10.4</v>
      </c>
      <c r="Z67" s="23">
        <v>-27.6</v>
      </c>
      <c r="AA67" s="23">
        <v>-11.04</v>
      </c>
    </row>
  </sheetData>
  <mergeCells count="1">
    <mergeCell ref="H25:H26"/>
  </mergeCells>
  <conditionalFormatting sqref="J25">
    <cfRule type="cellIs" dxfId="43" priority="38" operator="lessThan">
      <formula>0</formula>
    </cfRule>
    <cfRule type="cellIs" dxfId="42" priority="39" operator="greaterThan">
      <formula>0</formula>
    </cfRule>
  </conditionalFormatting>
  <conditionalFormatting sqref="H2:H25">
    <cfRule type="cellIs" dxfId="41" priority="43" operator="lessThan">
      <formula>0</formula>
    </cfRule>
    <cfRule type="cellIs" dxfId="40" priority="44" operator="greaterThan">
      <formula>0</formula>
    </cfRule>
  </conditionalFormatting>
  <conditionalFormatting sqref="I3:I22 H2:J2 H25:J25 I26:J26 H3:H24 J3:J24 B2:E26">
    <cfRule type="cellIs" dxfId="39" priority="42" operator="equal">
      <formula>0</formula>
    </cfRule>
  </conditionalFormatting>
  <conditionalFormatting sqref="J2:J24 B2:C24">
    <cfRule type="cellIs" dxfId="38" priority="40" operator="lessThan">
      <formula>0</formula>
    </cfRule>
    <cfRule type="cellIs" dxfId="37" priority="41" operator="greaterThan">
      <formula>0</formula>
    </cfRule>
  </conditionalFormatting>
  <conditionalFormatting sqref="B25:C25">
    <cfRule type="cellIs" dxfId="36" priority="36" operator="lessThan">
      <formula>0</formula>
    </cfRule>
    <cfRule type="cellIs" dxfId="35" priority="37" operator="greaterThan">
      <formula>0</formula>
    </cfRule>
  </conditionalFormatting>
  <conditionalFormatting sqref="D2:D24">
    <cfRule type="cellIs" dxfId="34" priority="34" operator="lessThan">
      <formula>0</formula>
    </cfRule>
    <cfRule type="cellIs" dxfId="33" priority="35" operator="greaterThan">
      <formula>0</formula>
    </cfRule>
  </conditionalFormatting>
  <conditionalFormatting sqref="D25">
    <cfRule type="cellIs" dxfId="32" priority="32" operator="lessThan">
      <formula>0</formula>
    </cfRule>
    <cfRule type="cellIs" dxfId="31" priority="33" operator="greaterThan">
      <formula>0</formula>
    </cfRule>
  </conditionalFormatting>
  <conditionalFormatting sqref="E2:E24">
    <cfRule type="cellIs" dxfId="30" priority="30" operator="lessThan">
      <formula>0</formula>
    </cfRule>
    <cfRule type="cellIs" dxfId="29" priority="31" operator="greaterThan">
      <formula>0</formula>
    </cfRule>
  </conditionalFormatting>
  <conditionalFormatting sqref="E25">
    <cfRule type="cellIs" dxfId="28" priority="28" operator="lessThan">
      <formula>0</formula>
    </cfRule>
    <cfRule type="cellIs" dxfId="27" priority="29" operator="greaterThan">
      <formula>0</formula>
    </cfRule>
  </conditionalFormatting>
  <conditionalFormatting sqref="F2:F26">
    <cfRule type="cellIs" dxfId="26" priority="27" operator="equal">
      <formula>0</formula>
    </cfRule>
  </conditionalFormatting>
  <conditionalFormatting sqref="F2:F24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F25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F27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B27:E27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I23">
    <cfRule type="cellIs" dxfId="17" priority="18" operator="equal">
      <formula>0</formula>
    </cfRule>
  </conditionalFormatting>
  <conditionalFormatting sqref="L1:L27">
    <cfRule type="cellIs" dxfId="16" priority="16" operator="greaterThan">
      <formula>0</formula>
    </cfRule>
    <cfRule type="cellIs" dxfId="15" priority="17" operator="lessThan">
      <formula>0</formula>
    </cfRule>
  </conditionalFormatting>
  <conditionalFormatting sqref="I24">
    <cfRule type="cellIs" dxfId="14" priority="15" operator="equal">
      <formula>0</formula>
    </cfRule>
  </conditionalFormatting>
  <conditionalFormatting sqref="L24">
    <cfRule type="cellIs" dxfId="13" priority="13" operator="greaterThan">
      <formula>0</formula>
    </cfRule>
    <cfRule type="cellIs" dxfId="12" priority="14" operator="lessThan">
      <formula>0</formula>
    </cfRule>
  </conditionalFormatting>
  <conditionalFormatting sqref="G2:G26">
    <cfRule type="cellIs" dxfId="11" priority="12" operator="equal">
      <formula>0</formula>
    </cfRule>
  </conditionalFormatting>
  <conditionalFormatting sqref="G2:G24">
    <cfRule type="cellIs" dxfId="10" priority="10" operator="lessThan">
      <formula>0</formula>
    </cfRule>
    <cfRule type="cellIs" dxfId="9" priority="11" operator="greaterThan">
      <formula>0</formula>
    </cfRule>
  </conditionalFormatting>
  <conditionalFormatting sqref="G25">
    <cfRule type="cellIs" dxfId="8" priority="8" operator="lessThan">
      <formula>0</formula>
    </cfRule>
    <cfRule type="cellIs" dxfId="7" priority="9" operator="greaterThan">
      <formula>0</formula>
    </cfRule>
  </conditionalFormatting>
  <conditionalFormatting sqref="G27">
    <cfRule type="cellIs" dxfId="6" priority="6" operator="lessThan">
      <formula>0</formula>
    </cfRule>
    <cfRule type="cellIs" dxfId="5" priority="7" operator="greaterThan">
      <formula>0</formula>
    </cfRule>
  </conditionalFormatting>
  <conditionalFormatting sqref="L29">
    <cfRule type="cellIs" dxfId="4" priority="2" operator="lessThan">
      <formula>0</formula>
    </cfRule>
    <cfRule type="cellIs" dxfId="3" priority="3" operator="greaterThan">
      <formula>0</formula>
    </cfRule>
  </conditionalFormatting>
  <conditionalFormatting sqref="L29">
    <cfRule type="cellIs" dxfId="2" priority="4" operator="greaterThan">
      <formula>0</formula>
    </cfRule>
    <cfRule type="cellIs" dxfId="1" priority="5" operator="lessThan">
      <formula>0</formula>
    </cfRule>
  </conditionalFormatting>
  <conditionalFormatting sqref="H29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TOTAL</vt:lpstr>
      <vt:lpstr>A</vt:lpstr>
      <vt:lpstr>B </vt:lpstr>
      <vt:lpstr>C </vt:lpstr>
      <vt:lpstr>D</vt:lpstr>
      <vt:lpstr>E </vt:lpstr>
      <vt:lpstr>F </vt:lpstr>
      <vt:lpstr>G</vt:lpstr>
      <vt:lpstr>H</vt:lpstr>
      <vt:lpstr>I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BCHIRI</dc:creator>
  <cp:lastModifiedBy>Hervé</cp:lastModifiedBy>
  <cp:lastPrinted>2018-07-17T10:30:53Z</cp:lastPrinted>
  <dcterms:created xsi:type="dcterms:W3CDTF">2018-05-30T14:57:47Z</dcterms:created>
  <dcterms:modified xsi:type="dcterms:W3CDTF">2018-10-16T17:20:09Z</dcterms:modified>
</cp:coreProperties>
</file>