
<file path=[Content_Types].xml><?xml version="1.0" encoding="utf-8"?>
<Types xmlns="http://schemas.openxmlformats.org/package/2006/content-types">
  <Default Extension="bin" ContentType="application/vnd.openxmlformats-officedocument.spreadsheetml.printerSettings"/>
  <Override PartName="/xl/activeX/activeX2.bin" ContentType="application/vnd.ms-office.activeX"/>
  <Override PartName="/xl/activeX/activeX3.bin" ContentType="application/vnd.ms-office.activeX"/>
  <Default Extension="png" ContentType="image/png"/>
  <Override PartName="/xl/theme/theme1.xml" ContentType="application/vnd.openxmlformats-officedocument.theme+xml"/>
  <Override PartName="/xl/styles.xml" ContentType="application/vnd.openxmlformats-officedocument.spreadsheetml.styles+xml"/>
  <Override PartName="/xl/activeX/activeX1.bin" ContentType="application/vnd.ms-office.activeX"/>
  <Override PartName="/xl/tables/table1.xml" ContentType="application/vnd.openxmlformats-officedocument.spreadsheetml.table+xml"/>
  <Override PartName="/xl/tables/table2.xml" ContentType="application/vnd.openxmlformats-officedocument.spreadsheetml.table+xml"/>
  <Override PartName="/xl/worksheets/sheet6.xml" ContentType="application/vnd.openxmlformats-officedocument.spreadsheetml.worksheet+xml"/>
  <Default Extension="emf" ContentType="image/x-emf"/>
  <Override PartName="/xl/pivotTables/pivotTable1.xml" ContentType="application/vnd.openxmlformats-officedocument.spreadsheetml.pivotTable+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activeX/activeX2.xml" ContentType="application/vnd.ms-office.activeX+xml"/>
  <Override PartName="/xl/activeX/activeX3.xml" ContentType="application/vnd.ms-office.activeX+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activeX/activeX1.xml" ContentType="application/vnd.ms-office.activeX+xml"/>
  <Override PartName="/xl/worksheets/sheet1.xml" ContentType="application/vnd.openxmlformats-officedocument.spreadsheetml.worksheet+xml"/>
  <Override PartName="/xl/externalLinks/externalLink1.xml" ContentType="application/vnd.openxmlformats-officedocument.spreadsheetml.externalLink+xml"/>
  <Override PartName="/xl/pivotCache/pivotCacheDefinition1.xml" ContentType="application/vnd.openxmlformats-officedocument.spreadsheetml.pivotCacheDefinition+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xl/pivotCache/pivotCacheRecords1.xml" ContentType="application/vnd.openxmlformats-officedocument.spreadsheetml.pivotCacheRecord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bookViews>
    <workbookView xWindow="0" yWindow="0" windowWidth="19440" windowHeight="11760"/>
  </bookViews>
  <sheets>
    <sheet name="PLANNING CALENDRIER" sheetId="1" r:id="rId1"/>
    <sheet name="TARIF HF" sheetId="8" r:id="rId2"/>
    <sheet name="CRITICITE HF" sheetId="9" r:id="rId3"/>
    <sheet name="PIECE + TARIFS" sheetId="7" r:id="rId4"/>
    <sheet name="MACHINE" sheetId="4" r:id="rId5"/>
    <sheet name="Système" sheetId="6" state="hidden" r:id="rId6"/>
  </sheets>
  <externalReferences>
    <externalReference r:id="rId7"/>
  </externalReferences>
  <definedNames>
    <definedName name="_xlnm._FilterDatabase" localSheetId="2" hidden="1">'CRITICITE HF'!$A$5:$K$53</definedName>
    <definedName name="_xlnm._FilterDatabase" localSheetId="4" hidden="1">MACHINE!$C$3:$J$49</definedName>
    <definedName name="An" localSheetId="4">Système!$D$1</definedName>
    <definedName name="An" localSheetId="5">Système!$D$1</definedName>
    <definedName name="Fériés">OFFSET(Système!$A$1,1,,COUNTA(Système!$A:$A)-1,)</definedName>
    <definedName name="opérations" localSheetId="5">#REF!</definedName>
    <definedName name="opérations">MACHINE!$K$18:$K$49</definedName>
    <definedName name="Pièces">OFFSET('PIECE + TARIFS'!$A$1,1,,COUNTA('PIECE + TARIFS'!$A:$A)-1,)</definedName>
    <definedName name="unités" localSheetId="5">#REF!</definedName>
    <definedName name="unités">MACHINE!$L$3:$L$7</definedName>
    <definedName name="_xlnm.Print_Area" localSheetId="0">'PLANNING CALENDRIER'!$A$1:$AI$52</definedName>
  </definedNames>
  <calcPr calcId="114210" fullCalcOnLoad="1" iterate="1"/>
  <pivotCaches>
    <pivotCache cacheId="0" r:id="rId8"/>
  </pivotCaches>
</workbook>
</file>

<file path=xl/calcChain.xml><?xml version="1.0" encoding="utf-8"?>
<calcChain xmlns="http://schemas.openxmlformats.org/spreadsheetml/2006/main">
  <c r="K53" i="9"/>
  <c r="I53"/>
  <c r="F53"/>
  <c r="K52"/>
  <c r="I52"/>
  <c r="F52"/>
  <c r="K51"/>
  <c r="I51"/>
  <c r="F51"/>
  <c r="K50"/>
  <c r="I50"/>
  <c r="F50"/>
  <c r="K49"/>
  <c r="I49"/>
  <c r="F49"/>
  <c r="K48"/>
  <c r="I48"/>
  <c r="F48"/>
  <c r="K47"/>
  <c r="I47"/>
  <c r="F47"/>
  <c r="K46"/>
  <c r="I46"/>
  <c r="F46"/>
  <c r="K45"/>
  <c r="I45"/>
  <c r="F45"/>
  <c r="K44"/>
  <c r="I44"/>
  <c r="F44"/>
  <c r="K43"/>
  <c r="I43"/>
  <c r="F43"/>
  <c r="K42"/>
  <c r="I42"/>
  <c r="F42"/>
  <c r="K41"/>
  <c r="I41"/>
  <c r="F41"/>
  <c r="K40"/>
  <c r="I40"/>
  <c r="F40"/>
  <c r="K39"/>
  <c r="I39"/>
  <c r="F39"/>
  <c r="K38"/>
  <c r="I38"/>
  <c r="F38"/>
  <c r="K37"/>
  <c r="I37"/>
  <c r="F37"/>
  <c r="K36"/>
  <c r="I36"/>
  <c r="F36"/>
  <c r="K35"/>
  <c r="I35"/>
  <c r="F35"/>
  <c r="K34"/>
  <c r="I34"/>
  <c r="F34"/>
  <c r="K33"/>
  <c r="I33"/>
  <c r="F33"/>
  <c r="K32"/>
  <c r="I32"/>
  <c r="F32"/>
  <c r="K31"/>
  <c r="I31"/>
  <c r="F31"/>
  <c r="K30"/>
  <c r="I30"/>
  <c r="F30"/>
  <c r="K29"/>
  <c r="I29"/>
  <c r="F29"/>
  <c r="K28"/>
  <c r="I28"/>
  <c r="F28"/>
  <c r="K27"/>
  <c r="I27"/>
  <c r="F27"/>
  <c r="K26"/>
  <c r="I26"/>
  <c r="F26"/>
  <c r="K25"/>
  <c r="I25"/>
  <c r="F25"/>
  <c r="K24"/>
  <c r="I24"/>
  <c r="F24"/>
  <c r="K23"/>
  <c r="I23"/>
  <c r="F23"/>
  <c r="K22"/>
  <c r="I22"/>
  <c r="F22"/>
  <c r="K21"/>
  <c r="I21"/>
  <c r="F21"/>
  <c r="K20"/>
  <c r="I20"/>
  <c r="F20"/>
  <c r="K19"/>
  <c r="I19"/>
  <c r="F19"/>
  <c r="K18"/>
  <c r="I18"/>
  <c r="F18"/>
  <c r="K17"/>
  <c r="I17"/>
  <c r="F17"/>
  <c r="K16"/>
  <c r="I16"/>
  <c r="F16"/>
  <c r="K15"/>
  <c r="I15"/>
  <c r="F15"/>
  <c r="K14"/>
  <c r="I14"/>
  <c r="F14"/>
  <c r="K13"/>
  <c r="I13"/>
  <c r="F13"/>
  <c r="K12"/>
  <c r="I12"/>
  <c r="F12"/>
  <c r="K11"/>
  <c r="I11"/>
  <c r="F11"/>
  <c r="K10"/>
  <c r="I10"/>
  <c r="F10"/>
  <c r="K9"/>
  <c r="I9"/>
  <c r="F9"/>
  <c r="K8"/>
  <c r="I8"/>
  <c r="F8"/>
  <c r="K7"/>
  <c r="I7"/>
  <c r="F7"/>
  <c r="K6"/>
  <c r="I6"/>
  <c r="F6"/>
  <c r="H28" i="8"/>
  <c r="D28"/>
  <c r="H27"/>
  <c r="D27"/>
  <c r="H26"/>
  <c r="D26"/>
  <c r="H25"/>
  <c r="D25"/>
  <c r="H24"/>
  <c r="D24"/>
  <c r="H23"/>
  <c r="D23"/>
  <c r="H22"/>
  <c r="D22"/>
  <c r="H21"/>
  <c r="D21"/>
  <c r="H20"/>
  <c r="D20"/>
  <c r="H19"/>
  <c r="D19"/>
  <c r="H18"/>
  <c r="D18"/>
  <c r="H17"/>
  <c r="D17"/>
  <c r="H16"/>
  <c r="D16"/>
  <c r="H15"/>
  <c r="D15"/>
  <c r="H14"/>
  <c r="D14"/>
  <c r="H13"/>
  <c r="D13"/>
  <c r="H12"/>
  <c r="D12"/>
  <c r="H11"/>
  <c r="D11"/>
  <c r="H10"/>
  <c r="D10"/>
  <c r="H9"/>
  <c r="D9"/>
  <c r="H8"/>
  <c r="D8"/>
  <c r="H7"/>
  <c r="D7"/>
  <c r="H6"/>
  <c r="D6"/>
  <c r="H5"/>
  <c r="D5"/>
  <c r="H4"/>
  <c r="H29"/>
  <c r="D4"/>
  <c r="F3"/>
  <c r="B3"/>
  <c r="D29"/>
  <c r="D7" i="1"/>
  <c r="F7"/>
  <c r="D1" i="6"/>
  <c r="Y358" i="4"/>
  <c r="Y357"/>
  <c r="Y356"/>
  <c r="Y355"/>
  <c r="Y354"/>
  <c r="Y353"/>
  <c r="Y352"/>
  <c r="Y351"/>
  <c r="Y350"/>
  <c r="R350"/>
  <c r="Y349"/>
  <c r="R349"/>
  <c r="T348"/>
  <c r="Y348"/>
  <c r="R348"/>
  <c r="T347"/>
  <c r="Y347"/>
  <c r="R347"/>
  <c r="T346"/>
  <c r="Y346"/>
  <c r="R346"/>
  <c r="T345"/>
  <c r="Y345"/>
  <c r="R345"/>
  <c r="T344"/>
  <c r="Y344"/>
  <c r="R344"/>
  <c r="T343"/>
  <c r="Y343"/>
  <c r="R343"/>
  <c r="T342"/>
  <c r="Y342"/>
  <c r="R342"/>
  <c r="T341"/>
  <c r="Y341"/>
  <c r="R341"/>
  <c r="T340"/>
  <c r="Y340"/>
  <c r="R340"/>
  <c r="T339"/>
  <c r="Y339"/>
  <c r="R339"/>
  <c r="T338"/>
  <c r="Y338"/>
  <c r="R338"/>
  <c r="T337"/>
  <c r="Y337"/>
  <c r="R337"/>
  <c r="T336"/>
  <c r="Y336"/>
  <c r="R336"/>
  <c r="T335"/>
  <c r="Y335"/>
  <c r="R335"/>
  <c r="T334"/>
  <c r="Y334"/>
  <c r="R334"/>
  <c r="T333"/>
  <c r="Y333"/>
  <c r="R333"/>
  <c r="U332"/>
  <c r="T332"/>
  <c r="R332"/>
  <c r="T331"/>
  <c r="U331"/>
  <c r="Y331"/>
  <c r="R331"/>
  <c r="U330"/>
  <c r="T330"/>
  <c r="Y330"/>
  <c r="R330"/>
  <c r="T329"/>
  <c r="U329"/>
  <c r="Y329"/>
  <c r="R329"/>
  <c r="U328"/>
  <c r="T328"/>
  <c r="Y328"/>
  <c r="R328"/>
  <c r="T327"/>
  <c r="U327"/>
  <c r="Y327"/>
  <c r="R327"/>
  <c r="U326"/>
  <c r="T326"/>
  <c r="Y326"/>
  <c r="R326"/>
  <c r="T325"/>
  <c r="U325"/>
  <c r="Y325"/>
  <c r="R325"/>
  <c r="U324"/>
  <c r="T324"/>
  <c r="Y324"/>
  <c r="R324"/>
  <c r="T323"/>
  <c r="U323"/>
  <c r="Y323"/>
  <c r="R323"/>
  <c r="U322"/>
  <c r="T322"/>
  <c r="Y322"/>
  <c r="R322"/>
  <c r="T321"/>
  <c r="U321"/>
  <c r="Y321"/>
  <c r="R321"/>
  <c r="U320"/>
  <c r="T320"/>
  <c r="Y320"/>
  <c r="R320"/>
  <c r="T319"/>
  <c r="U319"/>
  <c r="Y319"/>
  <c r="R319"/>
  <c r="U318"/>
  <c r="T318"/>
  <c r="Y318"/>
  <c r="R318"/>
  <c r="T317"/>
  <c r="U317"/>
  <c r="Y317"/>
  <c r="R317"/>
  <c r="U316"/>
  <c r="T316"/>
  <c r="Y316"/>
  <c r="R316"/>
  <c r="T315"/>
  <c r="U315"/>
  <c r="Y315"/>
  <c r="R315"/>
  <c r="U314"/>
  <c r="T314"/>
  <c r="Y314"/>
  <c r="R314"/>
  <c r="T313"/>
  <c r="U313"/>
  <c r="Y313"/>
  <c r="R313"/>
  <c r="U312"/>
  <c r="T312"/>
  <c r="Y312"/>
  <c r="R312"/>
  <c r="T311"/>
  <c r="U311"/>
  <c r="Y311"/>
  <c r="R311"/>
  <c r="U310"/>
  <c r="T310"/>
  <c r="Y310"/>
  <c r="R310"/>
  <c r="T309"/>
  <c r="U309"/>
  <c r="Y309"/>
  <c r="R309"/>
  <c r="U308"/>
  <c r="T308"/>
  <c r="Y308"/>
  <c r="R308"/>
  <c r="T307"/>
  <c r="U307"/>
  <c r="Y307"/>
  <c r="R307"/>
  <c r="U306"/>
  <c r="T306"/>
  <c r="Y306"/>
  <c r="R306"/>
  <c r="T305"/>
  <c r="U305"/>
  <c r="Y305"/>
  <c r="R305"/>
  <c r="U304"/>
  <c r="T304"/>
  <c r="Y304"/>
  <c r="R304"/>
  <c r="T303"/>
  <c r="U303"/>
  <c r="Y303"/>
  <c r="R303"/>
  <c r="U302"/>
  <c r="T302"/>
  <c r="Y302"/>
  <c r="R302"/>
  <c r="T301"/>
  <c r="U301"/>
  <c r="Y301"/>
  <c r="R301"/>
  <c r="U300"/>
  <c r="T300"/>
  <c r="Y300"/>
  <c r="R300"/>
  <c r="T299"/>
  <c r="U299"/>
  <c r="Y299"/>
  <c r="R299"/>
  <c r="U298"/>
  <c r="T298"/>
  <c r="Y298"/>
  <c r="R298"/>
  <c r="T297"/>
  <c r="U297"/>
  <c r="Y297"/>
  <c r="R297"/>
  <c r="U296"/>
  <c r="T296"/>
  <c r="Y296"/>
  <c r="R296"/>
  <c r="T295"/>
  <c r="U295"/>
  <c r="Y295"/>
  <c r="R295"/>
  <c r="U294"/>
  <c r="T294"/>
  <c r="Y294"/>
  <c r="R294"/>
  <c r="T293"/>
  <c r="U293"/>
  <c r="Y293"/>
  <c r="R293"/>
  <c r="U292"/>
  <c r="T292"/>
  <c r="Y292"/>
  <c r="R292"/>
  <c r="T291"/>
  <c r="U291"/>
  <c r="Y291"/>
  <c r="R291"/>
  <c r="U290"/>
  <c r="T290"/>
  <c r="Y290"/>
  <c r="R290"/>
  <c r="T289"/>
  <c r="U289"/>
  <c r="Y289"/>
  <c r="R289"/>
  <c r="U288"/>
  <c r="T288"/>
  <c r="Y288"/>
  <c r="R288"/>
  <c r="T287"/>
  <c r="U287"/>
  <c r="Y287"/>
  <c r="R287"/>
  <c r="U286"/>
  <c r="T286"/>
  <c r="Y286"/>
  <c r="R286"/>
  <c r="T285"/>
  <c r="U285"/>
  <c r="Y285"/>
  <c r="R285"/>
  <c r="T284"/>
  <c r="U284"/>
  <c r="Y284"/>
  <c r="R284"/>
  <c r="T283"/>
  <c r="U283"/>
  <c r="Y283"/>
  <c r="R283"/>
  <c r="T282"/>
  <c r="U282"/>
  <c r="Y282"/>
  <c r="R282"/>
  <c r="T281"/>
  <c r="U281"/>
  <c r="Y281"/>
  <c r="R281"/>
  <c r="T280"/>
  <c r="U280"/>
  <c r="Y280"/>
  <c r="R280"/>
  <c r="T279"/>
  <c r="U279"/>
  <c r="Y279"/>
  <c r="R279"/>
  <c r="T278"/>
  <c r="U278"/>
  <c r="Y278"/>
  <c r="R278"/>
  <c r="T277"/>
  <c r="U277"/>
  <c r="Y277"/>
  <c r="R277"/>
  <c r="T276"/>
  <c r="U276"/>
  <c r="Y276"/>
  <c r="R276"/>
  <c r="T275"/>
  <c r="U275"/>
  <c r="Y275"/>
  <c r="R275"/>
  <c r="T274"/>
  <c r="U274"/>
  <c r="Y274"/>
  <c r="R274"/>
  <c r="T273"/>
  <c r="U273"/>
  <c r="Y273"/>
  <c r="R273"/>
  <c r="T272"/>
  <c r="U272"/>
  <c r="Y272"/>
  <c r="R272"/>
  <c r="T271"/>
  <c r="U271"/>
  <c r="Y271"/>
  <c r="R271"/>
  <c r="V270"/>
  <c r="U270"/>
  <c r="T270"/>
  <c r="R270"/>
  <c r="V269"/>
  <c r="U269"/>
  <c r="T269"/>
  <c r="R269"/>
  <c r="V268"/>
  <c r="U268"/>
  <c r="T268"/>
  <c r="R268"/>
  <c r="V267"/>
  <c r="U267"/>
  <c r="T267"/>
  <c r="R267"/>
  <c r="T266"/>
  <c r="U266"/>
  <c r="V266"/>
  <c r="Y266"/>
  <c r="R266"/>
  <c r="V265"/>
  <c r="U265"/>
  <c r="T265"/>
  <c r="R265"/>
  <c r="V264"/>
  <c r="U264"/>
  <c r="T264"/>
  <c r="R264"/>
  <c r="V263"/>
  <c r="U263"/>
  <c r="T263"/>
  <c r="Y263"/>
  <c r="R263"/>
  <c r="V262"/>
  <c r="U262"/>
  <c r="T262"/>
  <c r="Y262"/>
  <c r="R262"/>
  <c r="V261"/>
  <c r="U261"/>
  <c r="T261"/>
  <c r="Y261"/>
  <c r="R261"/>
  <c r="V260"/>
  <c r="U260"/>
  <c r="T260"/>
  <c r="R260"/>
  <c r="V259"/>
  <c r="U259"/>
  <c r="T259"/>
  <c r="Y259"/>
  <c r="R259"/>
  <c r="V258"/>
  <c r="U258"/>
  <c r="T258"/>
  <c r="Y258"/>
  <c r="R258"/>
  <c r="V257"/>
  <c r="U257"/>
  <c r="T257"/>
  <c r="R257"/>
  <c r="V256"/>
  <c r="U256"/>
  <c r="T256"/>
  <c r="R256"/>
  <c r="V255"/>
  <c r="U255"/>
  <c r="T255"/>
  <c r="Y255"/>
  <c r="R255"/>
  <c r="V254"/>
  <c r="U254"/>
  <c r="T254"/>
  <c r="R254"/>
  <c r="V253"/>
  <c r="U253"/>
  <c r="T253"/>
  <c r="R253"/>
  <c r="R252"/>
  <c r="W252"/>
  <c r="V252"/>
  <c r="U252"/>
  <c r="T252"/>
  <c r="V251"/>
  <c r="U251"/>
  <c r="T251"/>
  <c r="R251"/>
  <c r="W251"/>
  <c r="V250"/>
  <c r="U250"/>
  <c r="T250"/>
  <c r="R250"/>
  <c r="W250"/>
  <c r="R249"/>
  <c r="W249"/>
  <c r="V249"/>
  <c r="U249"/>
  <c r="T249"/>
  <c r="Y249"/>
  <c r="V248"/>
  <c r="U248"/>
  <c r="T248"/>
  <c r="R248"/>
  <c r="W248"/>
  <c r="V247"/>
  <c r="U247"/>
  <c r="T247"/>
  <c r="R247"/>
  <c r="W247"/>
  <c r="Y247"/>
  <c r="V246"/>
  <c r="U246"/>
  <c r="T246"/>
  <c r="R246"/>
  <c r="W246"/>
  <c r="V245"/>
  <c r="U245"/>
  <c r="T245"/>
  <c r="R245"/>
  <c r="W245"/>
  <c r="V244"/>
  <c r="U244"/>
  <c r="T244"/>
  <c r="R244"/>
  <c r="W244"/>
  <c r="V243"/>
  <c r="U243"/>
  <c r="T243"/>
  <c r="R243"/>
  <c r="W243"/>
  <c r="V242"/>
  <c r="U242"/>
  <c r="T242"/>
  <c r="R242"/>
  <c r="W242"/>
  <c r="V241"/>
  <c r="U241"/>
  <c r="T241"/>
  <c r="R241"/>
  <c r="W241"/>
  <c r="V240"/>
  <c r="U240"/>
  <c r="T240"/>
  <c r="R240"/>
  <c r="W240"/>
  <c r="V239"/>
  <c r="U239"/>
  <c r="T239"/>
  <c r="R239"/>
  <c r="W239"/>
  <c r="V238"/>
  <c r="U238"/>
  <c r="T238"/>
  <c r="R238"/>
  <c r="W238"/>
  <c r="V237"/>
  <c r="U237"/>
  <c r="T237"/>
  <c r="R237"/>
  <c r="W237"/>
  <c r="X236"/>
  <c r="V236"/>
  <c r="U236"/>
  <c r="T236"/>
  <c r="R236"/>
  <c r="W236"/>
  <c r="X235"/>
  <c r="R235"/>
  <c r="W235"/>
  <c r="V235"/>
  <c r="U235"/>
  <c r="T235"/>
  <c r="X234"/>
  <c r="V234"/>
  <c r="U234"/>
  <c r="T234"/>
  <c r="R234"/>
  <c r="W234"/>
  <c r="X233"/>
  <c r="V233"/>
  <c r="U233"/>
  <c r="T233"/>
  <c r="R233"/>
  <c r="W233"/>
  <c r="Y233"/>
  <c r="X232"/>
  <c r="R232"/>
  <c r="W232"/>
  <c r="V232"/>
  <c r="U232"/>
  <c r="T232"/>
  <c r="X231"/>
  <c r="V231"/>
  <c r="U231"/>
  <c r="T231"/>
  <c r="R231"/>
  <c r="W231"/>
  <c r="X230"/>
  <c r="V230"/>
  <c r="U230"/>
  <c r="T230"/>
  <c r="R230"/>
  <c r="W230"/>
  <c r="X229"/>
  <c r="R229"/>
  <c r="W229"/>
  <c r="T229"/>
  <c r="U229"/>
  <c r="V229"/>
  <c r="Y229"/>
  <c r="X228"/>
  <c r="V228"/>
  <c r="U228"/>
  <c r="T228"/>
  <c r="R228"/>
  <c r="W228"/>
  <c r="X227"/>
  <c r="V227"/>
  <c r="U227"/>
  <c r="T227"/>
  <c r="R227"/>
  <c r="W227"/>
  <c r="X226"/>
  <c r="V226"/>
  <c r="U226"/>
  <c r="T226"/>
  <c r="R226"/>
  <c r="W226"/>
  <c r="X225"/>
  <c r="V225"/>
  <c r="U225"/>
  <c r="T225"/>
  <c r="R225"/>
  <c r="W225"/>
  <c r="X224"/>
  <c r="V224"/>
  <c r="U224"/>
  <c r="T224"/>
  <c r="R224"/>
  <c r="W224"/>
  <c r="X223"/>
  <c r="V223"/>
  <c r="U223"/>
  <c r="T223"/>
  <c r="R223"/>
  <c r="W223"/>
  <c r="Y223"/>
  <c r="X222"/>
  <c r="V222"/>
  <c r="U222"/>
  <c r="T222"/>
  <c r="R222"/>
  <c r="W222"/>
  <c r="Y222"/>
  <c r="X221"/>
  <c r="R221"/>
  <c r="W221"/>
  <c r="V221"/>
  <c r="U221"/>
  <c r="T221"/>
  <c r="Y221"/>
  <c r="X220"/>
  <c r="V220"/>
  <c r="U220"/>
  <c r="T220"/>
  <c r="R220"/>
  <c r="W220"/>
  <c r="X219"/>
  <c r="R219"/>
  <c r="W219"/>
  <c r="V219"/>
  <c r="U219"/>
  <c r="T219"/>
  <c r="X218"/>
  <c r="R218"/>
  <c r="W218"/>
  <c r="V218"/>
  <c r="U218"/>
  <c r="T218"/>
  <c r="X217"/>
  <c r="V217"/>
  <c r="U217"/>
  <c r="T217"/>
  <c r="R217"/>
  <c r="W217"/>
  <c r="X216"/>
  <c r="V216"/>
  <c r="U216"/>
  <c r="T216"/>
  <c r="R216"/>
  <c r="W216"/>
  <c r="X215"/>
  <c r="V215"/>
  <c r="U215"/>
  <c r="T215"/>
  <c r="R215"/>
  <c r="W215"/>
  <c r="X214"/>
  <c r="V214"/>
  <c r="U214"/>
  <c r="T214"/>
  <c r="R214"/>
  <c r="W214"/>
  <c r="X213"/>
  <c r="V213"/>
  <c r="U213"/>
  <c r="T213"/>
  <c r="R213"/>
  <c r="W213"/>
  <c r="Y213"/>
  <c r="X212"/>
  <c r="V212"/>
  <c r="U212"/>
  <c r="T212"/>
  <c r="R212"/>
  <c r="W212"/>
  <c r="X211"/>
  <c r="R211"/>
  <c r="W211"/>
  <c r="V211"/>
  <c r="U211"/>
  <c r="T211"/>
  <c r="Y211"/>
  <c r="X210"/>
  <c r="V210"/>
  <c r="U210"/>
  <c r="T210"/>
  <c r="R210"/>
  <c r="W210"/>
  <c r="X209"/>
  <c r="V209"/>
  <c r="U209"/>
  <c r="T209"/>
  <c r="R209"/>
  <c r="W209"/>
  <c r="X208"/>
  <c r="V208"/>
  <c r="U208"/>
  <c r="T208"/>
  <c r="R208"/>
  <c r="W208"/>
  <c r="Y208"/>
  <c r="X207"/>
  <c r="V207"/>
  <c r="U207"/>
  <c r="T207"/>
  <c r="R207"/>
  <c r="W207"/>
  <c r="X206"/>
  <c r="V206"/>
  <c r="U206"/>
  <c r="T206"/>
  <c r="R206"/>
  <c r="W206"/>
  <c r="X205"/>
  <c r="R205"/>
  <c r="W205"/>
  <c r="V205"/>
  <c r="U205"/>
  <c r="T205"/>
  <c r="Y205"/>
  <c r="X204"/>
  <c r="V204"/>
  <c r="U204"/>
  <c r="T204"/>
  <c r="R204"/>
  <c r="W204"/>
  <c r="X203"/>
  <c r="V203"/>
  <c r="U203"/>
  <c r="T203"/>
  <c r="R203"/>
  <c r="W203"/>
  <c r="V202"/>
  <c r="U202"/>
  <c r="T202"/>
  <c r="S202"/>
  <c r="X202"/>
  <c r="R202"/>
  <c r="W202"/>
  <c r="R201"/>
  <c r="W201"/>
  <c r="V201"/>
  <c r="U201"/>
  <c r="T201"/>
  <c r="S201"/>
  <c r="X201"/>
  <c r="V200"/>
  <c r="U200"/>
  <c r="T200"/>
  <c r="S200"/>
  <c r="X200"/>
  <c r="R200"/>
  <c r="W200"/>
  <c r="R199"/>
  <c r="W199"/>
  <c r="V199"/>
  <c r="U199"/>
  <c r="T199"/>
  <c r="S199"/>
  <c r="X199"/>
  <c r="V198"/>
  <c r="U198"/>
  <c r="T198"/>
  <c r="S198"/>
  <c r="X198"/>
  <c r="R198"/>
  <c r="W198"/>
  <c r="R197"/>
  <c r="W197"/>
  <c r="V197"/>
  <c r="U197"/>
  <c r="T197"/>
  <c r="S197"/>
  <c r="X197"/>
  <c r="V196"/>
  <c r="U196"/>
  <c r="T196"/>
  <c r="S196"/>
  <c r="X196"/>
  <c r="R196"/>
  <c r="W196"/>
  <c r="R195"/>
  <c r="W195"/>
  <c r="V195"/>
  <c r="U195"/>
  <c r="T195"/>
  <c r="S195"/>
  <c r="X195"/>
  <c r="V194"/>
  <c r="U194"/>
  <c r="T194"/>
  <c r="S194"/>
  <c r="X194"/>
  <c r="R194"/>
  <c r="W194"/>
  <c r="R193"/>
  <c r="W193"/>
  <c r="V193"/>
  <c r="U193"/>
  <c r="T193"/>
  <c r="S193"/>
  <c r="X193"/>
  <c r="V192"/>
  <c r="U192"/>
  <c r="T192"/>
  <c r="S192"/>
  <c r="X192"/>
  <c r="R192"/>
  <c r="W192"/>
  <c r="R191"/>
  <c r="W191"/>
  <c r="V191"/>
  <c r="U191"/>
  <c r="T191"/>
  <c r="S191"/>
  <c r="X191"/>
  <c r="V190"/>
  <c r="U190"/>
  <c r="T190"/>
  <c r="S190"/>
  <c r="X190"/>
  <c r="R190"/>
  <c r="W190"/>
  <c r="R189"/>
  <c r="W189"/>
  <c r="V189"/>
  <c r="U189"/>
  <c r="T189"/>
  <c r="S189"/>
  <c r="X189"/>
  <c r="V188"/>
  <c r="U188"/>
  <c r="T188"/>
  <c r="S188"/>
  <c r="X188"/>
  <c r="R188"/>
  <c r="W188"/>
  <c r="R187"/>
  <c r="W187"/>
  <c r="V187"/>
  <c r="U187"/>
  <c r="T187"/>
  <c r="S187"/>
  <c r="X187"/>
  <c r="V186"/>
  <c r="U186"/>
  <c r="T186"/>
  <c r="R186"/>
  <c r="W186"/>
  <c r="S186"/>
  <c r="X186"/>
  <c r="Y186"/>
  <c r="R185"/>
  <c r="W185"/>
  <c r="V185"/>
  <c r="U185"/>
  <c r="T185"/>
  <c r="S185"/>
  <c r="X185"/>
  <c r="V184"/>
  <c r="U184"/>
  <c r="T184"/>
  <c r="S184"/>
  <c r="X184"/>
  <c r="R184"/>
  <c r="W184"/>
  <c r="V183"/>
  <c r="U183"/>
  <c r="T183"/>
  <c r="S183"/>
  <c r="X183"/>
  <c r="R183"/>
  <c r="W183"/>
  <c r="R182"/>
  <c r="W182"/>
  <c r="V182"/>
  <c r="U182"/>
  <c r="T182"/>
  <c r="S182"/>
  <c r="X182"/>
  <c r="R181"/>
  <c r="W181"/>
  <c r="V181"/>
  <c r="U181"/>
  <c r="T181"/>
  <c r="S181"/>
  <c r="X181"/>
  <c r="R180"/>
  <c r="W180"/>
  <c r="V180"/>
  <c r="U180"/>
  <c r="T180"/>
  <c r="S180"/>
  <c r="X180"/>
  <c r="Y180"/>
  <c r="R179"/>
  <c r="W179"/>
  <c r="V179"/>
  <c r="U179"/>
  <c r="T179"/>
  <c r="S179"/>
  <c r="X179"/>
  <c r="Y179"/>
  <c r="V178"/>
  <c r="U178"/>
  <c r="T178"/>
  <c r="S178"/>
  <c r="X178"/>
  <c r="R178"/>
  <c r="W178"/>
  <c r="V177"/>
  <c r="U177"/>
  <c r="T177"/>
  <c r="S177"/>
  <c r="X177"/>
  <c r="R177"/>
  <c r="W177"/>
  <c r="V176"/>
  <c r="U176"/>
  <c r="T176"/>
  <c r="S176"/>
  <c r="X176"/>
  <c r="R176"/>
  <c r="W176"/>
  <c r="V175"/>
  <c r="U175"/>
  <c r="T175"/>
  <c r="R175"/>
  <c r="W175"/>
  <c r="S175"/>
  <c r="X175"/>
  <c r="Y175"/>
  <c r="R174"/>
  <c r="W174"/>
  <c r="V174"/>
  <c r="U174"/>
  <c r="T174"/>
  <c r="S174"/>
  <c r="X174"/>
  <c r="V173"/>
  <c r="U173"/>
  <c r="T173"/>
  <c r="S173"/>
  <c r="X173"/>
  <c r="R173"/>
  <c r="W173"/>
  <c r="V172"/>
  <c r="U172"/>
  <c r="T172"/>
  <c r="S172"/>
  <c r="X172"/>
  <c r="R172"/>
  <c r="W172"/>
  <c r="Y172"/>
  <c r="R171"/>
  <c r="W171"/>
  <c r="T171"/>
  <c r="U171"/>
  <c r="V171"/>
  <c r="S171"/>
  <c r="X171"/>
  <c r="Y171"/>
  <c r="V170"/>
  <c r="U170"/>
  <c r="T170"/>
  <c r="S170"/>
  <c r="X170"/>
  <c r="R170"/>
  <c r="W170"/>
  <c r="R169"/>
  <c r="W169"/>
  <c r="V169"/>
  <c r="U169"/>
  <c r="T169"/>
  <c r="S169"/>
  <c r="X169"/>
  <c r="V168"/>
  <c r="U168"/>
  <c r="T168"/>
  <c r="S168"/>
  <c r="X168"/>
  <c r="R168"/>
  <c r="W168"/>
  <c r="V167"/>
  <c r="U167"/>
  <c r="T167"/>
  <c r="S167"/>
  <c r="X167"/>
  <c r="R167"/>
  <c r="W167"/>
  <c r="V166"/>
  <c r="U166"/>
  <c r="T166"/>
  <c r="S166"/>
  <c r="X166"/>
  <c r="R166"/>
  <c r="W166"/>
  <c r="R165"/>
  <c r="W165"/>
  <c r="V165"/>
  <c r="U165"/>
  <c r="T165"/>
  <c r="S165"/>
  <c r="X165"/>
  <c r="V164"/>
  <c r="U164"/>
  <c r="T164"/>
  <c r="S164"/>
  <c r="X164"/>
  <c r="R164"/>
  <c r="W164"/>
  <c r="V163"/>
  <c r="U163"/>
  <c r="T163"/>
  <c r="S163"/>
  <c r="X163"/>
  <c r="R163"/>
  <c r="W163"/>
  <c r="T162"/>
  <c r="U162"/>
  <c r="V162"/>
  <c r="R162"/>
  <c r="W162"/>
  <c r="S162"/>
  <c r="X162"/>
  <c r="Y162"/>
  <c r="V161"/>
  <c r="U161"/>
  <c r="T161"/>
  <c r="S161"/>
  <c r="X161"/>
  <c r="R161"/>
  <c r="W161"/>
  <c r="R160"/>
  <c r="W160"/>
  <c r="V160"/>
  <c r="U160"/>
  <c r="T160"/>
  <c r="S160"/>
  <c r="X160"/>
  <c r="V159"/>
  <c r="U159"/>
  <c r="T159"/>
  <c r="S159"/>
  <c r="X159"/>
  <c r="R159"/>
  <c r="W159"/>
  <c r="R158"/>
  <c r="W158"/>
  <c r="V158"/>
  <c r="U158"/>
  <c r="T158"/>
  <c r="S158"/>
  <c r="X158"/>
  <c r="V157"/>
  <c r="U157"/>
  <c r="T157"/>
  <c r="S157"/>
  <c r="X157"/>
  <c r="R157"/>
  <c r="W157"/>
  <c r="R156"/>
  <c r="W156"/>
  <c r="V156"/>
  <c r="U156"/>
  <c r="T156"/>
  <c r="S156"/>
  <c r="X156"/>
  <c r="R155"/>
  <c r="W155"/>
  <c r="V155"/>
  <c r="U155"/>
  <c r="T155"/>
  <c r="S155"/>
  <c r="X155"/>
  <c r="Y155"/>
  <c r="V154"/>
  <c r="U154"/>
  <c r="T154"/>
  <c r="R154"/>
  <c r="W154"/>
  <c r="S154"/>
  <c r="X154"/>
  <c r="Y154"/>
  <c r="R153"/>
  <c r="W153"/>
  <c r="V153"/>
  <c r="U153"/>
  <c r="T153"/>
  <c r="S153"/>
  <c r="X153"/>
  <c r="V152"/>
  <c r="U152"/>
  <c r="T152"/>
  <c r="S152"/>
  <c r="X152"/>
  <c r="R152"/>
  <c r="W152"/>
  <c r="R151"/>
  <c r="W151"/>
  <c r="V151"/>
  <c r="U151"/>
  <c r="T151"/>
  <c r="S151"/>
  <c r="X151"/>
  <c r="V150"/>
  <c r="U150"/>
  <c r="T150"/>
  <c r="S150"/>
  <c r="X150"/>
  <c r="R150"/>
  <c r="W150"/>
  <c r="R149"/>
  <c r="W149"/>
  <c r="V149"/>
  <c r="U149"/>
  <c r="T149"/>
  <c r="S149"/>
  <c r="X149"/>
  <c r="V148"/>
  <c r="U148"/>
  <c r="T148"/>
  <c r="S148"/>
  <c r="X148"/>
  <c r="R148"/>
  <c r="W148"/>
  <c r="V147"/>
  <c r="U147"/>
  <c r="T147"/>
  <c r="S147"/>
  <c r="X147"/>
  <c r="R147"/>
  <c r="W147"/>
  <c r="R146"/>
  <c r="W146"/>
  <c r="V146"/>
  <c r="U146"/>
  <c r="T146"/>
  <c r="S146"/>
  <c r="X146"/>
  <c r="Y146"/>
  <c r="V145"/>
  <c r="U145"/>
  <c r="T145"/>
  <c r="S145"/>
  <c r="X145"/>
  <c r="R145"/>
  <c r="W145"/>
  <c r="R144"/>
  <c r="W144"/>
  <c r="V144"/>
  <c r="U144"/>
  <c r="T144"/>
  <c r="S144"/>
  <c r="X144"/>
  <c r="V143"/>
  <c r="U143"/>
  <c r="T143"/>
  <c r="S143"/>
  <c r="X143"/>
  <c r="R143"/>
  <c r="W143"/>
  <c r="R142"/>
  <c r="W142"/>
  <c r="V142"/>
  <c r="U142"/>
  <c r="T142"/>
  <c r="S142"/>
  <c r="X142"/>
  <c r="Y142"/>
  <c r="V141"/>
  <c r="U141"/>
  <c r="T141"/>
  <c r="S141"/>
  <c r="X141"/>
  <c r="R141"/>
  <c r="W141"/>
  <c r="R140"/>
  <c r="W140"/>
  <c r="V140"/>
  <c r="U140"/>
  <c r="T140"/>
  <c r="S140"/>
  <c r="X140"/>
  <c r="R139"/>
  <c r="W139"/>
  <c r="V139"/>
  <c r="T139"/>
  <c r="U139"/>
  <c r="S139"/>
  <c r="X139"/>
  <c r="Y139"/>
  <c r="V138"/>
  <c r="U138"/>
  <c r="T138"/>
  <c r="R138"/>
  <c r="W138"/>
  <c r="S138"/>
  <c r="X138"/>
  <c r="Y138"/>
  <c r="R137"/>
  <c r="W137"/>
  <c r="V137"/>
  <c r="U137"/>
  <c r="T137"/>
  <c r="S137"/>
  <c r="X137"/>
  <c r="V136"/>
  <c r="U136"/>
  <c r="T136"/>
  <c r="S136"/>
  <c r="X136"/>
  <c r="R136"/>
  <c r="W136"/>
  <c r="R135"/>
  <c r="W135"/>
  <c r="V135"/>
  <c r="U135"/>
  <c r="T135"/>
  <c r="S135"/>
  <c r="X135"/>
  <c r="V134"/>
  <c r="U134"/>
  <c r="T134"/>
  <c r="S134"/>
  <c r="X134"/>
  <c r="R134"/>
  <c r="W134"/>
  <c r="R133"/>
  <c r="W133"/>
  <c r="V133"/>
  <c r="U133"/>
  <c r="T133"/>
  <c r="S133"/>
  <c r="X133"/>
  <c r="V132"/>
  <c r="U132"/>
  <c r="T132"/>
  <c r="S132"/>
  <c r="X132"/>
  <c r="R132"/>
  <c r="W132"/>
  <c r="R131"/>
  <c r="W131"/>
  <c r="V131"/>
  <c r="U131"/>
  <c r="T131"/>
  <c r="S131"/>
  <c r="X131"/>
  <c r="Y131"/>
  <c r="V130"/>
  <c r="U130"/>
  <c r="T130"/>
  <c r="S130"/>
  <c r="X130"/>
  <c r="R130"/>
  <c r="W130"/>
  <c r="R129"/>
  <c r="W129"/>
  <c r="V129"/>
  <c r="U129"/>
  <c r="T129"/>
  <c r="S129"/>
  <c r="X129"/>
  <c r="Y129"/>
  <c r="V128"/>
  <c r="U128"/>
  <c r="T128"/>
  <c r="S128"/>
  <c r="X128"/>
  <c r="R128"/>
  <c r="W128"/>
  <c r="V127"/>
  <c r="U127"/>
  <c r="T127"/>
  <c r="S127"/>
  <c r="X127"/>
  <c r="R127"/>
  <c r="W127"/>
  <c r="V126"/>
  <c r="U126"/>
  <c r="T126"/>
  <c r="S126"/>
  <c r="X126"/>
  <c r="R126"/>
  <c r="W126"/>
  <c r="R125"/>
  <c r="W125"/>
  <c r="V125"/>
  <c r="U125"/>
  <c r="T125"/>
  <c r="S125"/>
  <c r="X125"/>
  <c r="Y125"/>
  <c r="V124"/>
  <c r="U124"/>
  <c r="T124"/>
  <c r="S124"/>
  <c r="X124"/>
  <c r="R124"/>
  <c r="W124"/>
  <c r="V123"/>
  <c r="U123"/>
  <c r="T123"/>
  <c r="S123"/>
  <c r="X123"/>
  <c r="R123"/>
  <c r="W123"/>
  <c r="V122"/>
  <c r="U122"/>
  <c r="T122"/>
  <c r="S122"/>
  <c r="X122"/>
  <c r="R122"/>
  <c r="W122"/>
  <c r="R121"/>
  <c r="W121"/>
  <c r="V121"/>
  <c r="U121"/>
  <c r="T121"/>
  <c r="S121"/>
  <c r="X121"/>
  <c r="Y121"/>
  <c r="V120"/>
  <c r="U120"/>
  <c r="T120"/>
  <c r="S120"/>
  <c r="X120"/>
  <c r="R120"/>
  <c r="W120"/>
  <c r="V119"/>
  <c r="U119"/>
  <c r="T119"/>
  <c r="S119"/>
  <c r="X119"/>
  <c r="R119"/>
  <c r="W119"/>
  <c r="V118"/>
  <c r="U118"/>
  <c r="T118"/>
  <c r="S118"/>
  <c r="X118"/>
  <c r="R118"/>
  <c r="W118"/>
  <c r="R117"/>
  <c r="W117"/>
  <c r="V117"/>
  <c r="U117"/>
  <c r="T117"/>
  <c r="S117"/>
  <c r="X117"/>
  <c r="Y117"/>
  <c r="V116"/>
  <c r="U116"/>
  <c r="T116"/>
  <c r="S116"/>
  <c r="X116"/>
  <c r="R116"/>
  <c r="W116"/>
  <c r="V115"/>
  <c r="U115"/>
  <c r="T115"/>
  <c r="S115"/>
  <c r="X115"/>
  <c r="R115"/>
  <c r="W115"/>
  <c r="V114"/>
  <c r="U114"/>
  <c r="T114"/>
  <c r="S114"/>
  <c r="X114"/>
  <c r="R114"/>
  <c r="W114"/>
  <c r="R113"/>
  <c r="W113"/>
  <c r="V113"/>
  <c r="U113"/>
  <c r="T113"/>
  <c r="S113"/>
  <c r="X113"/>
  <c r="Y113"/>
  <c r="V112"/>
  <c r="U112"/>
  <c r="T112"/>
  <c r="S112"/>
  <c r="X112"/>
  <c r="R112"/>
  <c r="W112"/>
  <c r="V111"/>
  <c r="U111"/>
  <c r="T111"/>
  <c r="S111"/>
  <c r="X111"/>
  <c r="R111"/>
  <c r="W111"/>
  <c r="V110"/>
  <c r="U110"/>
  <c r="T110"/>
  <c r="S110"/>
  <c r="X110"/>
  <c r="R110"/>
  <c r="W110"/>
  <c r="R109"/>
  <c r="W109"/>
  <c r="V109"/>
  <c r="U109"/>
  <c r="T109"/>
  <c r="S109"/>
  <c r="X109"/>
  <c r="Y109"/>
  <c r="V108"/>
  <c r="U108"/>
  <c r="T108"/>
  <c r="S108"/>
  <c r="X108"/>
  <c r="R108"/>
  <c r="W108"/>
  <c r="V107"/>
  <c r="U107"/>
  <c r="T107"/>
  <c r="S107"/>
  <c r="X107"/>
  <c r="R107"/>
  <c r="W107"/>
  <c r="R106"/>
  <c r="W106"/>
  <c r="V106"/>
  <c r="T106"/>
  <c r="S106"/>
  <c r="X106"/>
  <c r="P106"/>
  <c r="U106"/>
  <c r="S105"/>
  <c r="X105"/>
  <c r="R105"/>
  <c r="W105"/>
  <c r="V105"/>
  <c r="P105"/>
  <c r="U105"/>
  <c r="T105"/>
  <c r="V104"/>
  <c r="P104"/>
  <c r="U104"/>
  <c r="T104"/>
  <c r="S104"/>
  <c r="X104"/>
  <c r="R104"/>
  <c r="W104"/>
  <c r="V103"/>
  <c r="T103"/>
  <c r="S103"/>
  <c r="X103"/>
  <c r="R103"/>
  <c r="W103"/>
  <c r="P103"/>
  <c r="U103"/>
  <c r="V102"/>
  <c r="T102"/>
  <c r="S102"/>
  <c r="X102"/>
  <c r="R102"/>
  <c r="W102"/>
  <c r="P102"/>
  <c r="U102"/>
  <c r="V101"/>
  <c r="T101"/>
  <c r="S101"/>
  <c r="X101"/>
  <c r="R101"/>
  <c r="W101"/>
  <c r="P101"/>
  <c r="U101"/>
  <c r="S100"/>
  <c r="X100"/>
  <c r="V100"/>
  <c r="T100"/>
  <c r="R100"/>
  <c r="W100"/>
  <c r="P100"/>
  <c r="U100"/>
  <c r="Y100"/>
  <c r="V99"/>
  <c r="T99"/>
  <c r="S99"/>
  <c r="X99"/>
  <c r="R99"/>
  <c r="W99"/>
  <c r="P99"/>
  <c r="U99"/>
  <c r="V98"/>
  <c r="T98"/>
  <c r="S98"/>
  <c r="X98"/>
  <c r="R98"/>
  <c r="W98"/>
  <c r="P98"/>
  <c r="U98"/>
  <c r="V97"/>
  <c r="T97"/>
  <c r="S97"/>
  <c r="X97"/>
  <c r="R97"/>
  <c r="W97"/>
  <c r="P97"/>
  <c r="U97"/>
  <c r="V96"/>
  <c r="T96"/>
  <c r="S96"/>
  <c r="X96"/>
  <c r="R96"/>
  <c r="W96"/>
  <c r="P96"/>
  <c r="U96"/>
  <c r="R95"/>
  <c r="W95"/>
  <c r="V95"/>
  <c r="T95"/>
  <c r="S95"/>
  <c r="X95"/>
  <c r="P95"/>
  <c r="U95"/>
  <c r="S94"/>
  <c r="X94"/>
  <c r="V94"/>
  <c r="T94"/>
  <c r="R94"/>
  <c r="W94"/>
  <c r="P94"/>
  <c r="U94"/>
  <c r="S93"/>
  <c r="X93"/>
  <c r="R93"/>
  <c r="W93"/>
  <c r="V93"/>
  <c r="T93"/>
  <c r="P93"/>
  <c r="U93"/>
  <c r="V92"/>
  <c r="T92"/>
  <c r="S92"/>
  <c r="X92"/>
  <c r="R92"/>
  <c r="W92"/>
  <c r="P92"/>
  <c r="U92"/>
  <c r="V91"/>
  <c r="P91"/>
  <c r="U91"/>
  <c r="T91"/>
  <c r="R91"/>
  <c r="W91"/>
  <c r="S91"/>
  <c r="X91"/>
  <c r="Y91"/>
  <c r="V90"/>
  <c r="T90"/>
  <c r="S90"/>
  <c r="X90"/>
  <c r="R90"/>
  <c r="W90"/>
  <c r="P90"/>
  <c r="U90"/>
  <c r="R89"/>
  <c r="W89"/>
  <c r="V89"/>
  <c r="T89"/>
  <c r="S89"/>
  <c r="X89"/>
  <c r="P89"/>
  <c r="U89"/>
  <c r="S88"/>
  <c r="X88"/>
  <c r="V88"/>
  <c r="T88"/>
  <c r="R88"/>
  <c r="W88"/>
  <c r="P88"/>
  <c r="U88"/>
  <c r="V87"/>
  <c r="P87"/>
  <c r="U87"/>
  <c r="T87"/>
  <c r="S87"/>
  <c r="X87"/>
  <c r="R87"/>
  <c r="W87"/>
  <c r="V86"/>
  <c r="P86"/>
  <c r="U86"/>
  <c r="T86"/>
  <c r="S86"/>
  <c r="X86"/>
  <c r="R86"/>
  <c r="W86"/>
  <c r="V85"/>
  <c r="T85"/>
  <c r="S85"/>
  <c r="X85"/>
  <c r="R85"/>
  <c r="W85"/>
  <c r="P85"/>
  <c r="U85"/>
  <c r="S84"/>
  <c r="X84"/>
  <c r="V84"/>
  <c r="T84"/>
  <c r="R84"/>
  <c r="W84"/>
  <c r="P84"/>
  <c r="U84"/>
  <c r="V83"/>
  <c r="P83"/>
  <c r="U83"/>
  <c r="T83"/>
  <c r="R83"/>
  <c r="W83"/>
  <c r="S83"/>
  <c r="X83"/>
  <c r="Y83"/>
  <c r="V82"/>
  <c r="T82"/>
  <c r="S82"/>
  <c r="X82"/>
  <c r="R82"/>
  <c r="W82"/>
  <c r="P82"/>
  <c r="U82"/>
  <c r="V81"/>
  <c r="T81"/>
  <c r="S81"/>
  <c r="X81"/>
  <c r="R81"/>
  <c r="W81"/>
  <c r="P81"/>
  <c r="U81"/>
  <c r="V80"/>
  <c r="T80"/>
  <c r="S80"/>
  <c r="X80"/>
  <c r="R80"/>
  <c r="W80"/>
  <c r="P80"/>
  <c r="U80"/>
  <c r="V79"/>
  <c r="T79"/>
  <c r="S79"/>
  <c r="X79"/>
  <c r="R79"/>
  <c r="W79"/>
  <c r="P79"/>
  <c r="U79"/>
  <c r="V78"/>
  <c r="P78"/>
  <c r="U78"/>
  <c r="T78"/>
  <c r="S78"/>
  <c r="X78"/>
  <c r="R78"/>
  <c r="W78"/>
  <c r="V77"/>
  <c r="T77"/>
  <c r="S77"/>
  <c r="X77"/>
  <c r="R77"/>
  <c r="W77"/>
  <c r="P77"/>
  <c r="U77"/>
  <c r="S76"/>
  <c r="X76"/>
  <c r="V76"/>
  <c r="T76"/>
  <c r="R76"/>
  <c r="W76"/>
  <c r="P76"/>
  <c r="U76"/>
  <c r="V75"/>
  <c r="T75"/>
  <c r="P75"/>
  <c r="U75"/>
  <c r="R75"/>
  <c r="W75"/>
  <c r="S75"/>
  <c r="X75"/>
  <c r="Y75"/>
  <c r="Q74"/>
  <c r="V74"/>
  <c r="T74"/>
  <c r="S74"/>
  <c r="X74"/>
  <c r="R74"/>
  <c r="W74"/>
  <c r="P74"/>
  <c r="U74"/>
  <c r="T73"/>
  <c r="S73"/>
  <c r="X73"/>
  <c r="R73"/>
  <c r="W73"/>
  <c r="Q73"/>
  <c r="V73"/>
  <c r="P73"/>
  <c r="U73"/>
  <c r="Y73"/>
  <c r="T72"/>
  <c r="S72"/>
  <c r="X72"/>
  <c r="R72"/>
  <c r="W72"/>
  <c r="Q72"/>
  <c r="V72"/>
  <c r="P72"/>
  <c r="U72"/>
  <c r="T71"/>
  <c r="S71"/>
  <c r="X71"/>
  <c r="R71"/>
  <c r="W71"/>
  <c r="Q71"/>
  <c r="V71"/>
  <c r="P71"/>
  <c r="U71"/>
  <c r="R70"/>
  <c r="W70"/>
  <c r="T70"/>
  <c r="S70"/>
  <c r="X70"/>
  <c r="Q70"/>
  <c r="V70"/>
  <c r="P70"/>
  <c r="U70"/>
  <c r="S69"/>
  <c r="X69"/>
  <c r="Q69"/>
  <c r="V69"/>
  <c r="T69"/>
  <c r="P69"/>
  <c r="U69"/>
  <c r="R69"/>
  <c r="W69"/>
  <c r="Y69"/>
  <c r="S68"/>
  <c r="X68"/>
  <c r="R68"/>
  <c r="W68"/>
  <c r="Q68"/>
  <c r="V68"/>
  <c r="T68"/>
  <c r="P68"/>
  <c r="U68"/>
  <c r="T67"/>
  <c r="S67"/>
  <c r="X67"/>
  <c r="R67"/>
  <c r="W67"/>
  <c r="Q67"/>
  <c r="V67"/>
  <c r="P67"/>
  <c r="U67"/>
  <c r="Q66"/>
  <c r="V66"/>
  <c r="T66"/>
  <c r="S66"/>
  <c r="X66"/>
  <c r="R66"/>
  <c r="W66"/>
  <c r="P66"/>
  <c r="U66"/>
  <c r="T65"/>
  <c r="S65"/>
  <c r="X65"/>
  <c r="R65"/>
  <c r="W65"/>
  <c r="Q65"/>
  <c r="V65"/>
  <c r="P65"/>
  <c r="U65"/>
  <c r="T64"/>
  <c r="S64"/>
  <c r="X64"/>
  <c r="R64"/>
  <c r="W64"/>
  <c r="Q64"/>
  <c r="V64"/>
  <c r="P64"/>
  <c r="U64"/>
  <c r="T63"/>
  <c r="S63"/>
  <c r="X63"/>
  <c r="R63"/>
  <c r="W63"/>
  <c r="Q63"/>
  <c r="V63"/>
  <c r="P63"/>
  <c r="U63"/>
  <c r="R62"/>
  <c r="W62"/>
  <c r="Q62"/>
  <c r="V62"/>
  <c r="T62"/>
  <c r="S62"/>
  <c r="X62"/>
  <c r="P62"/>
  <c r="U62"/>
  <c r="S61"/>
  <c r="X61"/>
  <c r="T61"/>
  <c r="P61"/>
  <c r="U61"/>
  <c r="Q61"/>
  <c r="V61"/>
  <c r="R61"/>
  <c r="W61"/>
  <c r="Y61"/>
  <c r="R60"/>
  <c r="W60"/>
  <c r="Q60"/>
  <c r="V60"/>
  <c r="T60"/>
  <c r="S60"/>
  <c r="X60"/>
  <c r="P60"/>
  <c r="U60"/>
  <c r="T59"/>
  <c r="S59"/>
  <c r="X59"/>
  <c r="R59"/>
  <c r="W59"/>
  <c r="Q59"/>
  <c r="V59"/>
  <c r="P59"/>
  <c r="U59"/>
  <c r="T58"/>
  <c r="S58"/>
  <c r="X58"/>
  <c r="R58"/>
  <c r="W58"/>
  <c r="Q58"/>
  <c r="V58"/>
  <c r="P58"/>
  <c r="U58"/>
  <c r="T57"/>
  <c r="S57"/>
  <c r="X57"/>
  <c r="R57"/>
  <c r="W57"/>
  <c r="Q57"/>
  <c r="V57"/>
  <c r="P57"/>
  <c r="U57"/>
  <c r="Y57"/>
  <c r="T56"/>
  <c r="S56"/>
  <c r="X56"/>
  <c r="R56"/>
  <c r="W56"/>
  <c r="Q56"/>
  <c r="V56"/>
  <c r="P56"/>
  <c r="U56"/>
  <c r="T55"/>
  <c r="S55"/>
  <c r="X55"/>
  <c r="R55"/>
  <c r="W55"/>
  <c r="Q55"/>
  <c r="V55"/>
  <c r="P55"/>
  <c r="U55"/>
  <c r="R54"/>
  <c r="W54"/>
  <c r="T54"/>
  <c r="S54"/>
  <c r="X54"/>
  <c r="Q54"/>
  <c r="V54"/>
  <c r="P54"/>
  <c r="U54"/>
  <c r="S53"/>
  <c r="X53"/>
  <c r="Q53"/>
  <c r="V53"/>
  <c r="T53"/>
  <c r="P53"/>
  <c r="U53"/>
  <c r="R53"/>
  <c r="W53"/>
  <c r="Y53"/>
  <c r="S52"/>
  <c r="X52"/>
  <c r="R52"/>
  <c r="W52"/>
  <c r="Q52"/>
  <c r="V52"/>
  <c r="T52"/>
  <c r="P52"/>
  <c r="U52"/>
  <c r="T51"/>
  <c r="S51"/>
  <c r="X51"/>
  <c r="R51"/>
  <c r="W51"/>
  <c r="Q51"/>
  <c r="V51"/>
  <c r="P51"/>
  <c r="U51"/>
  <c r="Q50"/>
  <c r="V50"/>
  <c r="T50"/>
  <c r="S50"/>
  <c r="X50"/>
  <c r="R50"/>
  <c r="W50"/>
  <c r="P50"/>
  <c r="U50"/>
  <c r="S49"/>
  <c r="X49"/>
  <c r="R49"/>
  <c r="W49"/>
  <c r="Q49"/>
  <c r="V49"/>
  <c r="P49"/>
  <c r="U49"/>
  <c r="O49"/>
  <c r="T49"/>
  <c r="S48"/>
  <c r="X48"/>
  <c r="R48"/>
  <c r="W48"/>
  <c r="Q48"/>
  <c r="V48"/>
  <c r="P48"/>
  <c r="U48"/>
  <c r="O48"/>
  <c r="T48"/>
  <c r="S47"/>
  <c r="X47"/>
  <c r="R47"/>
  <c r="W47"/>
  <c r="Q47"/>
  <c r="V47"/>
  <c r="P47"/>
  <c r="U47"/>
  <c r="O47"/>
  <c r="T47"/>
  <c r="S46"/>
  <c r="X46"/>
  <c r="R46"/>
  <c r="W46"/>
  <c r="Q46"/>
  <c r="V46"/>
  <c r="P46"/>
  <c r="U46"/>
  <c r="O46"/>
  <c r="T46"/>
  <c r="S45"/>
  <c r="X45"/>
  <c r="R45"/>
  <c r="W45"/>
  <c r="Q45"/>
  <c r="V45"/>
  <c r="P45"/>
  <c r="U45"/>
  <c r="O45"/>
  <c r="T45"/>
  <c r="S44"/>
  <c r="X44"/>
  <c r="R44"/>
  <c r="W44"/>
  <c r="Q44"/>
  <c r="V44"/>
  <c r="P44"/>
  <c r="U44"/>
  <c r="O44"/>
  <c r="T44"/>
  <c r="S43"/>
  <c r="X43"/>
  <c r="R43"/>
  <c r="W43"/>
  <c r="Q43"/>
  <c r="V43"/>
  <c r="P43"/>
  <c r="U43"/>
  <c r="O43"/>
  <c r="T43"/>
  <c r="S42"/>
  <c r="X42"/>
  <c r="R42"/>
  <c r="W42"/>
  <c r="Q42"/>
  <c r="V42"/>
  <c r="P42"/>
  <c r="U42"/>
  <c r="O42"/>
  <c r="T42"/>
  <c r="O41"/>
  <c r="T41"/>
  <c r="S41"/>
  <c r="X41"/>
  <c r="R41"/>
  <c r="W41"/>
  <c r="Q41"/>
  <c r="V41"/>
  <c r="P41"/>
  <c r="U41"/>
  <c r="S40"/>
  <c r="X40"/>
  <c r="R40"/>
  <c r="W40"/>
  <c r="Q40"/>
  <c r="V40"/>
  <c r="P40"/>
  <c r="U40"/>
  <c r="O40"/>
  <c r="T40"/>
  <c r="S39"/>
  <c r="X39"/>
  <c r="R39"/>
  <c r="W39"/>
  <c r="Q39"/>
  <c r="V39"/>
  <c r="P39"/>
  <c r="U39"/>
  <c r="O39"/>
  <c r="T39"/>
  <c r="S38"/>
  <c r="X38"/>
  <c r="R38"/>
  <c r="W38"/>
  <c r="Q38"/>
  <c r="V38"/>
  <c r="P38"/>
  <c r="U38"/>
  <c r="O38"/>
  <c r="T38"/>
  <c r="S37"/>
  <c r="X37"/>
  <c r="R37"/>
  <c r="W37"/>
  <c r="Q37"/>
  <c r="V37"/>
  <c r="P37"/>
  <c r="U37"/>
  <c r="O37"/>
  <c r="T37"/>
  <c r="S36"/>
  <c r="X36"/>
  <c r="R36"/>
  <c r="W36"/>
  <c r="Q36"/>
  <c r="V36"/>
  <c r="P36"/>
  <c r="U36"/>
  <c r="O36"/>
  <c r="T36"/>
  <c r="S35"/>
  <c r="X35"/>
  <c r="R35"/>
  <c r="W35"/>
  <c r="Q35"/>
  <c r="V35"/>
  <c r="P35"/>
  <c r="U35"/>
  <c r="O35"/>
  <c r="T35"/>
  <c r="S34"/>
  <c r="X34"/>
  <c r="R34"/>
  <c r="W34"/>
  <c r="Q34"/>
  <c r="V34"/>
  <c r="P34"/>
  <c r="U34"/>
  <c r="O34"/>
  <c r="T34"/>
  <c r="O33"/>
  <c r="T33"/>
  <c r="S33"/>
  <c r="X33"/>
  <c r="R33"/>
  <c r="W33"/>
  <c r="Q33"/>
  <c r="V33"/>
  <c r="P33"/>
  <c r="U33"/>
  <c r="S32"/>
  <c r="X32"/>
  <c r="R32"/>
  <c r="W32"/>
  <c r="Q32"/>
  <c r="V32"/>
  <c r="P32"/>
  <c r="U32"/>
  <c r="O32"/>
  <c r="T32"/>
  <c r="S31"/>
  <c r="X31"/>
  <c r="R31"/>
  <c r="W31"/>
  <c r="Q31"/>
  <c r="V31"/>
  <c r="P31"/>
  <c r="U31"/>
  <c r="O31"/>
  <c r="T31"/>
  <c r="S30"/>
  <c r="X30"/>
  <c r="R30"/>
  <c r="W30"/>
  <c r="Q30"/>
  <c r="V30"/>
  <c r="P30"/>
  <c r="U30"/>
  <c r="O30"/>
  <c r="T30"/>
  <c r="S29"/>
  <c r="X29"/>
  <c r="R29"/>
  <c r="W29"/>
  <c r="Q29"/>
  <c r="V29"/>
  <c r="P29"/>
  <c r="U29"/>
  <c r="O29"/>
  <c r="T29"/>
  <c r="R28"/>
  <c r="W28"/>
  <c r="S28"/>
  <c r="X28"/>
  <c r="Q28"/>
  <c r="V28"/>
  <c r="P28"/>
  <c r="U28"/>
  <c r="O28"/>
  <c r="T28"/>
  <c r="S27"/>
  <c r="X27"/>
  <c r="R27"/>
  <c r="W27"/>
  <c r="Q27"/>
  <c r="V27"/>
  <c r="P27"/>
  <c r="U27"/>
  <c r="O27"/>
  <c r="T27"/>
  <c r="P26"/>
  <c r="U26"/>
  <c r="S26"/>
  <c r="X26"/>
  <c r="R26"/>
  <c r="W26"/>
  <c r="Q26"/>
  <c r="V26"/>
  <c r="O26"/>
  <c r="T26"/>
  <c r="S25"/>
  <c r="X25"/>
  <c r="R25"/>
  <c r="W25"/>
  <c r="Q25"/>
  <c r="V25"/>
  <c r="P25"/>
  <c r="U25"/>
  <c r="O25"/>
  <c r="T25"/>
  <c r="S24"/>
  <c r="X24"/>
  <c r="R24"/>
  <c r="W24"/>
  <c r="Q24"/>
  <c r="V24"/>
  <c r="P24"/>
  <c r="U24"/>
  <c r="O24"/>
  <c r="T24"/>
  <c r="S23"/>
  <c r="X23"/>
  <c r="R23"/>
  <c r="W23"/>
  <c r="Q23"/>
  <c r="V23"/>
  <c r="P23"/>
  <c r="U23"/>
  <c r="O23"/>
  <c r="T23"/>
  <c r="S22"/>
  <c r="X22"/>
  <c r="R22"/>
  <c r="W22"/>
  <c r="Q22"/>
  <c r="V22"/>
  <c r="P22"/>
  <c r="U22"/>
  <c r="O22"/>
  <c r="T22"/>
  <c r="S21"/>
  <c r="X21"/>
  <c r="R21"/>
  <c r="W21"/>
  <c r="Q21"/>
  <c r="V21"/>
  <c r="P21"/>
  <c r="U21"/>
  <c r="O21"/>
  <c r="T21"/>
  <c r="S20"/>
  <c r="X20"/>
  <c r="R20"/>
  <c r="W20"/>
  <c r="Q20"/>
  <c r="V20"/>
  <c r="P20"/>
  <c r="U20"/>
  <c r="O20"/>
  <c r="T20"/>
  <c r="Q19"/>
  <c r="V19"/>
  <c r="S19"/>
  <c r="X19"/>
  <c r="R19"/>
  <c r="W19"/>
  <c r="P19"/>
  <c r="U19"/>
  <c r="O19"/>
  <c r="T19"/>
  <c r="S18"/>
  <c r="X18"/>
  <c r="R18"/>
  <c r="W18"/>
  <c r="Q18"/>
  <c r="V18"/>
  <c r="P18"/>
  <c r="U18"/>
  <c r="O18"/>
  <c r="T18"/>
  <c r="R17"/>
  <c r="W17"/>
  <c r="S17"/>
  <c r="X17"/>
  <c r="Q17"/>
  <c r="V17"/>
  <c r="P17"/>
  <c r="U17"/>
  <c r="O17"/>
  <c r="T17"/>
  <c r="R16"/>
  <c r="W16"/>
  <c r="S16"/>
  <c r="X16"/>
  <c r="Q16"/>
  <c r="V16"/>
  <c r="P16"/>
  <c r="U16"/>
  <c r="O16"/>
  <c r="T16"/>
  <c r="P15"/>
  <c r="U15"/>
  <c r="S15"/>
  <c r="X15"/>
  <c r="R15"/>
  <c r="W15"/>
  <c r="Q15"/>
  <c r="V15"/>
  <c r="O15"/>
  <c r="T15"/>
  <c r="S14"/>
  <c r="X14"/>
  <c r="R14"/>
  <c r="W14"/>
  <c r="Q14"/>
  <c r="V14"/>
  <c r="P14"/>
  <c r="U14"/>
  <c r="O14"/>
  <c r="T14"/>
  <c r="S13"/>
  <c r="X13"/>
  <c r="R13"/>
  <c r="W13"/>
  <c r="Q13"/>
  <c r="V13"/>
  <c r="P13"/>
  <c r="U13"/>
  <c r="O13"/>
  <c r="T13"/>
  <c r="S12"/>
  <c r="X12"/>
  <c r="R12"/>
  <c r="W12"/>
  <c r="Q12"/>
  <c r="V12"/>
  <c r="P12"/>
  <c r="U12"/>
  <c r="O12"/>
  <c r="T12"/>
  <c r="P11"/>
  <c r="U11"/>
  <c r="S11"/>
  <c r="X11"/>
  <c r="R11"/>
  <c r="W11"/>
  <c r="Q11"/>
  <c r="V11"/>
  <c r="O11"/>
  <c r="T11"/>
  <c r="S10"/>
  <c r="X10"/>
  <c r="R10"/>
  <c r="W10"/>
  <c r="Q10"/>
  <c r="V10"/>
  <c r="P10"/>
  <c r="U10"/>
  <c r="O10"/>
  <c r="T10"/>
  <c r="S9"/>
  <c r="X9"/>
  <c r="R9"/>
  <c r="W9"/>
  <c r="Q9"/>
  <c r="V9"/>
  <c r="P9"/>
  <c r="U9"/>
  <c r="O9"/>
  <c r="T9"/>
  <c r="O8"/>
  <c r="T8"/>
  <c r="S8"/>
  <c r="X8"/>
  <c r="R8"/>
  <c r="W8"/>
  <c r="Q8"/>
  <c r="V8"/>
  <c r="P8"/>
  <c r="U8"/>
  <c r="P7"/>
  <c r="U7"/>
  <c r="S7"/>
  <c r="X7"/>
  <c r="R7"/>
  <c r="W7"/>
  <c r="Q7"/>
  <c r="V7"/>
  <c r="O7"/>
  <c r="T7"/>
  <c r="Y7"/>
  <c r="H7"/>
  <c r="R6"/>
  <c r="W6"/>
  <c r="S6"/>
  <c r="X6"/>
  <c r="Q6"/>
  <c r="V6"/>
  <c r="P6"/>
  <c r="U6"/>
  <c r="O6"/>
  <c r="T6"/>
  <c r="S5"/>
  <c r="X5"/>
  <c r="R5"/>
  <c r="W5"/>
  <c r="Q5"/>
  <c r="V5"/>
  <c r="P5"/>
  <c r="U5"/>
  <c r="O5"/>
  <c r="T5"/>
  <c r="S4"/>
  <c r="X4"/>
  <c r="R4"/>
  <c r="W4"/>
  <c r="Q4"/>
  <c r="V4"/>
  <c r="P4"/>
  <c r="U4"/>
  <c r="O4"/>
  <c r="T4"/>
  <c r="A2" i="6"/>
  <c r="Y147" i="4"/>
  <c r="Y170"/>
  <c r="Y178"/>
  <c r="Y163"/>
  <c r="Y59"/>
  <c r="Y183"/>
  <c r="Y92"/>
  <c r="Y134"/>
  <c r="Y158"/>
  <c r="Y177"/>
  <c r="Y226"/>
  <c r="Y232"/>
  <c r="Y245"/>
  <c r="Y254"/>
  <c r="Y267"/>
  <c r="Y269"/>
  <c r="Y9"/>
  <c r="H9"/>
  <c r="Y15"/>
  <c r="H15"/>
  <c r="Y22"/>
  <c r="H22"/>
  <c r="Y106"/>
  <c r="Y148"/>
  <c r="Y152"/>
  <c r="Y161"/>
  <c r="Y182"/>
  <c r="Y256"/>
  <c r="Y166"/>
  <c r="Y176"/>
  <c r="Y26"/>
  <c r="H26"/>
  <c r="Y51"/>
  <c r="Y65"/>
  <c r="Y67"/>
  <c r="Y77"/>
  <c r="Y96"/>
  <c r="Y137"/>
  <c r="Y151"/>
  <c r="Y156"/>
  <c r="Y165"/>
  <c r="Y169"/>
  <c r="Y181"/>
  <c r="Y190"/>
  <c r="Y194"/>
  <c r="Y198"/>
  <c r="Y202"/>
  <c r="Y215"/>
  <c r="Y218"/>
  <c r="Y224"/>
  <c r="Y231"/>
  <c r="Y242"/>
  <c r="Y264"/>
  <c r="Y43"/>
  <c r="H43"/>
  <c r="Y63"/>
  <c r="Y80"/>
  <c r="Y108"/>
  <c r="Y112"/>
  <c r="Y116"/>
  <c r="Y120"/>
  <c r="Y124"/>
  <c r="Y128"/>
  <c r="Y132"/>
  <c r="Y136"/>
  <c r="Y141"/>
  <c r="Y185"/>
  <c r="Y217"/>
  <c r="Y227"/>
  <c r="Y228"/>
  <c r="Y237"/>
  <c r="Y244"/>
  <c r="Y251"/>
  <c r="Y253"/>
  <c r="Y268"/>
  <c r="Y270"/>
  <c r="Y332"/>
  <c r="Y11"/>
  <c r="H11"/>
  <c r="Y95"/>
  <c r="Y145"/>
  <c r="Y159"/>
  <c r="Y164"/>
  <c r="Y174"/>
  <c r="Y234"/>
  <c r="Y85"/>
  <c r="Y93"/>
  <c r="Y101"/>
  <c r="Y107"/>
  <c r="Y111"/>
  <c r="Y115"/>
  <c r="Y119"/>
  <c r="Y123"/>
  <c r="Y127"/>
  <c r="Y150"/>
  <c r="Y184"/>
  <c r="Y203"/>
  <c r="Y210"/>
  <c r="Y216"/>
  <c r="Y241"/>
  <c r="Y248"/>
  <c r="Y55"/>
  <c r="Y71"/>
  <c r="Y79"/>
  <c r="Y84"/>
  <c r="Y99"/>
  <c r="Y140"/>
  <c r="Y153"/>
  <c r="Y167"/>
  <c r="Y209"/>
  <c r="Y219"/>
  <c r="Y230"/>
  <c r="Y250"/>
  <c r="Y265"/>
  <c r="Y49"/>
  <c r="H49"/>
  <c r="Y29"/>
  <c r="H29"/>
  <c r="Y47"/>
  <c r="H47"/>
  <c r="Y27"/>
  <c r="H27"/>
  <c r="Y31"/>
  <c r="H31"/>
  <c r="Y39"/>
  <c r="H39"/>
  <c r="Y30"/>
  <c r="H30"/>
  <c r="Y40"/>
  <c r="H40"/>
  <c r="Y45"/>
  <c r="H45"/>
  <c r="Y46"/>
  <c r="H46"/>
  <c r="Y33"/>
  <c r="H33"/>
  <c r="Y37"/>
  <c r="H37"/>
  <c r="Y4"/>
  <c r="Y25"/>
  <c r="H25"/>
  <c r="Y19"/>
  <c r="H19"/>
  <c r="Y18"/>
  <c r="H18"/>
  <c r="Y17"/>
  <c r="H17"/>
  <c r="Y13"/>
  <c r="H13"/>
  <c r="Y5"/>
  <c r="H5"/>
  <c r="A24" i="6"/>
  <c r="A23"/>
  <c r="A16"/>
  <c r="A15"/>
  <c r="A8"/>
  <c r="A7"/>
  <c r="A22"/>
  <c r="A14"/>
  <c r="A6"/>
  <c r="A21"/>
  <c r="A13"/>
  <c r="A5"/>
  <c r="A20"/>
  <c r="A12"/>
  <c r="A4"/>
  <c r="A26"/>
  <c r="A19"/>
  <c r="A11"/>
  <c r="A3"/>
  <c r="A25"/>
  <c r="A18"/>
  <c r="A10"/>
  <c r="B2"/>
  <c r="B24"/>
  <c r="A17"/>
  <c r="A9"/>
  <c r="Y16" i="4"/>
  <c r="H16"/>
  <c r="Y28"/>
  <c r="H28"/>
  <c r="Y20"/>
  <c r="H20"/>
  <c r="Y14"/>
  <c r="H14"/>
  <c r="Y24"/>
  <c r="H24"/>
  <c r="Y8"/>
  <c r="H8"/>
  <c r="Y10"/>
  <c r="H10"/>
  <c r="Y32"/>
  <c r="H32"/>
  <c r="Y34"/>
  <c r="H34"/>
  <c r="Y38"/>
  <c r="H38"/>
  <c r="Y44"/>
  <c r="H44"/>
  <c r="Y48"/>
  <c r="H48"/>
  <c r="Y23"/>
  <c r="H23"/>
  <c r="Y12"/>
  <c r="H12"/>
  <c r="Y36"/>
  <c r="H36"/>
  <c r="Y42"/>
  <c r="H42"/>
  <c r="Y35"/>
  <c r="H35"/>
  <c r="Y41"/>
  <c r="H41"/>
  <c r="Y6"/>
  <c r="H6"/>
  <c r="Y21"/>
  <c r="H21"/>
  <c r="Y52"/>
  <c r="Y68"/>
  <c r="Y76"/>
  <c r="Y103"/>
  <c r="Y64"/>
  <c r="Y88"/>
  <c r="Y60"/>
  <c r="Y56"/>
  <c r="Y72"/>
  <c r="Y87"/>
  <c r="Y78"/>
  <c r="Y81"/>
  <c r="Y82"/>
  <c r="Y168"/>
  <c r="Y135"/>
  <c r="Y144"/>
  <c r="Y149"/>
  <c r="Y94"/>
  <c r="Y97"/>
  <c r="Y98"/>
  <c r="Y173"/>
  <c r="Y50"/>
  <c r="Y54"/>
  <c r="Y58"/>
  <c r="Y62"/>
  <c r="Y66"/>
  <c r="Y70"/>
  <c r="Y74"/>
  <c r="Y110"/>
  <c r="Y114"/>
  <c r="Y118"/>
  <c r="Y122"/>
  <c r="Y126"/>
  <c r="Y130"/>
  <c r="Y143"/>
  <c r="Y105"/>
  <c r="Y157"/>
  <c r="Y86"/>
  <c r="Y89"/>
  <c r="Y90"/>
  <c r="Y133"/>
  <c r="Y102"/>
  <c r="Y104"/>
  <c r="Y160"/>
  <c r="Y189"/>
  <c r="Y193"/>
  <c r="Y197"/>
  <c r="Y201"/>
  <c r="Y214"/>
  <c r="Y246"/>
  <c r="Y257"/>
  <c r="Y204"/>
  <c r="Y239"/>
  <c r="Y188"/>
  <c r="Y192"/>
  <c r="Y196"/>
  <c r="Y200"/>
  <c r="Y207"/>
  <c r="Y220"/>
  <c r="Y243"/>
  <c r="Y252"/>
  <c r="Y187"/>
  <c r="Y191"/>
  <c r="Y195"/>
  <c r="Y199"/>
  <c r="Y206"/>
  <c r="Y225"/>
  <c r="Y235"/>
  <c r="Y236"/>
  <c r="Y238"/>
  <c r="Y212"/>
  <c r="Y240"/>
  <c r="Y260"/>
  <c r="AC4" i="1"/>
  <c r="AF2"/>
  <c r="AC3"/>
  <c r="AC5"/>
  <c r="AD4"/>
  <c r="AB4"/>
  <c r="AD3"/>
  <c r="AD5"/>
  <c r="AB3"/>
  <c r="AB5"/>
  <c r="AE4"/>
  <c r="AA4"/>
  <c r="AE3"/>
  <c r="AE5"/>
  <c r="AA3"/>
  <c r="AA5"/>
  <c r="AF4"/>
  <c r="Z4"/>
  <c r="AF3"/>
  <c r="AF5"/>
  <c r="Z3"/>
  <c r="Z5"/>
  <c r="AG4"/>
  <c r="Y4"/>
  <c r="AG3"/>
  <c r="AG5"/>
  <c r="Y3"/>
  <c r="Y5"/>
  <c r="AH4"/>
  <c r="X4"/>
  <c r="AH3"/>
  <c r="AH5"/>
  <c r="X3"/>
  <c r="X5"/>
  <c r="AI4"/>
  <c r="W4"/>
  <c r="AI3"/>
  <c r="AI5"/>
  <c r="W3"/>
  <c r="W5"/>
  <c r="AJ4"/>
  <c r="V4"/>
  <c r="V3"/>
  <c r="V5"/>
  <c r="AJ3"/>
  <c r="AJ5"/>
  <c r="AK4"/>
  <c r="U4"/>
  <c r="U3"/>
  <c r="U5"/>
  <c r="AK3"/>
  <c r="AK5"/>
  <c r="AL4"/>
  <c r="T4"/>
  <c r="T3"/>
  <c r="T5"/>
  <c r="AL3"/>
  <c r="AL5"/>
  <c r="AM4"/>
  <c r="S4"/>
  <c r="AM3"/>
  <c r="AM5"/>
  <c r="S3"/>
  <c r="S5"/>
  <c r="AN4"/>
  <c r="R4"/>
  <c r="R3"/>
  <c r="R5"/>
  <c r="AN3"/>
  <c r="AN5"/>
  <c r="AO4"/>
  <c r="Q4"/>
  <c r="Q3"/>
  <c r="Q5"/>
  <c r="AO3"/>
  <c r="AO5"/>
  <c r="AP4"/>
  <c r="P4"/>
  <c r="P3"/>
  <c r="P5"/>
  <c r="AP3"/>
  <c r="AP5"/>
  <c r="AQ4"/>
  <c r="O4"/>
  <c r="AQ3"/>
  <c r="AQ5"/>
  <c r="O3"/>
  <c r="O5"/>
  <c r="AR4"/>
  <c r="N4"/>
  <c r="N3"/>
  <c r="N5"/>
  <c r="AR3"/>
  <c r="AR5"/>
  <c r="AS4"/>
  <c r="M4"/>
  <c r="M3"/>
  <c r="M5"/>
  <c r="AS3"/>
  <c r="AS5"/>
  <c r="AT4"/>
  <c r="L4"/>
  <c r="L3"/>
  <c r="L5"/>
  <c r="AT3"/>
  <c r="AT5"/>
  <c r="AU4"/>
  <c r="K4"/>
  <c r="AU3"/>
  <c r="AU5"/>
  <c r="K3"/>
  <c r="K5"/>
  <c r="AV4"/>
  <c r="J4"/>
  <c r="J3"/>
  <c r="J5"/>
  <c r="AV3"/>
  <c r="AV5"/>
  <c r="AW4"/>
  <c r="I4"/>
  <c r="I3"/>
  <c r="I5"/>
  <c r="AW3"/>
  <c r="AW5"/>
  <c r="AX4"/>
  <c r="H4"/>
  <c r="H3"/>
  <c r="H5"/>
  <c r="AX3"/>
  <c r="AX5"/>
  <c r="AY4"/>
  <c r="G4"/>
  <c r="G7" a="1"/>
  <c r="G7"/>
  <c r="H7" a="1"/>
  <c r="H7"/>
  <c r="I7" a="1"/>
  <c r="I7"/>
  <c r="J7" a="1"/>
  <c r="J7"/>
  <c r="K7" a="1"/>
  <c r="K7"/>
  <c r="L7" a="1"/>
  <c r="L7"/>
  <c r="M7" a="1"/>
  <c r="M7"/>
  <c r="N7" a="1"/>
  <c r="N7"/>
  <c r="O7" a="1"/>
  <c r="O7"/>
  <c r="P7" a="1"/>
  <c r="P7"/>
  <c r="Q7" a="1"/>
  <c r="Q7"/>
  <c r="R7" a="1"/>
  <c r="R7"/>
  <c r="S7" a="1"/>
  <c r="S7"/>
  <c r="T7" a="1"/>
  <c r="T7"/>
  <c r="U7" a="1"/>
  <c r="U7"/>
  <c r="V7" a="1"/>
  <c r="V7"/>
  <c r="W7" a="1"/>
  <c r="W7"/>
  <c r="X7" a="1"/>
  <c r="X7"/>
  <c r="Y7" a="1"/>
  <c r="Y7"/>
  <c r="Z7" a="1"/>
  <c r="Z7"/>
  <c r="AA7" a="1"/>
  <c r="AA7"/>
  <c r="AB7" a="1"/>
  <c r="AB7"/>
  <c r="AY3"/>
  <c r="AY5"/>
  <c r="G3"/>
  <c r="G5"/>
  <c r="AZ4"/>
  <c r="AZ3"/>
  <c r="AZ5"/>
  <c r="BA4"/>
  <c r="BA3"/>
  <c r="BA5"/>
  <c r="BB4"/>
  <c r="BB3"/>
  <c r="BB5"/>
  <c r="BC4"/>
  <c r="BC3"/>
  <c r="BC5"/>
  <c r="BD4"/>
  <c r="BD3"/>
  <c r="BD5"/>
  <c r="D8"/>
  <c r="F8"/>
  <c r="G8" a="1"/>
  <c r="G8"/>
  <c r="H8" a="1"/>
  <c r="H8"/>
  <c r="I8" a="1"/>
  <c r="I8"/>
  <c r="J8" a="1"/>
  <c r="J8"/>
  <c r="K8" a="1"/>
  <c r="K8"/>
  <c r="L8" a="1"/>
  <c r="L8"/>
  <c r="M8" a="1"/>
  <c r="M8"/>
  <c r="N8" a="1"/>
  <c r="N8"/>
  <c r="O8" a="1"/>
  <c r="O8"/>
  <c r="P8" a="1"/>
  <c r="P8"/>
  <c r="Q8" a="1"/>
  <c r="Q8"/>
  <c r="R8" a="1"/>
  <c r="R8"/>
  <c r="S8" a="1"/>
  <c r="S8"/>
  <c r="T8" a="1"/>
  <c r="T8"/>
  <c r="U8" a="1"/>
  <c r="U8"/>
  <c r="V8" a="1"/>
  <c r="V8"/>
  <c r="W8" a="1"/>
  <c r="W8"/>
  <c r="X8" a="1"/>
  <c r="X8"/>
  <c r="Y8" a="1"/>
  <c r="Y8"/>
  <c r="Z8" a="1"/>
  <c r="Z8"/>
  <c r="AA8" a="1"/>
  <c r="AA8"/>
  <c r="AB8" a="1"/>
  <c r="AB8"/>
  <c r="AC8" a="1"/>
  <c r="AC8"/>
  <c r="D31"/>
  <c r="F31"/>
  <c r="G31" a="1"/>
  <c r="G31"/>
  <c r="H31" a="1"/>
  <c r="H31"/>
  <c r="I31" a="1"/>
  <c r="I31"/>
  <c r="J31" a="1"/>
  <c r="J31"/>
  <c r="K31" a="1"/>
  <c r="K31"/>
  <c r="L31" a="1"/>
  <c r="L31"/>
  <c r="M31" a="1"/>
  <c r="M31"/>
  <c r="N31" a="1"/>
  <c r="N31"/>
  <c r="O31" a="1"/>
  <c r="O31"/>
  <c r="P31" a="1"/>
  <c r="P31"/>
  <c r="Q31" a="1"/>
  <c r="Q31"/>
  <c r="R31" a="1"/>
  <c r="R31"/>
  <c r="S31" a="1"/>
  <c r="S31"/>
  <c r="T31" a="1"/>
  <c r="T31"/>
  <c r="U31" a="1"/>
  <c r="U31"/>
  <c r="V31" a="1"/>
  <c r="V31"/>
  <c r="W31" a="1"/>
  <c r="W31"/>
  <c r="X31" a="1"/>
  <c r="X31"/>
  <c r="Y31" a="1"/>
  <c r="Y31"/>
  <c r="Z31" a="1"/>
  <c r="Z31"/>
  <c r="AA31" a="1"/>
  <c r="AA31"/>
  <c r="AB31" a="1"/>
  <c r="AB31"/>
  <c r="AC31" a="1"/>
  <c r="AC31"/>
  <c r="AC7" a="1"/>
  <c r="AC7"/>
  <c r="AD7" a="1"/>
  <c r="AD7"/>
  <c r="AE7" a="1"/>
  <c r="AE7"/>
  <c r="AF7" a="1"/>
  <c r="AF7"/>
  <c r="AG7" a="1"/>
  <c r="AG7"/>
  <c r="AH7" a="1"/>
  <c r="AH7"/>
  <c r="AI7" a="1"/>
  <c r="AI7"/>
  <c r="AJ7" a="1"/>
  <c r="AJ7"/>
  <c r="AK7" a="1"/>
  <c r="AK7"/>
  <c r="AL7" a="1"/>
  <c r="AL7"/>
  <c r="AM7" a="1"/>
  <c r="AM7"/>
  <c r="AN7" a="1"/>
  <c r="AN7"/>
  <c r="AO7" a="1"/>
  <c r="AO7"/>
  <c r="AP7" a="1"/>
  <c r="AP7"/>
  <c r="AQ7" a="1"/>
  <c r="AQ7"/>
  <c r="AR7" a="1"/>
  <c r="AR7"/>
  <c r="AS7" a="1"/>
  <c r="AS7"/>
  <c r="AT7" a="1"/>
  <c r="AT7"/>
  <c r="AU7" a="1"/>
  <c r="AU7"/>
  <c r="AV7" a="1"/>
  <c r="AV7"/>
  <c r="AW7" a="1"/>
  <c r="AW7"/>
  <c r="AX7" a="1"/>
  <c r="AX7"/>
  <c r="AY7" a="1"/>
  <c r="AY7"/>
  <c r="AZ7" a="1"/>
  <c r="AZ7"/>
  <c r="BA7" a="1"/>
  <c r="BA7"/>
  <c r="BB7" a="1"/>
  <c r="BB7"/>
  <c r="BC7" a="1"/>
  <c r="BC7"/>
  <c r="BD7" a="1"/>
  <c r="BD7"/>
  <c r="AD8" a="1"/>
  <c r="AD8"/>
  <c r="AE8" a="1"/>
  <c r="AE8"/>
  <c r="AF8" a="1"/>
  <c r="AF8"/>
  <c r="AG8" a="1"/>
  <c r="AG8"/>
  <c r="AH8" a="1"/>
  <c r="AH8"/>
  <c r="AI8" a="1"/>
  <c r="AI8"/>
  <c r="AJ8" a="1"/>
  <c r="AJ8"/>
  <c r="AK8" a="1"/>
  <c r="AK8"/>
  <c r="AL8" a="1"/>
  <c r="AL8"/>
  <c r="AM8" a="1"/>
  <c r="AM8"/>
  <c r="AN8" a="1"/>
  <c r="AN8"/>
  <c r="AO8" a="1"/>
  <c r="AO8"/>
  <c r="AP8" a="1"/>
  <c r="AP8"/>
  <c r="AQ8" a="1"/>
  <c r="AQ8"/>
  <c r="AR8" a="1"/>
  <c r="AR8"/>
  <c r="AS8" a="1"/>
  <c r="AS8"/>
  <c r="AT8" a="1"/>
  <c r="AT8"/>
  <c r="AU8" a="1"/>
  <c r="AU8"/>
  <c r="AV8" a="1"/>
  <c r="AV8"/>
  <c r="AW8" a="1"/>
  <c r="AW8"/>
  <c r="AX8" a="1"/>
  <c r="AX8"/>
  <c r="AY8" a="1"/>
  <c r="AY8"/>
  <c r="AZ8" a="1"/>
  <c r="AZ8"/>
  <c r="BA8" a="1"/>
  <c r="BA8"/>
  <c r="BB8" a="1"/>
  <c r="BB8"/>
  <c r="BC8" a="1"/>
  <c r="BC8"/>
  <c r="BD8" a="1"/>
  <c r="BD8"/>
  <c r="AD31" a="1"/>
  <c r="AD31"/>
  <c r="AE31" a="1"/>
  <c r="AE31"/>
  <c r="AF31" a="1"/>
  <c r="AF31"/>
  <c r="AG31" a="1"/>
  <c r="AG31"/>
  <c r="AH31" a="1"/>
  <c r="AH31"/>
  <c r="AI31" a="1"/>
  <c r="AI31"/>
  <c r="AJ31" a="1"/>
  <c r="AJ31"/>
  <c r="AK31" a="1"/>
  <c r="AK31"/>
  <c r="AL31" a="1"/>
  <c r="AL31"/>
  <c r="AM31" a="1"/>
  <c r="AM31"/>
  <c r="AN31" a="1"/>
  <c r="AN31"/>
  <c r="AO31" a="1"/>
  <c r="AO31"/>
  <c r="AP31" a="1"/>
  <c r="AP31"/>
  <c r="AQ31" a="1"/>
  <c r="AQ31"/>
  <c r="AR31" a="1"/>
  <c r="AR31"/>
  <c r="AS31" a="1"/>
  <c r="AS31"/>
  <c r="AT31" a="1"/>
  <c r="AT31"/>
  <c r="AU31" a="1"/>
  <c r="AU31"/>
  <c r="AV31" a="1"/>
  <c r="AV31"/>
  <c r="AW31" a="1"/>
  <c r="AW31"/>
  <c r="AX31" a="1"/>
  <c r="AX31"/>
  <c r="AY31" a="1"/>
  <c r="AY31"/>
  <c r="AZ31" a="1"/>
  <c r="AZ31"/>
  <c r="BA31" a="1"/>
  <c r="BA31"/>
  <c r="BB31" a="1"/>
  <c r="BB31"/>
  <c r="BC31" a="1"/>
  <c r="BC31"/>
  <c r="BD31" a="1"/>
  <c r="BD31"/>
  <c r="D6" i="4"/>
  <c r="E6"/>
  <c r="D7"/>
  <c r="E7"/>
  <c r="D8"/>
  <c r="E8"/>
  <c r="D9"/>
  <c r="E9"/>
  <c r="D10"/>
  <c r="E10"/>
  <c r="D11"/>
  <c r="E11"/>
  <c r="D12"/>
  <c r="E12"/>
  <c r="D13"/>
  <c r="E13"/>
  <c r="D14"/>
  <c r="E14"/>
  <c r="D15"/>
  <c r="E15"/>
  <c r="D16"/>
  <c r="E16"/>
  <c r="D17"/>
  <c r="E17"/>
  <c r="D18"/>
  <c r="E18"/>
  <c r="D19"/>
  <c r="E19"/>
  <c r="D20"/>
  <c r="E20"/>
  <c r="D21"/>
  <c r="E21"/>
  <c r="D22"/>
  <c r="E22"/>
  <c r="D23"/>
  <c r="E23"/>
  <c r="D24"/>
  <c r="E24"/>
  <c r="D25"/>
  <c r="E25"/>
  <c r="D26"/>
  <c r="E26"/>
  <c r="D27"/>
  <c r="E27"/>
  <c r="D28"/>
  <c r="E28"/>
  <c r="D29"/>
  <c r="E29"/>
  <c r="D30"/>
  <c r="E30"/>
  <c r="D31"/>
  <c r="E31"/>
  <c r="D32"/>
  <c r="E32"/>
  <c r="D33"/>
  <c r="E33"/>
  <c r="D34"/>
  <c r="E34"/>
  <c r="D35"/>
  <c r="E35"/>
  <c r="D36"/>
  <c r="E36"/>
  <c r="D37"/>
  <c r="E37"/>
  <c r="D38"/>
  <c r="E38"/>
  <c r="D39"/>
  <c r="E39"/>
  <c r="D40"/>
  <c r="E40"/>
  <c r="D41"/>
  <c r="E41"/>
  <c r="D42"/>
  <c r="E42"/>
  <c r="D43"/>
  <c r="E43"/>
  <c r="D44"/>
  <c r="E44"/>
  <c r="D45"/>
  <c r="E45"/>
  <c r="D46"/>
  <c r="E46"/>
  <c r="D47"/>
  <c r="E47"/>
  <c r="D48"/>
  <c r="E48"/>
  <c r="D49"/>
  <c r="E49"/>
  <c r="G6" i="1" a="1"/>
  <c r="G6"/>
  <c r="H6" a="1"/>
  <c r="H6"/>
  <c r="I6" a="1"/>
  <c r="I6"/>
  <c r="J6" a="1"/>
  <c r="J6"/>
  <c r="K6" a="1"/>
  <c r="K6"/>
  <c r="L6" a="1"/>
  <c r="L6"/>
  <c r="M6" a="1"/>
  <c r="M6"/>
  <c r="N6" a="1"/>
  <c r="N6"/>
  <c r="O6" a="1"/>
  <c r="O6"/>
  <c r="P6" a="1"/>
  <c r="P6"/>
  <c r="Q6" a="1"/>
  <c r="Q6"/>
  <c r="R6" a="1"/>
  <c r="R6"/>
  <c r="S6" a="1"/>
  <c r="S6"/>
  <c r="T6" a="1"/>
  <c r="T6"/>
  <c r="U6" a="1"/>
  <c r="U6"/>
  <c r="V6" a="1"/>
  <c r="V6"/>
  <c r="W6" a="1"/>
  <c r="W6"/>
  <c r="X6" a="1"/>
  <c r="X6"/>
  <c r="Y6" a="1"/>
  <c r="Y6"/>
  <c r="Z6" a="1"/>
  <c r="Z6"/>
  <c r="AA6" a="1"/>
  <c r="AA6"/>
  <c r="AB6" a="1"/>
  <c r="AB6"/>
  <c r="AC6" a="1"/>
  <c r="AC6"/>
  <c r="AD6" a="1"/>
  <c r="AD6"/>
  <c r="AE6" a="1"/>
  <c r="AE6"/>
  <c r="AF6" a="1"/>
  <c r="AF6"/>
  <c r="AG6" a="1"/>
  <c r="AG6"/>
  <c r="AH6" a="1"/>
  <c r="AH6"/>
  <c r="AI6" a="1"/>
  <c r="AI6"/>
  <c r="AJ6" a="1"/>
  <c r="AJ6"/>
  <c r="AK6" a="1"/>
  <c r="AK6"/>
  <c r="AL6" a="1"/>
  <c r="AL6"/>
  <c r="AM6" a="1"/>
  <c r="AM6"/>
  <c r="AN6" a="1"/>
  <c r="AN6"/>
  <c r="AO6" a="1"/>
  <c r="AO6"/>
  <c r="AP6" a="1"/>
  <c r="AP6"/>
  <c r="AQ6" a="1"/>
  <c r="AQ6"/>
  <c r="AR6" a="1"/>
  <c r="AR6"/>
  <c r="AS6" a="1"/>
  <c r="AS6"/>
  <c r="AT6" a="1"/>
  <c r="AT6"/>
  <c r="AU6" a="1"/>
  <c r="AU6"/>
  <c r="AV6" a="1"/>
  <c r="AV6"/>
  <c r="AW6" a="1"/>
  <c r="AW6"/>
  <c r="AX6" a="1"/>
  <c r="AX6"/>
  <c r="AY6" a="1"/>
  <c r="AY6"/>
  <c r="AZ6" a="1"/>
  <c r="AZ6"/>
  <c r="BA6" a="1"/>
  <c r="BA6"/>
  <c r="BB6" a="1"/>
  <c r="BB6"/>
  <c r="BC6" a="1"/>
  <c r="BC6"/>
  <c r="BD6" a="1"/>
  <c r="BD6"/>
  <c r="D9"/>
  <c r="F9"/>
  <c r="G9" a="1"/>
  <c r="G9"/>
  <c r="H9" a="1"/>
  <c r="H9"/>
  <c r="I9" a="1"/>
  <c r="I9"/>
  <c r="J9" a="1"/>
  <c r="J9"/>
  <c r="K9" a="1"/>
  <c r="K9"/>
  <c r="L9" a="1"/>
  <c r="L9"/>
  <c r="M9" a="1"/>
  <c r="M9"/>
  <c r="N9" a="1"/>
  <c r="N9"/>
  <c r="O9" a="1"/>
  <c r="O9"/>
  <c r="P9" a="1"/>
  <c r="P9"/>
  <c r="Q9" a="1"/>
  <c r="Q9"/>
  <c r="R9" a="1"/>
  <c r="R9"/>
  <c r="S9" a="1"/>
  <c r="S9"/>
  <c r="T9" a="1"/>
  <c r="T9"/>
  <c r="U9" a="1"/>
  <c r="U9"/>
  <c r="V9" a="1"/>
  <c r="V9"/>
  <c r="W9" a="1"/>
  <c r="W9"/>
  <c r="X9" a="1"/>
  <c r="X9"/>
  <c r="Y9" a="1"/>
  <c r="Y9"/>
  <c r="Z9" a="1"/>
  <c r="Z9"/>
  <c r="AA9" a="1"/>
  <c r="AA9"/>
  <c r="AB9" a="1"/>
  <c r="AB9"/>
  <c r="AC9" a="1"/>
  <c r="AC9"/>
  <c r="AD9" a="1"/>
  <c r="AD9"/>
  <c r="AE9" a="1"/>
  <c r="AE9"/>
  <c r="AF9" a="1"/>
  <c r="AF9"/>
  <c r="AG9" a="1"/>
  <c r="AG9"/>
  <c r="AH9" a="1"/>
  <c r="AH9"/>
  <c r="AI9" a="1"/>
  <c r="AI9"/>
  <c r="AJ9" a="1"/>
  <c r="AJ9"/>
  <c r="AK9" a="1"/>
  <c r="AK9"/>
  <c r="AL9" a="1"/>
  <c r="AL9"/>
  <c r="AM9" a="1"/>
  <c r="AM9"/>
  <c r="AN9" a="1"/>
  <c r="AN9"/>
  <c r="AO9" a="1"/>
  <c r="AO9"/>
  <c r="AP9" a="1"/>
  <c r="AP9"/>
  <c r="AQ9" a="1"/>
  <c r="AQ9"/>
  <c r="AR9" a="1"/>
  <c r="AR9"/>
  <c r="AS9" a="1"/>
  <c r="AS9"/>
  <c r="AT9" a="1"/>
  <c r="AT9"/>
  <c r="AU9" a="1"/>
  <c r="AU9"/>
  <c r="AV9" a="1"/>
  <c r="AV9"/>
  <c r="AW9" a="1"/>
  <c r="AW9"/>
  <c r="AX9" a="1"/>
  <c r="AX9"/>
  <c r="AY9" a="1"/>
  <c r="AY9"/>
  <c r="AZ9" a="1"/>
  <c r="AZ9"/>
  <c r="BA9" a="1"/>
  <c r="BA9"/>
  <c r="BB9" a="1"/>
  <c r="BB9"/>
  <c r="BC9" a="1"/>
  <c r="BC9"/>
  <c r="BD9" a="1"/>
  <c r="BD9"/>
  <c r="D10"/>
  <c r="F10"/>
  <c r="G10" a="1"/>
  <c r="G10"/>
  <c r="H10" a="1"/>
  <c r="H10"/>
  <c r="I10" a="1"/>
  <c r="I10"/>
  <c r="J10" a="1"/>
  <c r="J10"/>
  <c r="K10" a="1"/>
  <c r="K10"/>
  <c r="L10" a="1"/>
  <c r="L10"/>
  <c r="M10" a="1"/>
  <c r="M10"/>
  <c r="N10" a="1"/>
  <c r="N10"/>
  <c r="O10" a="1"/>
  <c r="O10"/>
  <c r="P10" a="1"/>
  <c r="P10"/>
  <c r="Q10" a="1"/>
  <c r="Q10"/>
  <c r="R10" a="1"/>
  <c r="R10"/>
  <c r="S10" a="1"/>
  <c r="S10"/>
  <c r="T10" a="1"/>
  <c r="T10"/>
  <c r="U10" a="1"/>
  <c r="U10"/>
  <c r="V10" a="1"/>
  <c r="V10"/>
  <c r="W10" a="1"/>
  <c r="W10"/>
  <c r="X10" a="1"/>
  <c r="X10"/>
  <c r="Y10" a="1"/>
  <c r="Y10"/>
  <c r="Z10" a="1"/>
  <c r="Z10"/>
  <c r="AA10" a="1"/>
  <c r="AA10"/>
  <c r="AB10" a="1"/>
  <c r="AB10"/>
  <c r="AC10" a="1"/>
  <c r="AC10"/>
  <c r="AD10" a="1"/>
  <c r="AD10"/>
  <c r="AE10" a="1"/>
  <c r="AE10"/>
  <c r="AF10" a="1"/>
  <c r="AF10"/>
  <c r="AG10" a="1"/>
  <c r="AG10"/>
  <c r="AH10" a="1"/>
  <c r="AH10"/>
  <c r="AI10" a="1"/>
  <c r="AI10"/>
  <c r="AJ10" a="1"/>
  <c r="AJ10"/>
  <c r="AK10" a="1"/>
  <c r="AK10"/>
  <c r="AL10" a="1"/>
  <c r="AL10"/>
  <c r="AM10" a="1"/>
  <c r="AM10"/>
  <c r="AN10" a="1"/>
  <c r="AN10"/>
  <c r="AO10" a="1"/>
  <c r="AO10"/>
  <c r="AP10" a="1"/>
  <c r="AP10"/>
  <c r="AQ10" a="1"/>
  <c r="AQ10"/>
  <c r="AR10" a="1"/>
  <c r="AR10"/>
  <c r="AS10" a="1"/>
  <c r="AS10"/>
  <c r="AT10" a="1"/>
  <c r="AT10"/>
  <c r="AU10" a="1"/>
  <c r="AU10"/>
  <c r="AV10" a="1"/>
  <c r="AV10"/>
  <c r="AW10" a="1"/>
  <c r="AW10"/>
  <c r="AX10" a="1"/>
  <c r="AX10"/>
  <c r="AY10" a="1"/>
  <c r="AY10"/>
  <c r="AZ10" a="1"/>
  <c r="AZ10"/>
  <c r="BA10" a="1"/>
  <c r="BA10"/>
  <c r="BB10" a="1"/>
  <c r="BB10"/>
  <c r="BC10" a="1"/>
  <c r="BC10"/>
  <c r="BD10" a="1"/>
  <c r="BD10"/>
  <c r="D11"/>
  <c r="F11"/>
  <c r="G11" a="1"/>
  <c r="G11"/>
  <c r="H11" a="1"/>
  <c r="H11"/>
  <c r="I11" a="1"/>
  <c r="I11"/>
  <c r="J11" a="1"/>
  <c r="J11"/>
  <c r="K11" a="1"/>
  <c r="K11"/>
  <c r="L11" a="1"/>
  <c r="L11"/>
  <c r="M11" a="1"/>
  <c r="M11"/>
  <c r="N11" a="1"/>
  <c r="N11"/>
  <c r="O11" a="1"/>
  <c r="O11"/>
  <c r="P11" a="1"/>
  <c r="P11"/>
  <c r="Q11" a="1"/>
  <c r="Q11"/>
  <c r="R11" a="1"/>
  <c r="R11"/>
  <c r="S11" a="1"/>
  <c r="S11"/>
  <c r="T11" a="1"/>
  <c r="T11"/>
  <c r="U11" a="1"/>
  <c r="U11"/>
  <c r="V11" a="1"/>
  <c r="V11"/>
  <c r="W11" a="1"/>
  <c r="W11"/>
  <c r="X11" a="1"/>
  <c r="X11"/>
  <c r="Y11" a="1"/>
  <c r="Y11"/>
  <c r="Z11" a="1"/>
  <c r="Z11"/>
  <c r="AA11" a="1"/>
  <c r="AA11"/>
  <c r="AB11" a="1"/>
  <c r="AB11"/>
  <c r="AC11" a="1"/>
  <c r="AC11"/>
  <c r="AD11" a="1"/>
  <c r="AD11"/>
  <c r="AE11" a="1"/>
  <c r="AE11"/>
  <c r="AF11" a="1"/>
  <c r="AF11"/>
  <c r="AG11" a="1"/>
  <c r="AG11"/>
  <c r="AH11" a="1"/>
  <c r="AH11"/>
  <c r="AI11" a="1"/>
  <c r="AI11"/>
  <c r="AJ11" a="1"/>
  <c r="AJ11"/>
  <c r="AK11" a="1"/>
  <c r="AK11"/>
  <c r="AL11" a="1"/>
  <c r="AL11"/>
  <c r="AM11" a="1"/>
  <c r="AM11"/>
  <c r="AN11" a="1"/>
  <c r="AN11"/>
  <c r="AO11" a="1"/>
  <c r="AO11"/>
  <c r="AP11" a="1"/>
  <c r="AP11"/>
  <c r="AQ11" a="1"/>
  <c r="AQ11"/>
  <c r="AR11" a="1"/>
  <c r="AR11"/>
  <c r="AS11" a="1"/>
  <c r="AS11"/>
  <c r="AT11" a="1"/>
  <c r="AT11"/>
  <c r="AU11" a="1"/>
  <c r="AU11"/>
  <c r="AV11" a="1"/>
  <c r="AV11"/>
  <c r="AW11" a="1"/>
  <c r="AW11"/>
  <c r="AX11" a="1"/>
  <c r="AX11"/>
  <c r="AY11" a="1"/>
  <c r="AY11"/>
  <c r="AZ11" a="1"/>
  <c r="AZ11"/>
  <c r="BA11" a="1"/>
  <c r="BA11"/>
  <c r="BB11" a="1"/>
  <c r="BB11"/>
  <c r="BC11" a="1"/>
  <c r="BC11"/>
  <c r="BD11" a="1"/>
  <c r="BD11"/>
  <c r="D12"/>
  <c r="F12"/>
  <c r="G12" a="1"/>
  <c r="G12"/>
  <c r="H12" a="1"/>
  <c r="H12"/>
  <c r="I12" a="1"/>
  <c r="I12"/>
  <c r="J12" a="1"/>
  <c r="J12"/>
  <c r="K12" a="1"/>
  <c r="K12"/>
  <c r="L12" a="1"/>
  <c r="L12"/>
  <c r="M12" a="1"/>
  <c r="M12"/>
  <c r="N12" a="1"/>
  <c r="N12"/>
  <c r="O12" a="1"/>
  <c r="O12"/>
  <c r="P12" a="1"/>
  <c r="P12"/>
  <c r="Q12" a="1"/>
  <c r="Q12"/>
  <c r="R12" a="1"/>
  <c r="R12"/>
  <c r="S12" a="1"/>
  <c r="S12"/>
  <c r="T12" a="1"/>
  <c r="T12"/>
  <c r="U12" a="1"/>
  <c r="U12"/>
  <c r="V12" a="1"/>
  <c r="V12"/>
  <c r="W12" a="1"/>
  <c r="W12"/>
  <c r="X12" a="1"/>
  <c r="X12"/>
  <c r="Y12" a="1"/>
  <c r="Y12"/>
  <c r="Z12" a="1"/>
  <c r="Z12"/>
  <c r="AA12" a="1"/>
  <c r="AA12"/>
  <c r="AB12" a="1"/>
  <c r="AB12"/>
  <c r="AC12" a="1"/>
  <c r="AC12"/>
  <c r="AD12" a="1"/>
  <c r="AD12"/>
  <c r="AE12" a="1"/>
  <c r="AE12"/>
  <c r="AF12" a="1"/>
  <c r="AF12"/>
  <c r="AG12" a="1"/>
  <c r="AG12"/>
  <c r="AH12" a="1"/>
  <c r="AH12"/>
  <c r="AI12" a="1"/>
  <c r="AI12"/>
  <c r="AJ12" a="1"/>
  <c r="AJ12"/>
  <c r="AK12" a="1"/>
  <c r="AK12"/>
  <c r="AL12" a="1"/>
  <c r="AL12"/>
  <c r="AM12" a="1"/>
  <c r="AM12"/>
  <c r="AN12" a="1"/>
  <c r="AN12"/>
  <c r="AO12" a="1"/>
  <c r="AO12"/>
  <c r="AP12" a="1"/>
  <c r="AP12"/>
  <c r="AQ12" a="1"/>
  <c r="AQ12"/>
  <c r="AR12" a="1"/>
  <c r="AR12"/>
  <c r="AS12" a="1"/>
  <c r="AS12"/>
  <c r="AT12" a="1"/>
  <c r="AT12"/>
  <c r="AU12" a="1"/>
  <c r="AU12"/>
  <c r="AV12" a="1"/>
  <c r="AV12"/>
  <c r="AW12" a="1"/>
  <c r="AW12"/>
  <c r="AX12" a="1"/>
  <c r="AX12"/>
  <c r="AY12" a="1"/>
  <c r="AY12"/>
  <c r="AZ12" a="1"/>
  <c r="AZ12"/>
  <c r="BA12" a="1"/>
  <c r="BA12"/>
  <c r="BB12" a="1"/>
  <c r="BB12"/>
  <c r="BC12" a="1"/>
  <c r="BC12"/>
  <c r="BD12" a="1"/>
  <c r="BD12"/>
  <c r="D13"/>
  <c r="F13"/>
  <c r="G13" a="1"/>
  <c r="G13"/>
  <c r="H13" a="1"/>
  <c r="H13"/>
  <c r="I13" a="1"/>
  <c r="I13"/>
  <c r="J13" a="1"/>
  <c r="J13"/>
  <c r="K13" a="1"/>
  <c r="K13"/>
  <c r="L13" a="1"/>
  <c r="L13"/>
  <c r="M13" a="1"/>
  <c r="M13"/>
  <c r="N13" a="1"/>
  <c r="N13"/>
  <c r="O13" a="1"/>
  <c r="O13"/>
  <c r="P13" a="1"/>
  <c r="P13"/>
  <c r="Q13" a="1"/>
  <c r="Q13"/>
  <c r="R13" a="1"/>
  <c r="R13"/>
  <c r="S13" a="1"/>
  <c r="S13"/>
  <c r="T13" a="1"/>
  <c r="T13"/>
  <c r="U13" a="1"/>
  <c r="U13"/>
  <c r="V13" a="1"/>
  <c r="V13"/>
  <c r="W13" a="1"/>
  <c r="W13"/>
  <c r="X13" a="1"/>
  <c r="X13"/>
  <c r="Y13" a="1"/>
  <c r="Y13"/>
  <c r="Z13" a="1"/>
  <c r="Z13"/>
  <c r="AA13" a="1"/>
  <c r="AA13"/>
  <c r="AB13" a="1"/>
  <c r="AB13"/>
  <c r="AC13" a="1"/>
  <c r="AC13"/>
  <c r="AD13" a="1"/>
  <c r="AD13"/>
  <c r="AE13" a="1"/>
  <c r="AE13"/>
  <c r="AF13" a="1"/>
  <c r="AF13"/>
  <c r="AG13" a="1"/>
  <c r="AG13"/>
  <c r="AH13" a="1"/>
  <c r="AH13"/>
  <c r="AI13" a="1"/>
  <c r="AI13"/>
  <c r="AJ13" a="1"/>
  <c r="AJ13"/>
  <c r="AK13" a="1"/>
  <c r="AK13"/>
  <c r="AL13" a="1"/>
  <c r="AL13"/>
  <c r="AM13" a="1"/>
  <c r="AM13"/>
  <c r="AN13" a="1"/>
  <c r="AN13"/>
  <c r="AO13" a="1"/>
  <c r="AO13"/>
  <c r="AP13" a="1"/>
  <c r="AP13"/>
  <c r="AQ13" a="1"/>
  <c r="AQ13"/>
  <c r="AR13" a="1"/>
  <c r="AR13"/>
  <c r="AS13" a="1"/>
  <c r="AS13"/>
  <c r="AT13" a="1"/>
  <c r="AT13"/>
  <c r="AU13" a="1"/>
  <c r="AU13"/>
  <c r="AV13" a="1"/>
  <c r="AV13"/>
  <c r="AW13" a="1"/>
  <c r="AW13"/>
  <c r="AX13" a="1"/>
  <c r="AX13"/>
  <c r="AY13" a="1"/>
  <c r="AY13"/>
  <c r="AZ13" a="1"/>
  <c r="AZ13"/>
  <c r="BA13" a="1"/>
  <c r="BA13"/>
  <c r="BB13" a="1"/>
  <c r="BB13"/>
  <c r="BC13" a="1"/>
  <c r="BC13"/>
  <c r="BD13" a="1"/>
  <c r="BD13"/>
  <c r="D14"/>
  <c r="F14"/>
  <c r="G14" a="1"/>
  <c r="G14"/>
  <c r="H14" a="1"/>
  <c r="H14"/>
  <c r="I14" a="1"/>
  <c r="I14"/>
  <c r="J14" a="1"/>
  <c r="J14"/>
  <c r="K14" a="1"/>
  <c r="K14"/>
  <c r="L14" a="1"/>
  <c r="L14"/>
  <c r="M14" a="1"/>
  <c r="M14"/>
  <c r="N14" a="1"/>
  <c r="N14"/>
  <c r="O14" a="1"/>
  <c r="O14"/>
  <c r="P14" a="1"/>
  <c r="P14"/>
  <c r="Q14" a="1"/>
  <c r="Q14"/>
  <c r="R14" a="1"/>
  <c r="R14"/>
  <c r="S14" a="1"/>
  <c r="S14"/>
  <c r="T14" a="1"/>
  <c r="T14"/>
  <c r="U14" a="1"/>
  <c r="U14"/>
  <c r="V14" a="1"/>
  <c r="V14"/>
  <c r="W14" a="1"/>
  <c r="W14"/>
  <c r="X14" a="1"/>
  <c r="X14"/>
  <c r="Y14" a="1"/>
  <c r="Y14"/>
  <c r="Z14" a="1"/>
  <c r="Z14"/>
  <c r="AA14" a="1"/>
  <c r="AA14"/>
  <c r="AB14" a="1"/>
  <c r="AB14"/>
  <c r="AC14" a="1"/>
  <c r="AC14"/>
  <c r="AD14" a="1"/>
  <c r="AD14"/>
  <c r="AE14" a="1"/>
  <c r="AE14"/>
  <c r="AF14" a="1"/>
  <c r="AF14"/>
  <c r="AG14" a="1"/>
  <c r="AG14"/>
  <c r="AH14" a="1"/>
  <c r="AH14"/>
  <c r="AI14" a="1"/>
  <c r="AI14"/>
  <c r="AJ14" a="1"/>
  <c r="AJ14"/>
  <c r="AK14" a="1"/>
  <c r="AK14"/>
  <c r="AL14" a="1"/>
  <c r="AL14"/>
  <c r="AM14" a="1"/>
  <c r="AM14"/>
  <c r="AN14" a="1"/>
  <c r="AN14"/>
  <c r="AO14" a="1"/>
  <c r="AO14"/>
  <c r="AP14" a="1"/>
  <c r="AP14"/>
  <c r="AQ14" a="1"/>
  <c r="AQ14"/>
  <c r="AR14" a="1"/>
  <c r="AR14"/>
  <c r="AS14" a="1"/>
  <c r="AS14"/>
  <c r="AT14" a="1"/>
  <c r="AT14"/>
  <c r="AU14" a="1"/>
  <c r="AU14"/>
  <c r="AV14" a="1"/>
  <c r="AV14"/>
  <c r="AW14" a="1"/>
  <c r="AW14"/>
  <c r="AX14" a="1"/>
  <c r="AX14"/>
  <c r="AY14" a="1"/>
  <c r="AY14"/>
  <c r="AZ14" a="1"/>
  <c r="AZ14"/>
  <c r="BA14" a="1"/>
  <c r="BA14"/>
  <c r="BB14" a="1"/>
  <c r="BB14"/>
  <c r="BC14" a="1"/>
  <c r="BC14"/>
  <c r="BD14" a="1"/>
  <c r="BD14"/>
  <c r="D15"/>
  <c r="F15"/>
  <c r="G15" a="1"/>
  <c r="G15"/>
  <c r="H15" a="1"/>
  <c r="H15"/>
  <c r="I15" a="1"/>
  <c r="I15"/>
  <c r="J15" a="1"/>
  <c r="J15"/>
  <c r="K15" a="1"/>
  <c r="K15"/>
  <c r="L15" a="1"/>
  <c r="L15"/>
  <c r="M15" a="1"/>
  <c r="M15"/>
  <c r="N15" a="1"/>
  <c r="N15"/>
  <c r="O15" a="1"/>
  <c r="O15"/>
  <c r="P15" a="1"/>
  <c r="P15"/>
  <c r="Q15" a="1"/>
  <c r="Q15"/>
  <c r="R15" a="1"/>
  <c r="R15"/>
  <c r="S15" a="1"/>
  <c r="S15"/>
  <c r="T15" a="1"/>
  <c r="T15"/>
  <c r="U15" a="1"/>
  <c r="U15"/>
  <c r="V15" a="1"/>
  <c r="V15"/>
  <c r="W15" a="1"/>
  <c r="W15"/>
  <c r="X15" a="1"/>
  <c r="X15"/>
  <c r="Y15" a="1"/>
  <c r="Y15"/>
  <c r="Z15" a="1"/>
  <c r="Z15"/>
  <c r="AA15" a="1"/>
  <c r="AA15"/>
  <c r="AB15" a="1"/>
  <c r="AB15"/>
  <c r="AC15" a="1"/>
  <c r="AC15"/>
  <c r="AD15" a="1"/>
  <c r="AD15"/>
  <c r="AE15" a="1"/>
  <c r="AE15"/>
  <c r="AF15" a="1"/>
  <c r="AF15"/>
  <c r="AG15" a="1"/>
  <c r="AG15"/>
  <c r="AH15" a="1"/>
  <c r="AH15"/>
  <c r="AI15" a="1"/>
  <c r="AI15"/>
  <c r="AJ15" a="1"/>
  <c r="AJ15"/>
  <c r="AK15" a="1"/>
  <c r="AK15"/>
  <c r="AL15" a="1"/>
  <c r="AL15"/>
  <c r="AM15" a="1"/>
  <c r="AM15"/>
  <c r="AN15" a="1"/>
  <c r="AN15"/>
  <c r="AO15" a="1"/>
  <c r="AO15"/>
  <c r="AP15" a="1"/>
  <c r="AP15"/>
  <c r="AQ15" a="1"/>
  <c r="AQ15"/>
  <c r="AR15" a="1"/>
  <c r="AR15"/>
  <c r="AS15" a="1"/>
  <c r="AS15"/>
  <c r="AT15" a="1"/>
  <c r="AT15"/>
  <c r="AU15" a="1"/>
  <c r="AU15"/>
  <c r="AV15" a="1"/>
  <c r="AV15"/>
  <c r="AW15" a="1"/>
  <c r="AW15"/>
  <c r="AX15" a="1"/>
  <c r="AX15"/>
  <c r="AY15" a="1"/>
  <c r="AY15"/>
  <c r="AZ15" a="1"/>
  <c r="AZ15"/>
  <c r="BA15" a="1"/>
  <c r="BA15"/>
  <c r="BB15" a="1"/>
  <c r="BB15"/>
  <c r="BC15" a="1"/>
  <c r="BC15"/>
  <c r="BD15" a="1"/>
  <c r="BD15"/>
  <c r="D16"/>
  <c r="F16"/>
  <c r="G16" a="1"/>
  <c r="G16"/>
  <c r="H16" a="1"/>
  <c r="H16"/>
  <c r="I16" a="1"/>
  <c r="I16"/>
  <c r="J16" a="1"/>
  <c r="J16"/>
  <c r="K16" a="1"/>
  <c r="K16"/>
  <c r="L16" a="1"/>
  <c r="L16"/>
  <c r="M16" a="1"/>
  <c r="M16"/>
  <c r="N16" a="1"/>
  <c r="N16"/>
  <c r="O16" a="1"/>
  <c r="O16"/>
  <c r="P16" a="1"/>
  <c r="P16"/>
  <c r="Q16" a="1"/>
  <c r="Q16"/>
  <c r="R16" a="1"/>
  <c r="R16"/>
  <c r="S16" a="1"/>
  <c r="S16"/>
  <c r="T16" a="1"/>
  <c r="T16"/>
  <c r="U16" a="1"/>
  <c r="U16"/>
  <c r="V16" a="1"/>
  <c r="V16"/>
  <c r="W16" a="1"/>
  <c r="W16"/>
  <c r="X16" a="1"/>
  <c r="X16"/>
  <c r="Y16" a="1"/>
  <c r="Y16"/>
  <c r="Z16" a="1"/>
  <c r="Z16"/>
  <c r="AA16" a="1"/>
  <c r="AA16"/>
  <c r="AB16" a="1"/>
  <c r="AB16"/>
  <c r="AC16" a="1"/>
  <c r="AC16"/>
  <c r="AD16" a="1"/>
  <c r="AD16"/>
  <c r="AE16" a="1"/>
  <c r="AE16"/>
  <c r="AF16" a="1"/>
  <c r="AF16"/>
  <c r="AG16" a="1"/>
  <c r="AG16"/>
  <c r="AH16" a="1"/>
  <c r="AH16"/>
  <c r="AI16" a="1"/>
  <c r="AI16"/>
  <c r="AJ16" a="1"/>
  <c r="AJ16"/>
  <c r="AK16" a="1"/>
  <c r="AK16"/>
  <c r="AL16" a="1"/>
  <c r="AL16"/>
  <c r="AM16" a="1"/>
  <c r="AM16"/>
  <c r="AN16" a="1"/>
  <c r="AN16"/>
  <c r="AO16" a="1"/>
  <c r="AO16"/>
  <c r="AP16" a="1"/>
  <c r="AP16"/>
  <c r="AQ16" a="1"/>
  <c r="AQ16"/>
  <c r="AR16" a="1"/>
  <c r="AR16"/>
  <c r="AS16" a="1"/>
  <c r="AS16"/>
  <c r="AT16" a="1"/>
  <c r="AT16"/>
  <c r="AU16" a="1"/>
  <c r="AU16"/>
  <c r="AV16" a="1"/>
  <c r="AV16"/>
  <c r="AW16" a="1"/>
  <c r="AW16"/>
  <c r="AX16" a="1"/>
  <c r="AX16"/>
  <c r="AY16" a="1"/>
  <c r="AY16"/>
  <c r="AZ16" a="1"/>
  <c r="AZ16"/>
  <c r="BA16" a="1"/>
  <c r="BA16"/>
  <c r="BB16" a="1"/>
  <c r="BB16"/>
  <c r="BC16" a="1"/>
  <c r="BC16"/>
  <c r="BD16" a="1"/>
  <c r="BD16"/>
  <c r="D17"/>
  <c r="F17"/>
  <c r="G17" a="1"/>
  <c r="G17"/>
  <c r="H17" a="1"/>
  <c r="H17"/>
  <c r="I17" a="1"/>
  <c r="I17"/>
  <c r="J17" a="1"/>
  <c r="J17"/>
  <c r="K17" a="1"/>
  <c r="K17"/>
  <c r="L17" a="1"/>
  <c r="L17"/>
  <c r="M17" a="1"/>
  <c r="M17"/>
  <c r="N17" a="1"/>
  <c r="N17"/>
  <c r="O17" a="1"/>
  <c r="O17"/>
  <c r="P17" a="1"/>
  <c r="P17"/>
  <c r="Q17" a="1"/>
  <c r="Q17"/>
  <c r="R17" a="1"/>
  <c r="R17"/>
  <c r="S17" a="1"/>
  <c r="S17"/>
  <c r="T17" a="1"/>
  <c r="T17"/>
  <c r="U17" a="1"/>
  <c r="U17"/>
  <c r="V17" a="1"/>
  <c r="V17"/>
  <c r="W17" a="1"/>
  <c r="W17"/>
  <c r="X17" a="1"/>
  <c r="X17"/>
  <c r="Y17" a="1"/>
  <c r="Y17"/>
  <c r="Z17" a="1"/>
  <c r="Z17"/>
  <c r="AA17" a="1"/>
  <c r="AA17"/>
  <c r="AB17" a="1"/>
  <c r="AB17"/>
  <c r="AC17" a="1"/>
  <c r="AC17"/>
  <c r="AD17" a="1"/>
  <c r="AD17"/>
  <c r="AE17" a="1"/>
  <c r="AE17"/>
  <c r="AF17" a="1"/>
  <c r="AF17"/>
  <c r="AG17" a="1"/>
  <c r="AG17"/>
  <c r="AH17" a="1"/>
  <c r="AH17"/>
  <c r="AI17" a="1"/>
  <c r="AI17"/>
  <c r="AJ17" a="1"/>
  <c r="AJ17"/>
  <c r="AK17" a="1"/>
  <c r="AK17"/>
  <c r="AL17" a="1"/>
  <c r="AL17"/>
  <c r="AM17" a="1"/>
  <c r="AM17"/>
  <c r="AN17" a="1"/>
  <c r="AN17"/>
  <c r="AO17" a="1"/>
  <c r="AO17"/>
  <c r="AP17" a="1"/>
  <c r="AP17"/>
  <c r="AQ17" a="1"/>
  <c r="AQ17"/>
  <c r="AR17" a="1"/>
  <c r="AR17"/>
  <c r="AS17" a="1"/>
  <c r="AS17"/>
  <c r="AT17" a="1"/>
  <c r="AT17"/>
  <c r="AU17" a="1"/>
  <c r="AU17"/>
  <c r="AV17" a="1"/>
  <c r="AV17"/>
  <c r="AW17" a="1"/>
  <c r="AW17"/>
  <c r="AX17" a="1"/>
  <c r="AX17"/>
  <c r="AY17" a="1"/>
  <c r="AY17"/>
  <c r="AZ17" a="1"/>
  <c r="AZ17"/>
  <c r="BA17" a="1"/>
  <c r="BA17"/>
  <c r="BB17" a="1"/>
  <c r="BB17"/>
  <c r="BC17" a="1"/>
  <c r="BC17"/>
  <c r="BD17" a="1"/>
  <c r="BD17"/>
  <c r="D18"/>
  <c r="F18"/>
  <c r="G18" a="1"/>
  <c r="G18"/>
  <c r="H18" a="1"/>
  <c r="H18"/>
  <c r="I18" a="1"/>
  <c r="I18"/>
  <c r="J18" a="1"/>
  <c r="J18"/>
  <c r="K18" a="1"/>
  <c r="K18"/>
  <c r="L18" a="1"/>
  <c r="L18"/>
  <c r="M18" a="1"/>
  <c r="M18"/>
  <c r="N18" a="1"/>
  <c r="N18"/>
  <c r="O18" a="1"/>
  <c r="O18"/>
  <c r="P18" a="1"/>
  <c r="P18"/>
  <c r="Q18" a="1"/>
  <c r="Q18"/>
  <c r="R18" a="1"/>
  <c r="R18"/>
  <c r="S18" a="1"/>
  <c r="S18"/>
  <c r="T18" a="1"/>
  <c r="T18"/>
  <c r="U18" a="1"/>
  <c r="U18"/>
  <c r="V18" a="1"/>
  <c r="V18"/>
  <c r="W18" a="1"/>
  <c r="W18"/>
  <c r="X18" a="1"/>
  <c r="X18"/>
  <c r="Y18" a="1"/>
  <c r="Y18"/>
  <c r="Z18" a="1"/>
  <c r="Z18"/>
  <c r="AA18" a="1"/>
  <c r="AA18"/>
  <c r="AB18" a="1"/>
  <c r="AB18"/>
  <c r="AC18" a="1"/>
  <c r="AC18"/>
  <c r="AD18" a="1"/>
  <c r="AD18"/>
  <c r="AE18" a="1"/>
  <c r="AE18"/>
  <c r="AF18" a="1"/>
  <c r="AF18"/>
  <c r="AG18" a="1"/>
  <c r="AG18"/>
  <c r="AH18" a="1"/>
  <c r="AH18"/>
  <c r="AI18" a="1"/>
  <c r="AI18"/>
  <c r="AJ18" a="1"/>
  <c r="AJ18"/>
  <c r="AK18" a="1"/>
  <c r="AK18"/>
  <c r="AL18" a="1"/>
  <c r="AL18"/>
  <c r="AM18" a="1"/>
  <c r="AM18"/>
  <c r="AN18" a="1"/>
  <c r="AN18"/>
  <c r="AO18" a="1"/>
  <c r="AO18"/>
  <c r="AP18" a="1"/>
  <c r="AP18"/>
  <c r="AQ18" a="1"/>
  <c r="AQ18"/>
  <c r="AR18" a="1"/>
  <c r="AR18"/>
  <c r="AS18" a="1"/>
  <c r="AS18"/>
  <c r="AT18" a="1"/>
  <c r="AT18"/>
  <c r="AU18" a="1"/>
  <c r="AU18"/>
  <c r="AV18" a="1"/>
  <c r="AV18"/>
  <c r="AW18" a="1"/>
  <c r="AW18"/>
  <c r="AX18" a="1"/>
  <c r="AX18"/>
  <c r="AY18" a="1"/>
  <c r="AY18"/>
  <c r="AZ18" a="1"/>
  <c r="AZ18"/>
  <c r="BA18" a="1"/>
  <c r="BA18"/>
  <c r="BB18" a="1"/>
  <c r="BB18"/>
  <c r="BC18" a="1"/>
  <c r="BC18"/>
  <c r="BD18" a="1"/>
  <c r="BD18"/>
  <c r="D19"/>
  <c r="F19"/>
  <c r="G19" a="1"/>
  <c r="G19"/>
  <c r="H19" a="1"/>
  <c r="H19"/>
  <c r="I19" a="1"/>
  <c r="I19"/>
  <c r="J19" a="1"/>
  <c r="J19"/>
  <c r="K19" a="1"/>
  <c r="K19"/>
  <c r="L19" a="1"/>
  <c r="L19"/>
  <c r="M19" a="1"/>
  <c r="M19"/>
  <c r="N19" a="1"/>
  <c r="N19"/>
  <c r="O19" a="1"/>
  <c r="O19"/>
  <c r="P19" a="1"/>
  <c r="P19"/>
  <c r="Q19" a="1"/>
  <c r="Q19"/>
  <c r="R19" a="1"/>
  <c r="R19"/>
  <c r="S19" a="1"/>
  <c r="S19"/>
  <c r="T19" a="1"/>
  <c r="T19"/>
  <c r="U19" a="1"/>
  <c r="U19"/>
  <c r="V19" a="1"/>
  <c r="V19"/>
  <c r="W19" a="1"/>
  <c r="W19"/>
  <c r="X19" a="1"/>
  <c r="X19"/>
  <c r="Y19" a="1"/>
  <c r="Y19"/>
  <c r="Z19" a="1"/>
  <c r="Z19"/>
  <c r="AA19" a="1"/>
  <c r="AA19"/>
  <c r="AB19" a="1"/>
  <c r="AB19"/>
  <c r="AC19" a="1"/>
  <c r="AC19"/>
  <c r="AD19" a="1"/>
  <c r="AD19"/>
  <c r="AE19" a="1"/>
  <c r="AE19"/>
  <c r="AF19" a="1"/>
  <c r="AF19"/>
  <c r="AG19" a="1"/>
  <c r="AG19"/>
  <c r="AH19" a="1"/>
  <c r="AH19"/>
  <c r="AI19" a="1"/>
  <c r="AI19"/>
  <c r="AJ19" a="1"/>
  <c r="AJ19"/>
  <c r="AK19" a="1"/>
  <c r="AK19"/>
  <c r="AL19" a="1"/>
  <c r="AL19"/>
  <c r="AM19" a="1"/>
  <c r="AM19"/>
  <c r="AN19" a="1"/>
  <c r="AN19"/>
  <c r="AO19" a="1"/>
  <c r="AO19"/>
  <c r="AP19" a="1"/>
  <c r="AP19"/>
  <c r="AQ19" a="1"/>
  <c r="AQ19"/>
  <c r="AR19" a="1"/>
  <c r="AR19"/>
  <c r="AS19" a="1"/>
  <c r="AS19"/>
  <c r="AT19" a="1"/>
  <c r="AT19"/>
  <c r="AU19" a="1"/>
  <c r="AU19"/>
  <c r="AV19" a="1"/>
  <c r="AV19"/>
  <c r="AW19" a="1"/>
  <c r="AW19"/>
  <c r="AX19" a="1"/>
  <c r="AX19"/>
  <c r="AY19" a="1"/>
  <c r="AY19"/>
  <c r="AZ19" a="1"/>
  <c r="AZ19"/>
  <c r="BA19" a="1"/>
  <c r="BA19"/>
  <c r="BB19" a="1"/>
  <c r="BB19"/>
  <c r="BC19" a="1"/>
  <c r="BC19"/>
  <c r="BD19" a="1"/>
  <c r="BD19"/>
  <c r="D20"/>
  <c r="F20"/>
  <c r="G20" a="1"/>
  <c r="G20"/>
  <c r="H20" a="1"/>
  <c r="H20"/>
  <c r="I20" a="1"/>
  <c r="I20"/>
  <c r="J20" a="1"/>
  <c r="J20"/>
  <c r="K20" a="1"/>
  <c r="K20"/>
  <c r="L20" a="1"/>
  <c r="L20"/>
  <c r="M20" a="1"/>
  <c r="M20"/>
  <c r="N20" a="1"/>
  <c r="N20"/>
  <c r="O20" a="1"/>
  <c r="O20"/>
  <c r="P20" a="1"/>
  <c r="P20"/>
  <c r="Q20" a="1"/>
  <c r="Q20"/>
  <c r="R20" a="1"/>
  <c r="R20"/>
  <c r="S20" a="1"/>
  <c r="S20"/>
  <c r="T20" a="1"/>
  <c r="T20"/>
  <c r="U20" a="1"/>
  <c r="U20"/>
  <c r="V20" a="1"/>
  <c r="V20"/>
  <c r="W20" a="1"/>
  <c r="W20"/>
  <c r="X20" a="1"/>
  <c r="X20"/>
  <c r="Y20" a="1"/>
  <c r="Y20"/>
  <c r="Z20" a="1"/>
  <c r="Z20"/>
  <c r="AA20" a="1"/>
  <c r="AA20"/>
  <c r="AB20" a="1"/>
  <c r="AB20"/>
  <c r="AC20" a="1"/>
  <c r="AC20"/>
  <c r="AD20" a="1"/>
  <c r="AD20"/>
  <c r="AE20" a="1"/>
  <c r="AE20"/>
  <c r="AF20" a="1"/>
  <c r="AF20"/>
  <c r="AG20" a="1"/>
  <c r="AG20"/>
  <c r="AH20" a="1"/>
  <c r="AH20"/>
  <c r="AI20" a="1"/>
  <c r="AI20"/>
  <c r="AJ20" a="1"/>
  <c r="AJ20"/>
  <c r="AK20" a="1"/>
  <c r="AK20"/>
  <c r="AL20" a="1"/>
  <c r="AL20"/>
  <c r="AM20" a="1"/>
  <c r="AM20"/>
  <c r="AN20" a="1"/>
  <c r="AN20"/>
  <c r="AO20" a="1"/>
  <c r="AO20"/>
  <c r="AP20" a="1"/>
  <c r="AP20"/>
  <c r="AQ20" a="1"/>
  <c r="AQ20"/>
  <c r="AR20" a="1"/>
  <c r="AR20"/>
  <c r="AS20" a="1"/>
  <c r="AS20"/>
  <c r="AT20" a="1"/>
  <c r="AT20"/>
  <c r="AU20" a="1"/>
  <c r="AU20"/>
  <c r="AV20" a="1"/>
  <c r="AV20"/>
  <c r="AW20" a="1"/>
  <c r="AW20"/>
  <c r="AX20" a="1"/>
  <c r="AX20"/>
  <c r="AY20" a="1"/>
  <c r="AY20"/>
  <c r="AZ20" a="1"/>
  <c r="AZ20"/>
  <c r="BA20" a="1"/>
  <c r="BA20"/>
  <c r="BB20" a="1"/>
  <c r="BB20"/>
  <c r="BC20" a="1"/>
  <c r="BC20"/>
  <c r="BD20" a="1"/>
  <c r="BD20"/>
  <c r="D21"/>
  <c r="F21"/>
  <c r="G21" a="1"/>
  <c r="G21"/>
  <c r="H21" a="1"/>
  <c r="H21"/>
  <c r="I21" a="1"/>
  <c r="I21"/>
  <c r="J21" a="1"/>
  <c r="J21"/>
  <c r="K21" a="1"/>
  <c r="K21"/>
  <c r="L21" a="1"/>
  <c r="L21"/>
  <c r="M21" a="1"/>
  <c r="M21"/>
  <c r="N21" a="1"/>
  <c r="N21"/>
  <c r="O21" a="1"/>
  <c r="O21"/>
  <c r="P21" a="1"/>
  <c r="P21"/>
  <c r="Q21" a="1"/>
  <c r="Q21"/>
  <c r="R21" a="1"/>
  <c r="R21"/>
  <c r="S21" a="1"/>
  <c r="S21"/>
  <c r="T21" a="1"/>
  <c r="T21"/>
  <c r="U21" a="1"/>
  <c r="U21"/>
  <c r="V21" a="1"/>
  <c r="V21"/>
  <c r="W21" a="1"/>
  <c r="W21"/>
  <c r="X21" a="1"/>
  <c r="X21"/>
  <c r="Y21" a="1"/>
  <c r="Y21"/>
  <c r="Z21" a="1"/>
  <c r="Z21"/>
  <c r="AA21" a="1"/>
  <c r="AA21"/>
  <c r="AB21" a="1"/>
  <c r="AB21"/>
  <c r="AC21" a="1"/>
  <c r="AC21"/>
  <c r="AD21" a="1"/>
  <c r="AD21"/>
  <c r="AE21" a="1"/>
  <c r="AE21"/>
  <c r="AF21" a="1"/>
  <c r="AF21"/>
  <c r="AG21" a="1"/>
  <c r="AG21"/>
  <c r="AH21" a="1"/>
  <c r="AH21"/>
  <c r="AI21" a="1"/>
  <c r="AI21"/>
  <c r="AJ21" a="1"/>
  <c r="AJ21"/>
  <c r="AK21" a="1"/>
  <c r="AK21"/>
  <c r="AL21" a="1"/>
  <c r="AL21"/>
  <c r="AM21" a="1"/>
  <c r="AM21"/>
  <c r="AN21" a="1"/>
  <c r="AN21"/>
  <c r="AO21" a="1"/>
  <c r="AO21"/>
  <c r="AP21" a="1"/>
  <c r="AP21"/>
  <c r="AQ21" a="1"/>
  <c r="AQ21"/>
  <c r="AR21" a="1"/>
  <c r="AR21"/>
  <c r="AS21" a="1"/>
  <c r="AS21"/>
  <c r="AT21" a="1"/>
  <c r="AT21"/>
  <c r="AU21" a="1"/>
  <c r="AU21"/>
  <c r="AV21" a="1"/>
  <c r="AV21"/>
  <c r="AW21" a="1"/>
  <c r="AW21"/>
  <c r="AX21" a="1"/>
  <c r="AX21"/>
  <c r="AY21" a="1"/>
  <c r="AY21"/>
  <c r="AZ21" a="1"/>
  <c r="AZ21"/>
  <c r="BA21" a="1"/>
  <c r="BA21"/>
  <c r="BB21" a="1"/>
  <c r="BB21"/>
  <c r="BC21" a="1"/>
  <c r="BC21"/>
  <c r="BD21" a="1"/>
  <c r="BD21"/>
  <c r="D22"/>
  <c r="F22"/>
  <c r="G22" a="1"/>
  <c r="G22"/>
  <c r="H22" a="1"/>
  <c r="H22"/>
  <c r="I22" a="1"/>
  <c r="I22"/>
  <c r="J22" a="1"/>
  <c r="J22"/>
  <c r="K22" a="1"/>
  <c r="K22"/>
  <c r="L22" a="1"/>
  <c r="L22"/>
  <c r="M22" a="1"/>
  <c r="M22"/>
  <c r="N22" a="1"/>
  <c r="N22"/>
  <c r="O22" a="1"/>
  <c r="O22"/>
  <c r="P22" a="1"/>
  <c r="P22"/>
  <c r="Q22" a="1"/>
  <c r="Q22"/>
  <c r="R22" a="1"/>
  <c r="R22"/>
  <c r="S22" a="1"/>
  <c r="S22"/>
  <c r="T22" a="1"/>
  <c r="T22"/>
  <c r="U22" a="1"/>
  <c r="U22"/>
  <c r="V22" a="1"/>
  <c r="V22"/>
  <c r="W22" a="1"/>
  <c r="W22"/>
  <c r="X22" a="1"/>
  <c r="X22"/>
  <c r="Y22" a="1"/>
  <c r="Y22"/>
  <c r="Z22" a="1"/>
  <c r="Z22"/>
  <c r="AA22" a="1"/>
  <c r="AA22"/>
  <c r="AB22" a="1"/>
  <c r="AB22"/>
  <c r="AC22" a="1"/>
  <c r="AC22"/>
  <c r="AD22" a="1"/>
  <c r="AD22"/>
  <c r="AE22" a="1"/>
  <c r="AE22"/>
  <c r="AF22" a="1"/>
  <c r="AF22"/>
  <c r="AG22" a="1"/>
  <c r="AG22"/>
  <c r="AH22" a="1"/>
  <c r="AH22"/>
  <c r="AI22" a="1"/>
  <c r="AI22"/>
  <c r="AJ22" a="1"/>
  <c r="AJ22"/>
  <c r="AK22" a="1"/>
  <c r="AK22"/>
  <c r="AL22" a="1"/>
  <c r="AL22"/>
  <c r="AM22" a="1"/>
  <c r="AM22"/>
  <c r="AN22" a="1"/>
  <c r="AN22"/>
  <c r="AO22" a="1"/>
  <c r="AO22"/>
  <c r="AP22" a="1"/>
  <c r="AP22"/>
  <c r="AQ22" a="1"/>
  <c r="AQ22"/>
  <c r="AR22" a="1"/>
  <c r="AR22"/>
  <c r="AS22" a="1"/>
  <c r="AS22"/>
  <c r="AT22" a="1"/>
  <c r="AT22"/>
  <c r="AU22" a="1"/>
  <c r="AU22"/>
  <c r="AV22" a="1"/>
  <c r="AV22"/>
  <c r="AW22" a="1"/>
  <c r="AW22"/>
  <c r="AX22" a="1"/>
  <c r="AX22"/>
  <c r="AY22" a="1"/>
  <c r="AY22"/>
  <c r="AZ22" a="1"/>
  <c r="AZ22"/>
  <c r="BA22" a="1"/>
  <c r="BA22"/>
  <c r="BB22" a="1"/>
  <c r="BB22"/>
  <c r="BC22" a="1"/>
  <c r="BC22"/>
  <c r="BD22" a="1"/>
  <c r="BD22"/>
  <c r="D23"/>
  <c r="F23"/>
  <c r="G23" a="1"/>
  <c r="G23"/>
  <c r="H23" a="1"/>
  <c r="H23"/>
  <c r="I23" a="1"/>
  <c r="I23"/>
  <c r="J23" a="1"/>
  <c r="J23"/>
  <c r="K23" a="1"/>
  <c r="K23"/>
  <c r="L23" a="1"/>
  <c r="L23"/>
  <c r="M23" a="1"/>
  <c r="M23"/>
  <c r="N23" a="1"/>
  <c r="N23"/>
  <c r="O23" a="1"/>
  <c r="O23"/>
  <c r="P23" a="1"/>
  <c r="P23"/>
  <c r="Q23" a="1"/>
  <c r="Q23"/>
  <c r="R23" a="1"/>
  <c r="R23"/>
  <c r="S23" a="1"/>
  <c r="S23"/>
  <c r="T23" a="1"/>
  <c r="T23"/>
  <c r="U23" a="1"/>
  <c r="U23"/>
  <c r="V23" a="1"/>
  <c r="V23"/>
  <c r="W23" a="1"/>
  <c r="W23"/>
  <c r="X23" a="1"/>
  <c r="X23"/>
  <c r="Y23" a="1"/>
  <c r="Y23"/>
  <c r="Z23" a="1"/>
  <c r="Z23"/>
  <c r="AA23" a="1"/>
  <c r="AA23"/>
  <c r="AB23" a="1"/>
  <c r="AB23"/>
  <c r="AC23" a="1"/>
  <c r="AC23"/>
  <c r="AD23" a="1"/>
  <c r="AD23"/>
  <c r="AE23" a="1"/>
  <c r="AE23"/>
  <c r="AF23" a="1"/>
  <c r="AF23"/>
  <c r="AG23" a="1"/>
  <c r="AG23"/>
  <c r="AH23" a="1"/>
  <c r="AH23"/>
  <c r="AI23" a="1"/>
  <c r="AI23"/>
  <c r="AJ23" a="1"/>
  <c r="AJ23"/>
  <c r="AK23" a="1"/>
  <c r="AK23"/>
  <c r="AL23" a="1"/>
  <c r="AL23"/>
  <c r="AM23" a="1"/>
  <c r="AM23"/>
  <c r="AN23" a="1"/>
  <c r="AN23"/>
  <c r="AO23" a="1"/>
  <c r="AO23"/>
  <c r="AP23" a="1"/>
  <c r="AP23"/>
  <c r="AQ23" a="1"/>
  <c r="AQ23"/>
  <c r="AR23" a="1"/>
  <c r="AR23"/>
  <c r="AS23" a="1"/>
  <c r="AS23"/>
  <c r="AT23" a="1"/>
  <c r="AT23"/>
  <c r="AU23" a="1"/>
  <c r="AU23"/>
  <c r="AV23" a="1"/>
  <c r="AV23"/>
  <c r="AW23" a="1"/>
  <c r="AW23"/>
  <c r="AX23" a="1"/>
  <c r="AX23"/>
  <c r="AY23" a="1"/>
  <c r="AY23"/>
  <c r="AZ23" a="1"/>
  <c r="AZ23"/>
  <c r="BA23" a="1"/>
  <c r="BA23"/>
  <c r="BB23" a="1"/>
  <c r="BB23"/>
  <c r="BC23" a="1"/>
  <c r="BC23"/>
  <c r="BD23" a="1"/>
  <c r="BD23"/>
  <c r="D24"/>
  <c r="F24"/>
  <c r="G24" a="1"/>
  <c r="G24"/>
  <c r="H24" a="1"/>
  <c r="H24"/>
  <c r="I24" a="1"/>
  <c r="I24"/>
  <c r="J24" a="1"/>
  <c r="J24"/>
  <c r="K24" a="1"/>
  <c r="K24"/>
  <c r="L24" a="1"/>
  <c r="L24"/>
  <c r="M24" a="1"/>
  <c r="M24"/>
  <c r="N24" a="1"/>
  <c r="N24"/>
  <c r="O24" a="1"/>
  <c r="O24"/>
  <c r="P24" a="1"/>
  <c r="P24"/>
  <c r="Q24" a="1"/>
  <c r="Q24"/>
  <c r="R24" a="1"/>
  <c r="R24"/>
  <c r="S24" a="1"/>
  <c r="S24"/>
  <c r="T24" a="1"/>
  <c r="T24"/>
  <c r="U24" a="1"/>
  <c r="U24"/>
  <c r="V24" a="1"/>
  <c r="V24"/>
  <c r="W24" a="1"/>
  <c r="W24"/>
  <c r="X24" a="1"/>
  <c r="X24"/>
  <c r="Y24" a="1"/>
  <c r="Y24"/>
  <c r="Z24" a="1"/>
  <c r="Z24"/>
  <c r="AA24" a="1"/>
  <c r="AA24"/>
  <c r="AB24" a="1"/>
  <c r="AB24"/>
  <c r="AC24" a="1"/>
  <c r="AC24"/>
  <c r="AD24" a="1"/>
  <c r="AD24"/>
  <c r="AE24" a="1"/>
  <c r="AE24"/>
  <c r="AF24" a="1"/>
  <c r="AF24"/>
  <c r="AG24" a="1"/>
  <c r="AG24"/>
  <c r="AH24" a="1"/>
  <c r="AH24"/>
  <c r="AI24" a="1"/>
  <c r="AI24"/>
  <c r="AJ24" a="1"/>
  <c r="AJ24"/>
  <c r="AK24" a="1"/>
  <c r="AK24"/>
  <c r="AL24" a="1"/>
  <c r="AL24"/>
  <c r="AM24" a="1"/>
  <c r="AM24"/>
  <c r="AN24" a="1"/>
  <c r="AN24"/>
  <c r="AO24" a="1"/>
  <c r="AO24"/>
  <c r="AP24" a="1"/>
  <c r="AP24"/>
  <c r="AQ24" a="1"/>
  <c r="AQ24"/>
  <c r="AR24" a="1"/>
  <c r="AR24"/>
  <c r="AS24" a="1"/>
  <c r="AS24"/>
  <c r="AT24" a="1"/>
  <c r="AT24"/>
  <c r="AU24" a="1"/>
  <c r="AU24"/>
  <c r="AV24" a="1"/>
  <c r="AV24"/>
  <c r="AW24" a="1"/>
  <c r="AW24"/>
  <c r="AX24" a="1"/>
  <c r="AX24"/>
  <c r="AY24" a="1"/>
  <c r="AY24"/>
  <c r="AZ24" a="1"/>
  <c r="AZ24"/>
  <c r="BA24" a="1"/>
  <c r="BA24"/>
  <c r="BB24" a="1"/>
  <c r="BB24"/>
  <c r="BC24" a="1"/>
  <c r="BC24"/>
  <c r="BD24" a="1"/>
  <c r="BD24"/>
  <c r="D25"/>
  <c r="F25"/>
  <c r="G25" a="1"/>
  <c r="G25"/>
  <c r="H25" a="1"/>
  <c r="H25"/>
  <c r="I25" a="1"/>
  <c r="I25"/>
  <c r="J25" a="1"/>
  <c r="J25"/>
  <c r="K25" a="1"/>
  <c r="K25"/>
  <c r="L25" a="1"/>
  <c r="L25"/>
  <c r="M25" a="1"/>
  <c r="M25"/>
  <c r="N25" a="1"/>
  <c r="N25"/>
  <c r="O25" a="1"/>
  <c r="O25"/>
  <c r="P25" a="1"/>
  <c r="P25"/>
  <c r="Q25" a="1"/>
  <c r="Q25"/>
  <c r="R25" a="1"/>
  <c r="R25"/>
  <c r="S25" a="1"/>
  <c r="S25"/>
  <c r="T25" a="1"/>
  <c r="T25"/>
  <c r="U25" a="1"/>
  <c r="U25"/>
  <c r="V25" a="1"/>
  <c r="V25"/>
  <c r="W25" a="1"/>
  <c r="W25"/>
  <c r="X25" a="1"/>
  <c r="X25"/>
  <c r="Y25" a="1"/>
  <c r="Y25"/>
  <c r="Z25" a="1"/>
  <c r="Z25"/>
  <c r="AA25" a="1"/>
  <c r="AA25"/>
  <c r="AB25" a="1"/>
  <c r="AB25"/>
  <c r="AC25" a="1"/>
  <c r="AC25"/>
  <c r="AD25" a="1"/>
  <c r="AD25"/>
  <c r="AE25" a="1"/>
  <c r="AE25"/>
  <c r="AF25" a="1"/>
  <c r="AF25"/>
  <c r="AG25" a="1"/>
  <c r="AG25"/>
  <c r="AH25" a="1"/>
  <c r="AH25"/>
  <c r="AI25" a="1"/>
  <c r="AI25"/>
  <c r="AJ25" a="1"/>
  <c r="AJ25"/>
  <c r="AK25" a="1"/>
  <c r="AK25"/>
  <c r="AL25" a="1"/>
  <c r="AL25"/>
  <c r="AM25" a="1"/>
  <c r="AM25"/>
  <c r="AN25" a="1"/>
  <c r="AN25"/>
  <c r="AO25" a="1"/>
  <c r="AO25"/>
  <c r="AP25" a="1"/>
  <c r="AP25"/>
  <c r="AQ25" a="1"/>
  <c r="AQ25"/>
  <c r="AR25" a="1"/>
  <c r="AR25"/>
  <c r="AS25" a="1"/>
  <c r="AS25"/>
  <c r="AT25" a="1"/>
  <c r="AT25"/>
  <c r="AU25" a="1"/>
  <c r="AU25"/>
  <c r="AV25" a="1"/>
  <c r="AV25"/>
  <c r="AW25" a="1"/>
  <c r="AW25"/>
  <c r="AX25" a="1"/>
  <c r="AX25"/>
  <c r="AY25" a="1"/>
  <c r="AY25"/>
  <c r="AZ25" a="1"/>
  <c r="AZ25"/>
  <c r="BA25" a="1"/>
  <c r="BA25"/>
  <c r="BB25" a="1"/>
  <c r="BB25"/>
  <c r="BC25" a="1"/>
  <c r="BC25"/>
  <c r="BD25" a="1"/>
  <c r="BD25"/>
  <c r="D26"/>
  <c r="F26"/>
  <c r="G26" a="1"/>
  <c r="G26"/>
  <c r="H26" a="1"/>
  <c r="H26"/>
  <c r="I26" a="1"/>
  <c r="I26"/>
  <c r="J26" a="1"/>
  <c r="J26"/>
  <c r="K26" a="1"/>
  <c r="K26"/>
  <c r="L26" a="1"/>
  <c r="L26"/>
  <c r="M26" a="1"/>
  <c r="M26"/>
  <c r="N26" a="1"/>
  <c r="N26"/>
  <c r="O26" a="1"/>
  <c r="O26"/>
  <c r="P26" a="1"/>
  <c r="P26"/>
  <c r="Q26" a="1"/>
  <c r="Q26"/>
  <c r="R26" a="1"/>
  <c r="R26"/>
  <c r="S26" a="1"/>
  <c r="S26"/>
  <c r="T26" a="1"/>
  <c r="T26"/>
  <c r="U26" a="1"/>
  <c r="U26"/>
  <c r="V26" a="1"/>
  <c r="V26"/>
  <c r="W26" a="1"/>
  <c r="W26"/>
  <c r="X26" a="1"/>
  <c r="X26"/>
  <c r="Y26" a="1"/>
  <c r="Y26"/>
  <c r="Z26" a="1"/>
  <c r="Z26"/>
  <c r="AA26" a="1"/>
  <c r="AA26"/>
  <c r="AB26" a="1"/>
  <c r="AB26"/>
  <c r="AC26" a="1"/>
  <c r="AC26"/>
  <c r="AD26" a="1"/>
  <c r="AD26"/>
  <c r="AE26" a="1"/>
  <c r="AE26"/>
  <c r="AF26" a="1"/>
  <c r="AF26"/>
  <c r="AG26" a="1"/>
  <c r="AG26"/>
  <c r="AH26" a="1"/>
  <c r="AH26"/>
  <c r="AI26" a="1"/>
  <c r="AI26"/>
  <c r="AJ26" a="1"/>
  <c r="AJ26"/>
  <c r="AK26" a="1"/>
  <c r="AK26"/>
  <c r="AL26" a="1"/>
  <c r="AL26"/>
  <c r="AM26" a="1"/>
  <c r="AM26"/>
  <c r="AN26" a="1"/>
  <c r="AN26"/>
  <c r="AO26" a="1"/>
  <c r="AO26"/>
  <c r="AP26" a="1"/>
  <c r="AP26"/>
  <c r="AQ26" a="1"/>
  <c r="AQ26"/>
  <c r="AR26" a="1"/>
  <c r="AR26"/>
  <c r="AS26" a="1"/>
  <c r="AS26"/>
  <c r="AT26" a="1"/>
  <c r="AT26"/>
  <c r="AU26" a="1"/>
  <c r="AU26"/>
  <c r="AV26" a="1"/>
  <c r="AV26"/>
  <c r="AW26" a="1"/>
  <c r="AW26"/>
  <c r="AX26" a="1"/>
  <c r="AX26"/>
  <c r="AY26" a="1"/>
  <c r="AY26"/>
  <c r="AZ26" a="1"/>
  <c r="AZ26"/>
  <c r="BA26" a="1"/>
  <c r="BA26"/>
  <c r="BB26" a="1"/>
  <c r="BB26"/>
  <c r="BC26" a="1"/>
  <c r="BC26"/>
  <c r="BD26" a="1"/>
  <c r="BD26"/>
  <c r="D27"/>
  <c r="F27"/>
  <c r="G27" a="1"/>
  <c r="G27"/>
  <c r="H27" a="1"/>
  <c r="H27"/>
  <c r="I27" a="1"/>
  <c r="I27"/>
  <c r="J27" a="1"/>
  <c r="J27"/>
  <c r="K27" a="1"/>
  <c r="K27"/>
  <c r="L27" a="1"/>
  <c r="L27"/>
  <c r="M27" a="1"/>
  <c r="M27"/>
  <c r="N27" a="1"/>
  <c r="N27"/>
  <c r="O27" a="1"/>
  <c r="O27"/>
  <c r="P27" a="1"/>
  <c r="P27"/>
  <c r="Q27" a="1"/>
  <c r="Q27"/>
  <c r="R27" a="1"/>
  <c r="R27"/>
  <c r="S27" a="1"/>
  <c r="S27"/>
  <c r="T27" a="1"/>
  <c r="T27"/>
  <c r="U27" a="1"/>
  <c r="U27"/>
  <c r="V27" a="1"/>
  <c r="V27"/>
  <c r="W27" a="1"/>
  <c r="W27"/>
  <c r="X27" a="1"/>
  <c r="X27"/>
  <c r="Y27" a="1"/>
  <c r="Y27"/>
  <c r="Z27" a="1"/>
  <c r="Z27"/>
  <c r="AA27" a="1"/>
  <c r="AA27"/>
  <c r="AB27" a="1"/>
  <c r="AB27"/>
  <c r="AC27" a="1"/>
  <c r="AC27"/>
  <c r="AD27" a="1"/>
  <c r="AD27"/>
  <c r="AE27" a="1"/>
  <c r="AE27"/>
  <c r="AF27" a="1"/>
  <c r="AF27"/>
  <c r="AG27" a="1"/>
  <c r="AG27"/>
  <c r="AH27" a="1"/>
  <c r="AH27"/>
  <c r="AI27" a="1"/>
  <c r="AI27"/>
  <c r="AJ27" a="1"/>
  <c r="AJ27"/>
  <c r="AK27" a="1"/>
  <c r="AK27"/>
  <c r="AL27" a="1"/>
  <c r="AL27"/>
  <c r="AM27" a="1"/>
  <c r="AM27"/>
  <c r="AN27" a="1"/>
  <c r="AN27"/>
  <c r="AO27" a="1"/>
  <c r="AO27"/>
  <c r="AP27" a="1"/>
  <c r="AP27"/>
  <c r="AQ27" a="1"/>
  <c r="AQ27"/>
  <c r="AR27" a="1"/>
  <c r="AR27"/>
  <c r="AS27" a="1"/>
  <c r="AS27"/>
  <c r="AT27" a="1"/>
  <c r="AT27"/>
  <c r="AU27" a="1"/>
  <c r="AU27"/>
  <c r="AV27" a="1"/>
  <c r="AV27"/>
  <c r="AW27" a="1"/>
  <c r="AW27"/>
  <c r="AX27" a="1"/>
  <c r="AX27"/>
  <c r="AY27" a="1"/>
  <c r="AY27"/>
  <c r="AZ27" a="1"/>
  <c r="AZ27"/>
  <c r="BA27" a="1"/>
  <c r="BA27"/>
  <c r="BB27" a="1"/>
  <c r="BB27"/>
  <c r="BC27" a="1"/>
  <c r="BC27"/>
  <c r="BD27" a="1"/>
  <c r="BD27"/>
  <c r="D28"/>
  <c r="F28"/>
  <c r="G28" a="1"/>
  <c r="G28"/>
  <c r="H28" a="1"/>
  <c r="H28"/>
  <c r="I28" a="1"/>
  <c r="I28"/>
  <c r="J28" a="1"/>
  <c r="J28"/>
  <c r="K28" a="1"/>
  <c r="K28"/>
  <c r="L28" a="1"/>
  <c r="L28"/>
  <c r="M28" a="1"/>
  <c r="M28"/>
  <c r="N28" a="1"/>
  <c r="N28"/>
  <c r="O28" a="1"/>
  <c r="O28"/>
  <c r="P28" a="1"/>
  <c r="P28"/>
  <c r="Q28" a="1"/>
  <c r="Q28"/>
  <c r="R28" a="1"/>
  <c r="R28"/>
  <c r="S28" a="1"/>
  <c r="S28"/>
  <c r="T28" a="1"/>
  <c r="T28"/>
  <c r="U28" a="1"/>
  <c r="U28"/>
  <c r="V28" a="1"/>
  <c r="V28"/>
  <c r="W28" a="1"/>
  <c r="W28"/>
  <c r="X28" a="1"/>
  <c r="X28"/>
  <c r="Y28" a="1"/>
  <c r="Y28"/>
  <c r="Z28" a="1"/>
  <c r="Z28"/>
  <c r="AA28" a="1"/>
  <c r="AA28"/>
  <c r="AB28" a="1"/>
  <c r="AB28"/>
  <c r="AC28" a="1"/>
  <c r="AC28"/>
  <c r="AD28" a="1"/>
  <c r="AD28"/>
  <c r="AE28" a="1"/>
  <c r="AE28"/>
  <c r="AF28" a="1"/>
  <c r="AF28"/>
  <c r="AG28" a="1"/>
  <c r="AG28"/>
  <c r="AH28" a="1"/>
  <c r="AH28"/>
  <c r="AI28" a="1"/>
  <c r="AI28"/>
  <c r="AJ28" a="1"/>
  <c r="AJ28"/>
  <c r="AK28" a="1"/>
  <c r="AK28"/>
  <c r="AL28" a="1"/>
  <c r="AL28"/>
  <c r="AM28" a="1"/>
  <c r="AM28"/>
  <c r="AN28" a="1"/>
  <c r="AN28"/>
  <c r="AO28" a="1"/>
  <c r="AO28"/>
  <c r="AP28" a="1"/>
  <c r="AP28"/>
  <c r="AQ28" a="1"/>
  <c r="AQ28"/>
  <c r="AR28" a="1"/>
  <c r="AR28"/>
  <c r="AS28" a="1"/>
  <c r="AS28"/>
  <c r="AT28" a="1"/>
  <c r="AT28"/>
  <c r="AU28" a="1"/>
  <c r="AU28"/>
  <c r="AV28" a="1"/>
  <c r="AV28"/>
  <c r="AW28" a="1"/>
  <c r="AW28"/>
  <c r="AX28" a="1"/>
  <c r="AX28"/>
  <c r="AY28" a="1"/>
  <c r="AY28"/>
  <c r="AZ28" a="1"/>
  <c r="AZ28"/>
  <c r="BA28" a="1"/>
  <c r="BA28"/>
  <c r="BB28" a="1"/>
  <c r="BB28"/>
  <c r="BC28" a="1"/>
  <c r="BC28"/>
  <c r="BD28" a="1"/>
  <c r="BD28"/>
  <c r="D29"/>
  <c r="F29"/>
  <c r="G29" a="1"/>
  <c r="G29"/>
  <c r="H29" a="1"/>
  <c r="H29"/>
  <c r="I29" a="1"/>
  <c r="I29"/>
  <c r="J29" a="1"/>
  <c r="J29"/>
  <c r="K29" a="1"/>
  <c r="K29"/>
  <c r="L29" a="1"/>
  <c r="L29"/>
  <c r="M29" a="1"/>
  <c r="M29"/>
  <c r="N29" a="1"/>
  <c r="N29"/>
  <c r="O29" a="1"/>
  <c r="O29"/>
  <c r="P29" a="1"/>
  <c r="P29"/>
  <c r="Q29" a="1"/>
  <c r="Q29"/>
  <c r="R29" a="1"/>
  <c r="R29"/>
  <c r="S29" a="1"/>
  <c r="S29"/>
  <c r="T29" a="1"/>
  <c r="T29"/>
  <c r="U29" a="1"/>
  <c r="U29"/>
  <c r="V29" a="1"/>
  <c r="V29"/>
  <c r="W29" a="1"/>
  <c r="W29"/>
  <c r="X29" a="1"/>
  <c r="X29"/>
  <c r="Y29" a="1"/>
  <c r="Y29"/>
  <c r="Z29" a="1"/>
  <c r="Z29"/>
  <c r="AA29" a="1"/>
  <c r="AA29"/>
  <c r="AB29" a="1"/>
  <c r="AB29"/>
  <c r="AC29" a="1"/>
  <c r="AC29"/>
  <c r="AD29" a="1"/>
  <c r="AD29"/>
  <c r="AE29" a="1"/>
  <c r="AE29"/>
  <c r="AF29" a="1"/>
  <c r="AF29"/>
  <c r="AG29" a="1"/>
  <c r="AG29"/>
  <c r="AH29" a="1"/>
  <c r="AH29"/>
  <c r="AI29" a="1"/>
  <c r="AI29"/>
  <c r="AJ29" a="1"/>
  <c r="AJ29"/>
  <c r="AK29" a="1"/>
  <c r="AK29"/>
  <c r="AL29" a="1"/>
  <c r="AL29"/>
  <c r="AM29" a="1"/>
  <c r="AM29"/>
  <c r="AN29" a="1"/>
  <c r="AN29"/>
  <c r="AO29" a="1"/>
  <c r="AO29"/>
  <c r="AP29" a="1"/>
  <c r="AP29"/>
  <c r="AQ29" a="1"/>
  <c r="AQ29"/>
  <c r="AR29" a="1"/>
  <c r="AR29"/>
  <c r="AS29" a="1"/>
  <c r="AS29"/>
  <c r="AT29" a="1"/>
  <c r="AT29"/>
  <c r="AU29" a="1"/>
  <c r="AU29"/>
  <c r="AV29" a="1"/>
  <c r="AV29"/>
  <c r="AW29" a="1"/>
  <c r="AW29"/>
  <c r="AX29" a="1"/>
  <c r="AX29"/>
  <c r="AY29" a="1"/>
  <c r="AY29"/>
  <c r="AZ29" a="1"/>
  <c r="AZ29"/>
  <c r="BA29" a="1"/>
  <c r="BA29"/>
  <c r="BB29" a="1"/>
  <c r="BB29"/>
  <c r="BC29" a="1"/>
  <c r="BC29"/>
  <c r="BD29" a="1"/>
  <c r="BD29"/>
  <c r="D30"/>
  <c r="F30"/>
  <c r="G30" a="1"/>
  <c r="G30"/>
  <c r="H30" a="1"/>
  <c r="H30"/>
  <c r="I30" a="1"/>
  <c r="I30"/>
  <c r="J30" a="1"/>
  <c r="J30"/>
  <c r="K30" a="1"/>
  <c r="K30"/>
  <c r="L30" a="1"/>
  <c r="L30"/>
  <c r="M30" a="1"/>
  <c r="M30"/>
  <c r="N30" a="1"/>
  <c r="N30"/>
  <c r="O30" a="1"/>
  <c r="O30"/>
  <c r="P30" a="1"/>
  <c r="P30"/>
  <c r="Q30" a="1"/>
  <c r="Q30"/>
  <c r="R30" a="1"/>
  <c r="R30"/>
  <c r="S30" a="1"/>
  <c r="S30"/>
  <c r="T30" a="1"/>
  <c r="T30"/>
  <c r="U30" a="1"/>
  <c r="U30"/>
  <c r="V30" a="1"/>
  <c r="V30"/>
  <c r="W30" a="1"/>
  <c r="W30"/>
  <c r="X30" a="1"/>
  <c r="X30"/>
  <c r="Y30" a="1"/>
  <c r="Y30"/>
  <c r="Z30" a="1"/>
  <c r="Z30"/>
  <c r="AA30" a="1"/>
  <c r="AA30"/>
  <c r="AB30" a="1"/>
  <c r="AB30"/>
  <c r="AC30" a="1"/>
  <c r="AC30"/>
  <c r="AD30" a="1"/>
  <c r="AD30"/>
  <c r="AE30" a="1"/>
  <c r="AE30"/>
  <c r="AF30" a="1"/>
  <c r="AF30"/>
  <c r="AG30" a="1"/>
  <c r="AG30"/>
  <c r="AH30" a="1"/>
  <c r="AH30"/>
  <c r="AI30" a="1"/>
  <c r="AI30"/>
  <c r="AJ30" a="1"/>
  <c r="AJ30"/>
  <c r="AK30" a="1"/>
  <c r="AK30"/>
  <c r="AL30" a="1"/>
  <c r="AL30"/>
  <c r="AM30" a="1"/>
  <c r="AM30"/>
  <c r="AN30" a="1"/>
  <c r="AN30"/>
  <c r="AO30" a="1"/>
  <c r="AO30"/>
  <c r="AP30" a="1"/>
  <c r="AP30"/>
  <c r="AQ30" a="1"/>
  <c r="AQ30"/>
  <c r="AR30" a="1"/>
  <c r="AR30"/>
  <c r="AS30" a="1"/>
  <c r="AS30"/>
  <c r="AT30" a="1"/>
  <c r="AT30"/>
  <c r="AU30" a="1"/>
  <c r="AU30"/>
  <c r="AV30" a="1"/>
  <c r="AV30"/>
  <c r="AW30" a="1"/>
  <c r="AW30"/>
  <c r="AX30" a="1"/>
  <c r="AX30"/>
  <c r="AY30" a="1"/>
  <c r="AY30"/>
  <c r="AZ30" a="1"/>
  <c r="AZ30"/>
  <c r="BA30" a="1"/>
  <c r="BA30"/>
  <c r="BB30" a="1"/>
  <c r="BB30"/>
  <c r="BC30" a="1"/>
  <c r="BC30"/>
  <c r="BD30" a="1"/>
  <c r="BD30"/>
  <c r="D32"/>
  <c r="F32"/>
  <c r="G32" a="1"/>
  <c r="G32"/>
  <c r="H32" a="1"/>
  <c r="H32"/>
  <c r="I32" a="1"/>
  <c r="I32"/>
  <c r="J32" a="1"/>
  <c r="J32"/>
  <c r="K32" a="1"/>
  <c r="K32"/>
  <c r="L32" a="1"/>
  <c r="L32"/>
  <c r="M32" a="1"/>
  <c r="M32"/>
  <c r="N32" a="1"/>
  <c r="N32"/>
  <c r="O32" a="1"/>
  <c r="O32"/>
  <c r="P32" a="1"/>
  <c r="P32"/>
  <c r="Q32" a="1"/>
  <c r="Q32"/>
  <c r="R32" a="1"/>
  <c r="R32"/>
  <c r="S32" a="1"/>
  <c r="S32"/>
  <c r="T32" a="1"/>
  <c r="T32"/>
  <c r="U32" a="1"/>
  <c r="U32"/>
  <c r="V32" a="1"/>
  <c r="V32"/>
  <c r="W32" a="1"/>
  <c r="W32"/>
  <c r="X32" a="1"/>
  <c r="X32"/>
  <c r="Y32" a="1"/>
  <c r="Y32"/>
  <c r="Z32" a="1"/>
  <c r="Z32"/>
  <c r="AA32" a="1"/>
  <c r="AA32"/>
  <c r="AB32" a="1"/>
  <c r="AB32"/>
  <c r="AC32" a="1"/>
  <c r="AC32"/>
  <c r="AD32" a="1"/>
  <c r="AD32"/>
  <c r="AE32" a="1"/>
  <c r="AE32"/>
  <c r="AF32" a="1"/>
  <c r="AF32"/>
  <c r="AG32" a="1"/>
  <c r="AG32"/>
  <c r="AH32" a="1"/>
  <c r="AH32"/>
  <c r="AI32" a="1"/>
  <c r="AI32"/>
  <c r="AJ32" a="1"/>
  <c r="AJ32"/>
  <c r="AK32" a="1"/>
  <c r="AK32"/>
  <c r="AL32" a="1"/>
  <c r="AL32"/>
  <c r="AM32" a="1"/>
  <c r="AM32"/>
  <c r="AN32" a="1"/>
  <c r="AN32"/>
  <c r="AO32" a="1"/>
  <c r="AO32"/>
  <c r="AP32" a="1"/>
  <c r="AP32"/>
  <c r="AQ32" a="1"/>
  <c r="AQ32"/>
  <c r="AR32" a="1"/>
  <c r="AR32"/>
  <c r="AS32" a="1"/>
  <c r="AS32"/>
  <c r="AT32" a="1"/>
  <c r="AT32"/>
  <c r="AU32" a="1"/>
  <c r="AU32"/>
  <c r="AV32" a="1"/>
  <c r="AV32"/>
  <c r="AW32" a="1"/>
  <c r="AW32"/>
  <c r="AX32" a="1"/>
  <c r="AX32"/>
  <c r="AY32" a="1"/>
  <c r="AY32"/>
  <c r="AZ32" a="1"/>
  <c r="AZ32"/>
  <c r="BA32" a="1"/>
  <c r="BA32"/>
  <c r="BB32" a="1"/>
  <c r="BB32"/>
  <c r="BC32" a="1"/>
  <c r="BC32"/>
  <c r="BD32" a="1"/>
  <c r="BD32"/>
  <c r="D33"/>
  <c r="F33"/>
  <c r="G33" a="1"/>
  <c r="G33"/>
  <c r="H33" a="1"/>
  <c r="H33"/>
  <c r="I33" a="1"/>
  <c r="I33"/>
  <c r="J33" a="1"/>
  <c r="J33"/>
  <c r="K33" a="1"/>
  <c r="K33"/>
  <c r="L33" a="1"/>
  <c r="L33"/>
  <c r="M33" a="1"/>
  <c r="M33"/>
  <c r="N33" a="1"/>
  <c r="N33"/>
  <c r="O33" a="1"/>
  <c r="O33"/>
  <c r="P33" a="1"/>
  <c r="P33"/>
  <c r="Q33" a="1"/>
  <c r="Q33"/>
  <c r="R33" a="1"/>
  <c r="R33"/>
  <c r="S33" a="1"/>
  <c r="S33"/>
  <c r="T33" a="1"/>
  <c r="T33"/>
  <c r="U33" a="1"/>
  <c r="U33"/>
  <c r="V33" a="1"/>
  <c r="V33"/>
  <c r="W33" a="1"/>
  <c r="W33"/>
  <c r="X33" a="1"/>
  <c r="X33"/>
  <c r="Y33" a="1"/>
  <c r="Y33"/>
  <c r="Z33" a="1"/>
  <c r="Z33"/>
  <c r="AA33" a="1"/>
  <c r="AA33"/>
  <c r="AB33" a="1"/>
  <c r="AB33"/>
  <c r="AC33" a="1"/>
  <c r="AC33"/>
  <c r="AD33" a="1"/>
  <c r="AD33"/>
  <c r="AE33" a="1"/>
  <c r="AE33"/>
  <c r="AF33" a="1"/>
  <c r="AF33"/>
  <c r="AG33" a="1"/>
  <c r="AG33"/>
  <c r="AH33" a="1"/>
  <c r="AH33"/>
  <c r="AI33" a="1"/>
  <c r="AI33"/>
  <c r="AJ33" a="1"/>
  <c r="AJ33"/>
  <c r="AK33" a="1"/>
  <c r="AK33"/>
  <c r="AL33" a="1"/>
  <c r="AL33"/>
  <c r="AM33" a="1"/>
  <c r="AM33"/>
  <c r="AN33" a="1"/>
  <c r="AN33"/>
  <c r="AO33" a="1"/>
  <c r="AO33"/>
  <c r="AP33" a="1"/>
  <c r="AP33"/>
  <c r="AQ33" a="1"/>
  <c r="AQ33"/>
  <c r="AR33" a="1"/>
  <c r="AR33"/>
  <c r="AS33" a="1"/>
  <c r="AS33"/>
  <c r="AT33" a="1"/>
  <c r="AT33"/>
  <c r="AU33" a="1"/>
  <c r="AU33"/>
  <c r="AV33" a="1"/>
  <c r="AV33"/>
  <c r="AW33" a="1"/>
  <c r="AW33"/>
  <c r="AX33" a="1"/>
  <c r="AX33"/>
  <c r="AY33" a="1"/>
  <c r="AY33"/>
  <c r="AZ33" a="1"/>
  <c r="AZ33"/>
  <c r="BA33" a="1"/>
  <c r="BA33"/>
  <c r="BB33" a="1"/>
  <c r="BB33"/>
  <c r="BC33" a="1"/>
  <c r="BC33"/>
  <c r="BD33" a="1"/>
  <c r="BD33"/>
  <c r="D34"/>
  <c r="F34"/>
  <c r="G34" a="1"/>
  <c r="G34"/>
  <c r="H34" a="1"/>
  <c r="H34"/>
  <c r="I34" a="1"/>
  <c r="I34"/>
  <c r="J34" a="1"/>
  <c r="J34"/>
  <c r="K34" a="1"/>
  <c r="K34"/>
  <c r="L34" a="1"/>
  <c r="L34"/>
  <c r="M34" a="1"/>
  <c r="M34"/>
  <c r="N34" a="1"/>
  <c r="N34"/>
  <c r="O34" a="1"/>
  <c r="O34"/>
  <c r="P34" a="1"/>
  <c r="P34"/>
  <c r="Q34" a="1"/>
  <c r="Q34"/>
  <c r="R34" a="1"/>
  <c r="R34"/>
  <c r="S34" a="1"/>
  <c r="S34"/>
  <c r="T34" a="1"/>
  <c r="T34"/>
  <c r="U34" a="1"/>
  <c r="U34"/>
  <c r="V34" a="1"/>
  <c r="V34"/>
  <c r="W34" a="1"/>
  <c r="W34"/>
  <c r="X34" a="1"/>
  <c r="X34"/>
  <c r="Y34" a="1"/>
  <c r="Y34"/>
  <c r="Z34" a="1"/>
  <c r="Z34"/>
  <c r="AA34" a="1"/>
  <c r="AA34"/>
  <c r="AB34" a="1"/>
  <c r="AB34"/>
  <c r="AC34" a="1"/>
  <c r="AC34"/>
  <c r="AD34" a="1"/>
  <c r="AD34"/>
  <c r="AE34" a="1"/>
  <c r="AE34"/>
  <c r="AF34" a="1"/>
  <c r="AF34"/>
  <c r="AG34" a="1"/>
  <c r="AG34"/>
  <c r="AH34" a="1"/>
  <c r="AH34"/>
  <c r="AI34" a="1"/>
  <c r="AI34"/>
  <c r="AJ34" a="1"/>
  <c r="AJ34"/>
  <c r="AK34" a="1"/>
  <c r="AK34"/>
  <c r="AL34" a="1"/>
  <c r="AL34"/>
  <c r="AM34" a="1"/>
  <c r="AM34"/>
  <c r="AN34" a="1"/>
  <c r="AN34"/>
  <c r="AO34" a="1"/>
  <c r="AO34"/>
  <c r="AP34" a="1"/>
  <c r="AP34"/>
  <c r="AQ34" a="1"/>
  <c r="AQ34"/>
  <c r="AR34" a="1"/>
  <c r="AR34"/>
  <c r="AS34" a="1"/>
  <c r="AS34"/>
  <c r="AT34" a="1"/>
  <c r="AT34"/>
  <c r="AU34" a="1"/>
  <c r="AU34"/>
  <c r="AV34" a="1"/>
  <c r="AV34"/>
  <c r="AW34" a="1"/>
  <c r="AW34"/>
  <c r="AX34" a="1"/>
  <c r="AX34"/>
  <c r="AY34" a="1"/>
  <c r="AY34"/>
  <c r="AZ34" a="1"/>
  <c r="AZ34"/>
  <c r="BA34" a="1"/>
  <c r="BA34"/>
  <c r="BB34" a="1"/>
  <c r="BB34"/>
  <c r="BC34" a="1"/>
  <c r="BC34"/>
  <c r="BD34" a="1"/>
  <c r="BD34"/>
  <c r="D35"/>
  <c r="F35"/>
  <c r="G35" a="1"/>
  <c r="G35"/>
  <c r="H35" a="1"/>
  <c r="H35"/>
  <c r="I35" a="1"/>
  <c r="I35"/>
  <c r="J35" a="1"/>
  <c r="J35"/>
  <c r="K35" a="1"/>
  <c r="K35"/>
  <c r="L35" a="1"/>
  <c r="L35"/>
  <c r="M35" a="1"/>
  <c r="M35"/>
  <c r="N35" a="1"/>
  <c r="N35"/>
  <c r="O35" a="1"/>
  <c r="O35"/>
  <c r="P35" a="1"/>
  <c r="P35"/>
  <c r="Q35" a="1"/>
  <c r="Q35"/>
  <c r="R35" a="1"/>
  <c r="R35"/>
  <c r="S35" a="1"/>
  <c r="S35"/>
  <c r="T35" a="1"/>
  <c r="T35"/>
  <c r="U35" a="1"/>
  <c r="U35"/>
  <c r="V35" a="1"/>
  <c r="V35"/>
  <c r="W35" a="1"/>
  <c r="W35"/>
  <c r="X35" a="1"/>
  <c r="X35"/>
  <c r="Y35" a="1"/>
  <c r="Y35"/>
  <c r="Z35" a="1"/>
  <c r="Z35"/>
  <c r="AA35" a="1"/>
  <c r="AA35"/>
  <c r="AB35" a="1"/>
  <c r="AB35"/>
  <c r="AC35" a="1"/>
  <c r="AC35"/>
  <c r="AD35" a="1"/>
  <c r="AD35"/>
  <c r="AE35" a="1"/>
  <c r="AE35"/>
  <c r="AF35" a="1"/>
  <c r="AF35"/>
  <c r="AG35" a="1"/>
  <c r="AG35"/>
  <c r="AH35" a="1"/>
  <c r="AH35"/>
  <c r="AI35" a="1"/>
  <c r="AI35"/>
  <c r="AJ35" a="1"/>
  <c r="AJ35"/>
  <c r="AK35" a="1"/>
  <c r="AK35"/>
  <c r="AL35" a="1"/>
  <c r="AL35"/>
  <c r="AM35" a="1"/>
  <c r="AM35"/>
  <c r="AN35" a="1"/>
  <c r="AN35"/>
  <c r="AO35" a="1"/>
  <c r="AO35"/>
  <c r="AP35" a="1"/>
  <c r="AP35"/>
  <c r="AQ35" a="1"/>
  <c r="AQ35"/>
  <c r="AR35" a="1"/>
  <c r="AR35"/>
  <c r="AS35" a="1"/>
  <c r="AS35"/>
  <c r="AT35" a="1"/>
  <c r="AT35"/>
  <c r="AU35" a="1"/>
  <c r="AU35"/>
  <c r="AV35" a="1"/>
  <c r="AV35"/>
  <c r="AW35" a="1"/>
  <c r="AW35"/>
  <c r="AX35" a="1"/>
  <c r="AX35"/>
  <c r="AY35" a="1"/>
  <c r="AY35"/>
  <c r="AZ35" a="1"/>
  <c r="AZ35"/>
  <c r="BA35" a="1"/>
  <c r="BA35"/>
  <c r="BB35" a="1"/>
  <c r="BB35"/>
  <c r="BC35" a="1"/>
  <c r="BC35"/>
  <c r="BD35" a="1"/>
  <c r="BD35"/>
  <c r="D36"/>
  <c r="F36"/>
  <c r="G36" a="1"/>
  <c r="G36"/>
  <c r="H36" a="1"/>
  <c r="H36"/>
  <c r="I36" a="1"/>
  <c r="I36"/>
  <c r="J36" a="1"/>
  <c r="J36"/>
  <c r="K36" a="1"/>
  <c r="K36"/>
  <c r="L36" a="1"/>
  <c r="L36"/>
  <c r="M36" a="1"/>
  <c r="M36"/>
  <c r="N36" a="1"/>
  <c r="N36"/>
  <c r="O36" a="1"/>
  <c r="O36"/>
  <c r="P36" a="1"/>
  <c r="P36"/>
  <c r="Q36" a="1"/>
  <c r="Q36"/>
  <c r="R36" a="1"/>
  <c r="R36"/>
  <c r="S36" a="1"/>
  <c r="S36"/>
  <c r="T36" a="1"/>
  <c r="T36"/>
  <c r="U36" a="1"/>
  <c r="U36"/>
  <c r="V36" a="1"/>
  <c r="V36"/>
  <c r="W36" a="1"/>
  <c r="W36"/>
  <c r="X36" a="1"/>
  <c r="X36"/>
  <c r="Y36" a="1"/>
  <c r="Y36"/>
  <c r="Z36" a="1"/>
  <c r="Z36"/>
  <c r="AA36" a="1"/>
  <c r="AA36"/>
  <c r="AB36" a="1"/>
  <c r="AB36"/>
  <c r="AC36" a="1"/>
  <c r="AC36"/>
  <c r="AD36" a="1"/>
  <c r="AD36"/>
  <c r="AE36" a="1"/>
  <c r="AE36"/>
  <c r="AF36" a="1"/>
  <c r="AF36"/>
  <c r="AG36" a="1"/>
  <c r="AG36"/>
  <c r="AH36" a="1"/>
  <c r="AH36"/>
  <c r="AI36" a="1"/>
  <c r="AI36"/>
  <c r="AJ36" a="1"/>
  <c r="AJ36"/>
  <c r="AK36" a="1"/>
  <c r="AK36"/>
  <c r="AL36" a="1"/>
  <c r="AL36"/>
  <c r="AM36" a="1"/>
  <c r="AM36"/>
  <c r="AN36" a="1"/>
  <c r="AN36"/>
  <c r="AO36" a="1"/>
  <c r="AO36"/>
  <c r="AP36" a="1"/>
  <c r="AP36"/>
  <c r="AQ36" a="1"/>
  <c r="AQ36"/>
  <c r="AR36" a="1"/>
  <c r="AR36"/>
  <c r="AS36" a="1"/>
  <c r="AS36"/>
  <c r="AT36" a="1"/>
  <c r="AT36"/>
  <c r="AU36" a="1"/>
  <c r="AU36"/>
  <c r="AV36" a="1"/>
  <c r="AV36"/>
  <c r="AW36" a="1"/>
  <c r="AW36"/>
  <c r="AX36" a="1"/>
  <c r="AX36"/>
  <c r="AY36" a="1"/>
  <c r="AY36"/>
  <c r="AZ36" a="1"/>
  <c r="AZ36"/>
  <c r="BA36" a="1"/>
  <c r="BA36"/>
  <c r="BB36" a="1"/>
  <c r="BB36"/>
  <c r="BC36" a="1"/>
  <c r="BC36"/>
  <c r="BD36" a="1"/>
  <c r="BD36"/>
  <c r="D37"/>
  <c r="F37"/>
  <c r="G37" a="1"/>
  <c r="G37"/>
  <c r="H37" a="1"/>
  <c r="H37"/>
  <c r="I37" a="1"/>
  <c r="I37"/>
  <c r="J37" a="1"/>
  <c r="J37"/>
  <c r="K37" a="1"/>
  <c r="K37"/>
  <c r="L37" a="1"/>
  <c r="L37"/>
  <c r="M37" a="1"/>
  <c r="M37"/>
  <c r="N37" a="1"/>
  <c r="N37"/>
  <c r="O37" a="1"/>
  <c r="O37"/>
  <c r="P37" a="1"/>
  <c r="P37"/>
  <c r="Q37" a="1"/>
  <c r="Q37"/>
  <c r="R37" a="1"/>
  <c r="R37"/>
  <c r="S37" a="1"/>
  <c r="S37"/>
  <c r="T37" a="1"/>
  <c r="T37"/>
  <c r="U37" a="1"/>
  <c r="U37"/>
  <c r="V37" a="1"/>
  <c r="V37"/>
  <c r="W37" a="1"/>
  <c r="W37"/>
  <c r="X37" a="1"/>
  <c r="X37"/>
  <c r="Y37" a="1"/>
  <c r="Y37"/>
  <c r="Z37" a="1"/>
  <c r="Z37"/>
  <c r="AA37" a="1"/>
  <c r="AA37"/>
  <c r="AB37" a="1"/>
  <c r="AB37"/>
  <c r="AC37" a="1"/>
  <c r="AC37"/>
  <c r="AD37" a="1"/>
  <c r="AD37"/>
  <c r="AE37" a="1"/>
  <c r="AE37"/>
  <c r="AF37" a="1"/>
  <c r="AF37"/>
  <c r="AG37" a="1"/>
  <c r="AG37"/>
  <c r="AH37" a="1"/>
  <c r="AH37"/>
  <c r="AI37" a="1"/>
  <c r="AI37"/>
  <c r="AJ37" a="1"/>
  <c r="AJ37"/>
  <c r="AK37" a="1"/>
  <c r="AK37"/>
  <c r="AL37" a="1"/>
  <c r="AL37"/>
  <c r="AM37" a="1"/>
  <c r="AM37"/>
  <c r="AN37" a="1"/>
  <c r="AN37"/>
  <c r="AO37" a="1"/>
  <c r="AO37"/>
  <c r="AP37" a="1"/>
  <c r="AP37"/>
  <c r="AQ37" a="1"/>
  <c r="AQ37"/>
  <c r="AR37" a="1"/>
  <c r="AR37"/>
  <c r="AS37" a="1"/>
  <c r="AS37"/>
  <c r="AT37" a="1"/>
  <c r="AT37"/>
  <c r="AU37" a="1"/>
  <c r="AU37"/>
  <c r="AV37" a="1"/>
  <c r="AV37"/>
  <c r="AW37" a="1"/>
  <c r="AW37"/>
  <c r="AX37" a="1"/>
  <c r="AX37"/>
  <c r="AY37" a="1"/>
  <c r="AY37"/>
  <c r="AZ37" a="1"/>
  <c r="AZ37"/>
  <c r="BA37" a="1"/>
  <c r="BA37"/>
  <c r="BB37" a="1"/>
  <c r="BB37"/>
  <c r="BC37" a="1"/>
  <c r="BC37"/>
  <c r="BD37" a="1"/>
  <c r="BD37"/>
  <c r="D38"/>
  <c r="F38"/>
  <c r="G38" a="1"/>
  <c r="G38"/>
  <c r="H38" a="1"/>
  <c r="H38"/>
  <c r="I38" a="1"/>
  <c r="I38"/>
  <c r="J38" a="1"/>
  <c r="J38"/>
  <c r="K38" a="1"/>
  <c r="K38"/>
  <c r="L38" a="1"/>
  <c r="L38"/>
  <c r="M38" a="1"/>
  <c r="M38"/>
  <c r="N38" a="1"/>
  <c r="N38"/>
  <c r="O38" a="1"/>
  <c r="O38"/>
  <c r="P38" a="1"/>
  <c r="P38"/>
  <c r="Q38" a="1"/>
  <c r="Q38"/>
  <c r="R38" a="1"/>
  <c r="R38"/>
  <c r="S38" a="1"/>
  <c r="S38"/>
  <c r="T38" a="1"/>
  <c r="T38"/>
  <c r="U38" a="1"/>
  <c r="U38"/>
  <c r="V38" a="1"/>
  <c r="V38"/>
  <c r="W38" a="1"/>
  <c r="W38"/>
  <c r="X38" a="1"/>
  <c r="X38"/>
  <c r="Y38" a="1"/>
  <c r="Y38"/>
  <c r="Z38" a="1"/>
  <c r="Z38"/>
  <c r="AA38" a="1"/>
  <c r="AA38"/>
  <c r="AB38" a="1"/>
  <c r="AB38"/>
  <c r="AC38" a="1"/>
  <c r="AC38"/>
  <c r="AD38" a="1"/>
  <c r="AD38"/>
  <c r="AE38" a="1"/>
  <c r="AE38"/>
  <c r="AF38" a="1"/>
  <c r="AF38"/>
  <c r="AG38" a="1"/>
  <c r="AG38"/>
  <c r="AH38" a="1"/>
  <c r="AH38"/>
  <c r="AI38" a="1"/>
  <c r="AI38"/>
  <c r="AJ38" a="1"/>
  <c r="AJ38"/>
  <c r="AK38" a="1"/>
  <c r="AK38"/>
  <c r="AL38" a="1"/>
  <c r="AL38"/>
  <c r="AM38" a="1"/>
  <c r="AM38"/>
  <c r="AN38" a="1"/>
  <c r="AN38"/>
  <c r="AO38" a="1"/>
  <c r="AO38"/>
  <c r="AP38" a="1"/>
  <c r="AP38"/>
  <c r="AQ38" a="1"/>
  <c r="AQ38"/>
  <c r="AR38" a="1"/>
  <c r="AR38"/>
  <c r="AS38" a="1"/>
  <c r="AS38"/>
  <c r="AT38" a="1"/>
  <c r="AT38"/>
  <c r="AU38" a="1"/>
  <c r="AU38"/>
  <c r="AV38" a="1"/>
  <c r="AV38"/>
  <c r="AW38" a="1"/>
  <c r="AW38"/>
  <c r="AX38" a="1"/>
  <c r="AX38"/>
  <c r="AY38" a="1"/>
  <c r="AY38"/>
  <c r="AZ38" a="1"/>
  <c r="AZ38"/>
  <c r="BA38" a="1"/>
  <c r="BA38"/>
  <c r="BB38" a="1"/>
  <c r="BB38"/>
  <c r="BC38" a="1"/>
  <c r="BC38"/>
  <c r="BD38" a="1"/>
  <c r="BD38"/>
  <c r="D39"/>
  <c r="F39"/>
  <c r="G39" a="1"/>
  <c r="G39"/>
  <c r="H39" a="1"/>
  <c r="H39"/>
  <c r="I39" a="1"/>
  <c r="I39"/>
  <c r="J39" a="1"/>
  <c r="J39"/>
  <c r="K39" a="1"/>
  <c r="K39"/>
  <c r="L39" a="1"/>
  <c r="L39"/>
  <c r="M39" a="1"/>
  <c r="M39"/>
  <c r="N39" a="1"/>
  <c r="N39"/>
  <c r="O39" a="1"/>
  <c r="O39"/>
  <c r="P39" a="1"/>
  <c r="P39"/>
  <c r="Q39" a="1"/>
  <c r="Q39"/>
  <c r="R39" a="1"/>
  <c r="R39"/>
  <c r="S39" a="1"/>
  <c r="S39"/>
  <c r="T39" a="1"/>
  <c r="T39"/>
  <c r="U39" a="1"/>
  <c r="U39"/>
  <c r="V39" a="1"/>
  <c r="V39"/>
  <c r="W39" a="1"/>
  <c r="W39"/>
  <c r="X39" a="1"/>
  <c r="X39"/>
  <c r="Y39" a="1"/>
  <c r="Y39"/>
  <c r="Z39" a="1"/>
  <c r="Z39"/>
  <c r="AA39" a="1"/>
  <c r="AA39"/>
  <c r="AB39" a="1"/>
  <c r="AB39"/>
  <c r="AC39" a="1"/>
  <c r="AC39"/>
  <c r="AD39" a="1"/>
  <c r="AD39"/>
  <c r="AE39" a="1"/>
  <c r="AE39"/>
  <c r="AF39" a="1"/>
  <c r="AF39"/>
  <c r="AG39" a="1"/>
  <c r="AG39"/>
  <c r="AH39" a="1"/>
  <c r="AH39"/>
  <c r="AI39" a="1"/>
  <c r="AI39"/>
  <c r="AJ39" a="1"/>
  <c r="AJ39"/>
  <c r="AK39" a="1"/>
  <c r="AK39"/>
  <c r="AL39" a="1"/>
  <c r="AL39"/>
  <c r="AM39" a="1"/>
  <c r="AM39"/>
  <c r="AN39" a="1"/>
  <c r="AN39"/>
  <c r="AO39" a="1"/>
  <c r="AO39"/>
  <c r="AP39" a="1"/>
  <c r="AP39"/>
  <c r="AQ39" a="1"/>
  <c r="AQ39"/>
  <c r="AR39" a="1"/>
  <c r="AR39"/>
  <c r="AS39" a="1"/>
  <c r="AS39"/>
  <c r="AT39" a="1"/>
  <c r="AT39"/>
  <c r="AU39" a="1"/>
  <c r="AU39"/>
  <c r="AV39" a="1"/>
  <c r="AV39"/>
  <c r="AW39" a="1"/>
  <c r="AW39"/>
  <c r="AX39" a="1"/>
  <c r="AX39"/>
  <c r="AY39" a="1"/>
  <c r="AY39"/>
  <c r="AZ39" a="1"/>
  <c r="AZ39"/>
  <c r="BA39" a="1"/>
  <c r="BA39"/>
  <c r="BB39" a="1"/>
  <c r="BB39"/>
  <c r="BC39" a="1"/>
  <c r="BC39"/>
  <c r="BD39" a="1"/>
  <c r="BD39"/>
  <c r="D40"/>
  <c r="F40"/>
  <c r="G40" a="1"/>
  <c r="G40"/>
  <c r="H40" a="1"/>
  <c r="H40"/>
  <c r="I40" a="1"/>
  <c r="I40"/>
  <c r="J40" a="1"/>
  <c r="J40"/>
  <c r="K40" a="1"/>
  <c r="K40"/>
  <c r="L40" a="1"/>
  <c r="L40"/>
  <c r="M40" a="1"/>
  <c r="M40"/>
  <c r="N40" a="1"/>
  <c r="N40"/>
  <c r="O40" a="1"/>
  <c r="O40"/>
  <c r="P40" a="1"/>
  <c r="P40"/>
  <c r="Q40" a="1"/>
  <c r="Q40"/>
  <c r="R40" a="1"/>
  <c r="R40"/>
  <c r="S40" a="1"/>
  <c r="S40"/>
  <c r="T40" a="1"/>
  <c r="T40"/>
  <c r="U40" a="1"/>
  <c r="U40"/>
  <c r="V40" a="1"/>
  <c r="V40"/>
  <c r="W40" a="1"/>
  <c r="W40"/>
  <c r="X40" a="1"/>
  <c r="X40"/>
  <c r="Y40" a="1"/>
  <c r="Y40"/>
  <c r="Z40" a="1"/>
  <c r="Z40"/>
  <c r="AA40" a="1"/>
  <c r="AA40"/>
  <c r="AB40" a="1"/>
  <c r="AB40"/>
  <c r="AC40" a="1"/>
  <c r="AC40"/>
  <c r="AD40" a="1"/>
  <c r="AD40"/>
  <c r="AE40" a="1"/>
  <c r="AE40"/>
  <c r="AF40" a="1"/>
  <c r="AF40"/>
  <c r="AG40" a="1"/>
  <c r="AG40"/>
  <c r="AH40" a="1"/>
  <c r="AH40"/>
  <c r="AI40" a="1"/>
  <c r="AI40"/>
  <c r="AJ40" a="1"/>
  <c r="AJ40"/>
  <c r="AK40" a="1"/>
  <c r="AK40"/>
  <c r="AL40" a="1"/>
  <c r="AL40"/>
  <c r="AM40" a="1"/>
  <c r="AM40"/>
  <c r="AN40" a="1"/>
  <c r="AN40"/>
  <c r="AO40" a="1"/>
  <c r="AO40"/>
  <c r="AP40" a="1"/>
  <c r="AP40"/>
  <c r="AQ40" a="1"/>
  <c r="AQ40"/>
  <c r="AR40" a="1"/>
  <c r="AR40"/>
  <c r="AS40" a="1"/>
  <c r="AS40"/>
  <c r="AT40" a="1"/>
  <c r="AT40"/>
  <c r="AU40" a="1"/>
  <c r="AU40"/>
  <c r="AV40" a="1"/>
  <c r="AV40"/>
  <c r="AW40" a="1"/>
  <c r="AW40"/>
  <c r="AX40" a="1"/>
  <c r="AX40"/>
  <c r="AY40" a="1"/>
  <c r="AY40"/>
  <c r="AZ40" a="1"/>
  <c r="AZ40"/>
  <c r="BA40" a="1"/>
  <c r="BA40"/>
  <c r="BB40" a="1"/>
  <c r="BB40"/>
  <c r="BC40" a="1"/>
  <c r="BC40"/>
  <c r="BD40" a="1"/>
  <c r="BD40"/>
  <c r="D41"/>
  <c r="F41"/>
  <c r="G41" a="1"/>
  <c r="G41"/>
  <c r="H41" a="1"/>
  <c r="H41"/>
  <c r="I41" a="1"/>
  <c r="I41"/>
  <c r="J41" a="1"/>
  <c r="J41"/>
  <c r="K41" a="1"/>
  <c r="K41"/>
  <c r="L41" a="1"/>
  <c r="L41"/>
  <c r="M41" a="1"/>
  <c r="M41"/>
  <c r="N41" a="1"/>
  <c r="N41"/>
  <c r="O41" a="1"/>
  <c r="O41"/>
  <c r="P41" a="1"/>
  <c r="P41"/>
  <c r="Q41" a="1"/>
  <c r="Q41"/>
  <c r="R41" a="1"/>
  <c r="R41"/>
  <c r="S41" a="1"/>
  <c r="S41"/>
  <c r="T41" a="1"/>
  <c r="T41"/>
  <c r="U41" a="1"/>
  <c r="U41"/>
  <c r="V41" a="1"/>
  <c r="V41"/>
  <c r="W41" a="1"/>
  <c r="W41"/>
  <c r="X41" a="1"/>
  <c r="X41"/>
  <c r="Y41" a="1"/>
  <c r="Y41"/>
  <c r="Z41" a="1"/>
  <c r="Z41"/>
  <c r="AA41" a="1"/>
  <c r="AA41"/>
  <c r="AB41" a="1"/>
  <c r="AB41"/>
  <c r="AC41" a="1"/>
  <c r="AC41"/>
  <c r="AD41" a="1"/>
  <c r="AD41"/>
  <c r="AE41" a="1"/>
  <c r="AE41"/>
  <c r="AF41" a="1"/>
  <c r="AF41"/>
  <c r="AG41" a="1"/>
  <c r="AG41"/>
  <c r="AH41" a="1"/>
  <c r="AH41"/>
  <c r="AI41" a="1"/>
  <c r="AI41"/>
  <c r="AJ41" a="1"/>
  <c r="AJ41"/>
  <c r="AK41" a="1"/>
  <c r="AK41"/>
  <c r="AL41" a="1"/>
  <c r="AL41"/>
  <c r="AM41" a="1"/>
  <c r="AM41"/>
  <c r="AN41" a="1"/>
  <c r="AN41"/>
  <c r="AO41" a="1"/>
  <c r="AO41"/>
  <c r="AP41" a="1"/>
  <c r="AP41"/>
  <c r="AQ41" a="1"/>
  <c r="AQ41"/>
  <c r="AR41" a="1"/>
  <c r="AR41"/>
  <c r="AS41" a="1"/>
  <c r="AS41"/>
  <c r="AT41" a="1"/>
  <c r="AT41"/>
  <c r="AU41" a="1"/>
  <c r="AU41"/>
  <c r="AV41" a="1"/>
  <c r="AV41"/>
  <c r="AW41" a="1"/>
  <c r="AW41"/>
  <c r="AX41" a="1"/>
  <c r="AX41"/>
  <c r="AY41" a="1"/>
  <c r="AY41"/>
  <c r="AZ41" a="1"/>
  <c r="AZ41"/>
  <c r="BA41" a="1"/>
  <c r="BA41"/>
  <c r="BB41" a="1"/>
  <c r="BB41"/>
  <c r="BC41" a="1"/>
  <c r="BC41"/>
  <c r="BD41" a="1"/>
  <c r="BD41"/>
  <c r="D42"/>
  <c r="F42"/>
  <c r="G42" a="1"/>
  <c r="G42"/>
  <c r="H42" a="1"/>
  <c r="H42"/>
  <c r="I42" a="1"/>
  <c r="I42"/>
  <c r="J42" a="1"/>
  <c r="J42"/>
  <c r="K42" a="1"/>
  <c r="K42"/>
  <c r="L42" a="1"/>
  <c r="L42"/>
  <c r="M42" a="1"/>
  <c r="M42"/>
  <c r="N42" a="1"/>
  <c r="N42"/>
  <c r="O42" a="1"/>
  <c r="O42"/>
  <c r="P42" a="1"/>
  <c r="P42"/>
  <c r="Q42" a="1"/>
  <c r="Q42"/>
  <c r="R42" a="1"/>
  <c r="R42"/>
  <c r="S42" a="1"/>
  <c r="S42"/>
  <c r="T42" a="1"/>
  <c r="T42"/>
  <c r="U42" a="1"/>
  <c r="U42"/>
  <c r="V42" a="1"/>
  <c r="V42"/>
  <c r="W42" a="1"/>
  <c r="W42"/>
  <c r="X42" a="1"/>
  <c r="X42"/>
  <c r="Y42" a="1"/>
  <c r="Y42"/>
  <c r="Z42" a="1"/>
  <c r="Z42"/>
  <c r="AA42" a="1"/>
  <c r="AA42"/>
  <c r="AB42" a="1"/>
  <c r="AB42"/>
  <c r="AC42" a="1"/>
  <c r="AC42"/>
  <c r="AD42" a="1"/>
  <c r="AD42"/>
  <c r="AE42" a="1"/>
  <c r="AE42"/>
  <c r="AF42" a="1"/>
  <c r="AF42"/>
  <c r="AG42" a="1"/>
  <c r="AG42"/>
  <c r="AH42" a="1"/>
  <c r="AH42"/>
  <c r="AI42" a="1"/>
  <c r="AI42"/>
  <c r="AJ42" a="1"/>
  <c r="AJ42"/>
  <c r="AK42" a="1"/>
  <c r="AK42"/>
  <c r="AL42" a="1"/>
  <c r="AL42"/>
  <c r="AM42" a="1"/>
  <c r="AM42"/>
  <c r="AN42" a="1"/>
  <c r="AN42"/>
  <c r="AO42" a="1"/>
  <c r="AO42"/>
  <c r="AP42" a="1"/>
  <c r="AP42"/>
  <c r="AQ42" a="1"/>
  <c r="AQ42"/>
  <c r="AR42" a="1"/>
  <c r="AR42"/>
  <c r="AS42" a="1"/>
  <c r="AS42"/>
  <c r="AT42" a="1"/>
  <c r="AT42"/>
  <c r="AU42" a="1"/>
  <c r="AU42"/>
  <c r="AV42" a="1"/>
  <c r="AV42"/>
  <c r="AW42" a="1"/>
  <c r="AW42"/>
  <c r="AX42" a="1"/>
  <c r="AX42"/>
  <c r="AY42" a="1"/>
  <c r="AY42"/>
  <c r="AZ42" a="1"/>
  <c r="AZ42"/>
  <c r="BA42" a="1"/>
  <c r="BA42"/>
  <c r="BB42" a="1"/>
  <c r="BB42"/>
  <c r="BC42" a="1"/>
  <c r="BC42"/>
  <c r="BD42" a="1"/>
  <c r="BD42"/>
  <c r="D43"/>
  <c r="F43"/>
  <c r="G43" a="1"/>
  <c r="G43"/>
  <c r="H43" a="1"/>
  <c r="H43"/>
  <c r="I43" a="1"/>
  <c r="I43"/>
  <c r="J43" a="1"/>
  <c r="J43"/>
  <c r="K43" a="1"/>
  <c r="K43"/>
  <c r="L43" a="1"/>
  <c r="L43"/>
  <c r="M43" a="1"/>
  <c r="M43"/>
  <c r="N43" a="1"/>
  <c r="N43"/>
  <c r="O43" a="1"/>
  <c r="O43"/>
  <c r="P43" a="1"/>
  <c r="P43"/>
  <c r="Q43" a="1"/>
  <c r="Q43"/>
  <c r="R43" a="1"/>
  <c r="R43"/>
  <c r="S43" a="1"/>
  <c r="S43"/>
  <c r="T43" a="1"/>
  <c r="T43"/>
  <c r="U43" a="1"/>
  <c r="U43"/>
  <c r="V43" a="1"/>
  <c r="V43"/>
  <c r="W43" a="1"/>
  <c r="W43"/>
  <c r="X43" a="1"/>
  <c r="X43"/>
  <c r="Y43" a="1"/>
  <c r="Y43"/>
  <c r="Z43" a="1"/>
  <c r="Z43"/>
  <c r="AA43" a="1"/>
  <c r="AA43"/>
  <c r="AB43" a="1"/>
  <c r="AB43"/>
  <c r="AC43" a="1"/>
  <c r="AC43"/>
  <c r="AD43" a="1"/>
  <c r="AD43"/>
  <c r="AE43" a="1"/>
  <c r="AE43"/>
  <c r="AF43" a="1"/>
  <c r="AF43"/>
  <c r="AG43" a="1"/>
  <c r="AG43"/>
  <c r="AH43" a="1"/>
  <c r="AH43"/>
  <c r="AI43" a="1"/>
  <c r="AI43"/>
  <c r="AJ43" a="1"/>
  <c r="AJ43"/>
  <c r="AK43" a="1"/>
  <c r="AK43"/>
  <c r="AL43" a="1"/>
  <c r="AL43"/>
  <c r="AM43" a="1"/>
  <c r="AM43"/>
  <c r="AN43" a="1"/>
  <c r="AN43"/>
  <c r="AO43" a="1"/>
  <c r="AO43"/>
  <c r="AP43" a="1"/>
  <c r="AP43"/>
  <c r="AQ43" a="1"/>
  <c r="AQ43"/>
  <c r="AR43" a="1"/>
  <c r="AR43"/>
  <c r="AS43" a="1"/>
  <c r="AS43"/>
  <c r="AT43" a="1"/>
  <c r="AT43"/>
  <c r="AU43" a="1"/>
  <c r="AU43"/>
  <c r="AV43" a="1"/>
  <c r="AV43"/>
  <c r="AW43" a="1"/>
  <c r="AW43"/>
  <c r="AX43" a="1"/>
  <c r="AX43"/>
  <c r="AY43" a="1"/>
  <c r="AY43"/>
  <c r="AZ43" a="1"/>
  <c r="AZ43"/>
  <c r="BA43" a="1"/>
  <c r="BA43"/>
  <c r="BB43" a="1"/>
  <c r="BB43"/>
  <c r="BC43" a="1"/>
  <c r="BC43"/>
  <c r="BD43" a="1"/>
  <c r="BD43"/>
  <c r="D44"/>
  <c r="F44"/>
  <c r="G44" a="1"/>
  <c r="G44"/>
  <c r="H44" a="1"/>
  <c r="H44"/>
  <c r="I44" a="1"/>
  <c r="I44"/>
  <c r="J44" a="1"/>
  <c r="J44"/>
  <c r="K44" a="1"/>
  <c r="K44"/>
  <c r="L44" a="1"/>
  <c r="L44"/>
  <c r="M44" a="1"/>
  <c r="M44"/>
  <c r="N44" a="1"/>
  <c r="N44"/>
  <c r="O44" a="1"/>
  <c r="O44"/>
  <c r="P44" a="1"/>
  <c r="P44"/>
  <c r="Q44" a="1"/>
  <c r="Q44"/>
  <c r="R44" a="1"/>
  <c r="R44"/>
  <c r="S44" a="1"/>
  <c r="S44"/>
  <c r="T44" a="1"/>
  <c r="T44"/>
  <c r="U44" a="1"/>
  <c r="U44"/>
  <c r="V44" a="1"/>
  <c r="V44"/>
  <c r="W44" a="1"/>
  <c r="W44"/>
  <c r="X44" a="1"/>
  <c r="X44"/>
  <c r="Y44" a="1"/>
  <c r="Y44"/>
  <c r="Z44" a="1"/>
  <c r="Z44"/>
  <c r="AA44" a="1"/>
  <c r="AA44"/>
  <c r="AB44" a="1"/>
  <c r="AB44"/>
  <c r="AC44" a="1"/>
  <c r="AC44"/>
  <c r="AD44" a="1"/>
  <c r="AD44"/>
  <c r="AE44" a="1"/>
  <c r="AE44"/>
  <c r="AF44" a="1"/>
  <c r="AF44"/>
  <c r="AG44" a="1"/>
  <c r="AG44"/>
  <c r="AH44" a="1"/>
  <c r="AH44"/>
  <c r="AI44" a="1"/>
  <c r="AI44"/>
  <c r="AJ44" a="1"/>
  <c r="AJ44"/>
  <c r="AK44" a="1"/>
  <c r="AK44"/>
  <c r="AL44" a="1"/>
  <c r="AL44"/>
  <c r="AM44" a="1"/>
  <c r="AM44"/>
  <c r="AN44" a="1"/>
  <c r="AN44"/>
  <c r="AO44" a="1"/>
  <c r="AO44"/>
  <c r="AP44" a="1"/>
  <c r="AP44"/>
  <c r="AQ44" a="1"/>
  <c r="AQ44"/>
  <c r="AR44" a="1"/>
  <c r="AR44"/>
  <c r="AS44" a="1"/>
  <c r="AS44"/>
  <c r="AT44" a="1"/>
  <c r="AT44"/>
  <c r="AU44" a="1"/>
  <c r="AU44"/>
  <c r="AV44" a="1"/>
  <c r="AV44"/>
  <c r="AW44" a="1"/>
  <c r="AW44"/>
  <c r="AX44" a="1"/>
  <c r="AX44"/>
  <c r="AY44" a="1"/>
  <c r="AY44"/>
  <c r="AZ44" a="1"/>
  <c r="AZ44"/>
  <c r="BA44" a="1"/>
  <c r="BA44"/>
  <c r="BB44" a="1"/>
  <c r="BB44"/>
  <c r="BC44" a="1"/>
  <c r="BC44"/>
  <c r="BD44" a="1"/>
  <c r="BD44"/>
  <c r="D45"/>
  <c r="F45"/>
  <c r="G45" a="1"/>
  <c r="G45"/>
  <c r="H45" a="1"/>
  <c r="H45"/>
  <c r="I45" a="1"/>
  <c r="I45"/>
  <c r="J45" a="1"/>
  <c r="J45"/>
  <c r="K45" a="1"/>
  <c r="K45"/>
  <c r="L45" a="1"/>
  <c r="L45"/>
  <c r="M45" a="1"/>
  <c r="M45"/>
  <c r="N45" a="1"/>
  <c r="N45"/>
  <c r="O45" a="1"/>
  <c r="O45"/>
  <c r="P45" a="1"/>
  <c r="P45"/>
  <c r="Q45" a="1"/>
  <c r="Q45"/>
  <c r="R45" a="1"/>
  <c r="R45"/>
  <c r="S45" a="1"/>
  <c r="S45"/>
  <c r="T45" a="1"/>
  <c r="T45"/>
  <c r="U45" a="1"/>
  <c r="U45"/>
  <c r="V45" a="1"/>
  <c r="V45"/>
  <c r="W45" a="1"/>
  <c r="W45"/>
  <c r="X45" a="1"/>
  <c r="X45"/>
  <c r="Y45" a="1"/>
  <c r="Y45"/>
  <c r="Z45" a="1"/>
  <c r="Z45"/>
  <c r="AA45" a="1"/>
  <c r="AA45"/>
  <c r="AB45" a="1"/>
  <c r="AB45"/>
  <c r="AC45" a="1"/>
  <c r="AC45"/>
  <c r="AD45" a="1"/>
  <c r="AD45"/>
  <c r="AE45" a="1"/>
  <c r="AE45"/>
  <c r="AF45" a="1"/>
  <c r="AF45"/>
  <c r="AG45" a="1"/>
  <c r="AG45"/>
  <c r="AH45" a="1"/>
  <c r="AH45"/>
  <c r="AI45" a="1"/>
  <c r="AI45"/>
  <c r="AJ45" a="1"/>
  <c r="AJ45"/>
  <c r="AK45" a="1"/>
  <c r="AK45"/>
  <c r="AL45" a="1"/>
  <c r="AL45"/>
  <c r="AM45" a="1"/>
  <c r="AM45"/>
  <c r="AN45" a="1"/>
  <c r="AN45"/>
  <c r="AO45" a="1"/>
  <c r="AO45"/>
  <c r="AP45" a="1"/>
  <c r="AP45"/>
  <c r="AQ45" a="1"/>
  <c r="AQ45"/>
  <c r="AR45" a="1"/>
  <c r="AR45"/>
  <c r="AS45" a="1"/>
  <c r="AS45"/>
  <c r="AT45" a="1"/>
  <c r="AT45"/>
  <c r="AU45" a="1"/>
  <c r="AU45"/>
  <c r="AV45" a="1"/>
  <c r="AV45"/>
  <c r="AW45" a="1"/>
  <c r="AW45"/>
  <c r="AX45" a="1"/>
  <c r="AX45"/>
  <c r="AY45" a="1"/>
  <c r="AY45"/>
  <c r="AZ45" a="1"/>
  <c r="AZ45"/>
  <c r="BA45" a="1"/>
  <c r="BA45"/>
  <c r="BB45" a="1"/>
  <c r="BB45"/>
  <c r="BC45" a="1"/>
  <c r="BC45"/>
  <c r="BD45" a="1"/>
  <c r="BD45"/>
  <c r="D46"/>
  <c r="F46"/>
  <c r="G46" a="1"/>
  <c r="G46"/>
  <c r="H46" a="1"/>
  <c r="H46"/>
  <c r="I46" a="1"/>
  <c r="I46"/>
  <c r="J46" a="1"/>
  <c r="J46"/>
  <c r="K46" a="1"/>
  <c r="K46"/>
  <c r="L46" a="1"/>
  <c r="L46"/>
  <c r="M46" a="1"/>
  <c r="M46"/>
  <c r="N46" a="1"/>
  <c r="N46"/>
  <c r="O46" a="1"/>
  <c r="O46"/>
  <c r="P46" a="1"/>
  <c r="P46"/>
  <c r="Q46" a="1"/>
  <c r="Q46"/>
  <c r="R46" a="1"/>
  <c r="R46"/>
  <c r="S46" a="1"/>
  <c r="S46"/>
  <c r="T46" a="1"/>
  <c r="T46"/>
  <c r="U46" a="1"/>
  <c r="U46"/>
  <c r="V46" a="1"/>
  <c r="V46"/>
  <c r="W46" a="1"/>
  <c r="W46"/>
  <c r="X46" a="1"/>
  <c r="X46"/>
  <c r="Y46" a="1"/>
  <c r="Y46"/>
  <c r="Z46" a="1"/>
  <c r="Z46"/>
  <c r="AA46" a="1"/>
  <c r="AA46"/>
  <c r="AB46" a="1"/>
  <c r="AB46"/>
  <c r="AC46" a="1"/>
  <c r="AC46"/>
  <c r="AD46" a="1"/>
  <c r="AD46"/>
  <c r="AE46" a="1"/>
  <c r="AE46"/>
  <c r="AF46" a="1"/>
  <c r="AF46"/>
  <c r="AG46" a="1"/>
  <c r="AG46"/>
  <c r="AH46" a="1"/>
  <c r="AH46"/>
  <c r="AI46" a="1"/>
  <c r="AI46"/>
  <c r="AJ46" a="1"/>
  <c r="AJ46"/>
  <c r="AK46" a="1"/>
  <c r="AK46"/>
  <c r="AL46" a="1"/>
  <c r="AL46"/>
  <c r="AM46" a="1"/>
  <c r="AM46"/>
  <c r="AN46" a="1"/>
  <c r="AN46"/>
  <c r="AO46" a="1"/>
  <c r="AO46"/>
  <c r="AP46" a="1"/>
  <c r="AP46"/>
  <c r="AQ46" a="1"/>
  <c r="AQ46"/>
  <c r="AR46" a="1"/>
  <c r="AR46"/>
  <c r="AS46" a="1"/>
  <c r="AS46"/>
  <c r="AT46" a="1"/>
  <c r="AT46"/>
  <c r="AU46" a="1"/>
  <c r="AU46"/>
  <c r="AV46" a="1"/>
  <c r="AV46"/>
  <c r="AW46" a="1"/>
  <c r="AW46"/>
  <c r="AX46" a="1"/>
  <c r="AX46"/>
  <c r="AY46" a="1"/>
  <c r="AY46"/>
  <c r="AZ46" a="1"/>
  <c r="AZ46"/>
  <c r="BA46" a="1"/>
  <c r="BA46"/>
  <c r="BB46" a="1"/>
  <c r="BB46"/>
  <c r="BC46" a="1"/>
  <c r="BC46"/>
  <c r="BD46" a="1"/>
  <c r="BD46"/>
  <c r="D47"/>
  <c r="F47"/>
  <c r="G47" a="1"/>
  <c r="G47"/>
  <c r="H47" a="1"/>
  <c r="H47"/>
  <c r="I47" a="1"/>
  <c r="I47"/>
  <c r="J47" a="1"/>
  <c r="J47"/>
  <c r="K47" a="1"/>
  <c r="K47"/>
  <c r="L47" a="1"/>
  <c r="L47"/>
  <c r="M47" a="1"/>
  <c r="M47"/>
  <c r="N47" a="1"/>
  <c r="N47"/>
  <c r="O47" a="1"/>
  <c r="O47"/>
  <c r="P47" a="1"/>
  <c r="P47"/>
  <c r="Q47" a="1"/>
  <c r="Q47"/>
  <c r="R47" a="1"/>
  <c r="R47"/>
  <c r="S47" a="1"/>
  <c r="S47"/>
  <c r="T47" a="1"/>
  <c r="T47"/>
  <c r="U47" a="1"/>
  <c r="U47"/>
  <c r="V47" a="1"/>
  <c r="V47"/>
  <c r="W47" a="1"/>
  <c r="W47"/>
  <c r="X47" a="1"/>
  <c r="X47"/>
  <c r="Y47" a="1"/>
  <c r="Y47"/>
  <c r="Z47" a="1"/>
  <c r="Z47"/>
  <c r="AA47" a="1"/>
  <c r="AA47"/>
  <c r="AB47" a="1"/>
  <c r="AB47"/>
  <c r="AC47" a="1"/>
  <c r="AC47"/>
  <c r="AD47" a="1"/>
  <c r="AD47"/>
  <c r="AE47" a="1"/>
  <c r="AE47"/>
  <c r="AF47" a="1"/>
  <c r="AF47"/>
  <c r="AG47" a="1"/>
  <c r="AG47"/>
  <c r="AH47" a="1"/>
  <c r="AH47"/>
  <c r="AI47" a="1"/>
  <c r="AI47"/>
  <c r="AJ47" a="1"/>
  <c r="AJ47"/>
  <c r="AK47" a="1"/>
  <c r="AK47"/>
  <c r="AL47" a="1"/>
  <c r="AL47"/>
  <c r="AM47" a="1"/>
  <c r="AM47"/>
  <c r="AN47" a="1"/>
  <c r="AN47"/>
  <c r="AO47" a="1"/>
  <c r="AO47"/>
  <c r="AP47" a="1"/>
  <c r="AP47"/>
  <c r="AQ47" a="1"/>
  <c r="AQ47"/>
  <c r="AR47" a="1"/>
  <c r="AR47"/>
  <c r="AS47" a="1"/>
  <c r="AS47"/>
  <c r="AT47" a="1"/>
  <c r="AT47"/>
  <c r="AU47" a="1"/>
  <c r="AU47"/>
  <c r="AV47" a="1"/>
  <c r="AV47"/>
  <c r="AW47" a="1"/>
  <c r="AW47"/>
  <c r="AX47" a="1"/>
  <c r="AX47"/>
  <c r="AY47" a="1"/>
  <c r="AY47"/>
  <c r="AZ47" a="1"/>
  <c r="AZ47"/>
  <c r="BA47" a="1"/>
  <c r="BA47"/>
  <c r="BB47" a="1"/>
  <c r="BB47"/>
  <c r="BC47" a="1"/>
  <c r="BC47"/>
  <c r="BD47" a="1"/>
  <c r="BD47"/>
  <c r="D48"/>
  <c r="F48"/>
  <c r="G48" a="1"/>
  <c r="G48"/>
  <c r="H48" a="1"/>
  <c r="H48"/>
  <c r="I48" a="1"/>
  <c r="I48"/>
  <c r="J48" a="1"/>
  <c r="J48"/>
  <c r="K48" a="1"/>
  <c r="K48"/>
  <c r="L48" a="1"/>
  <c r="L48"/>
  <c r="M48" a="1"/>
  <c r="M48"/>
  <c r="N48" a="1"/>
  <c r="N48"/>
  <c r="O48" a="1"/>
  <c r="O48"/>
  <c r="P48" a="1"/>
  <c r="P48"/>
  <c r="Q48" a="1"/>
  <c r="Q48"/>
  <c r="R48" a="1"/>
  <c r="R48"/>
  <c r="S48" a="1"/>
  <c r="S48"/>
  <c r="T48" a="1"/>
  <c r="T48"/>
  <c r="U48" a="1"/>
  <c r="U48"/>
  <c r="V48" a="1"/>
  <c r="V48"/>
  <c r="W48" a="1"/>
  <c r="W48"/>
  <c r="X48" a="1"/>
  <c r="X48"/>
  <c r="Y48" a="1"/>
  <c r="Y48"/>
  <c r="Z48" a="1"/>
  <c r="Z48"/>
  <c r="AA48" a="1"/>
  <c r="AA48"/>
  <c r="AB48" a="1"/>
  <c r="AB48"/>
  <c r="AC48" a="1"/>
  <c r="AC48"/>
  <c r="AD48" a="1"/>
  <c r="AD48"/>
  <c r="AE48" a="1"/>
  <c r="AE48"/>
  <c r="AF48" a="1"/>
  <c r="AF48"/>
  <c r="AG48" a="1"/>
  <c r="AG48"/>
  <c r="AH48" a="1"/>
  <c r="AH48"/>
  <c r="AI48" a="1"/>
  <c r="AI48"/>
  <c r="AJ48" a="1"/>
  <c r="AJ48"/>
  <c r="AK48" a="1"/>
  <c r="AK48"/>
  <c r="AL48" a="1"/>
  <c r="AL48"/>
  <c r="AM48" a="1"/>
  <c r="AM48"/>
  <c r="AN48" a="1"/>
  <c r="AN48"/>
  <c r="AO48" a="1"/>
  <c r="AO48"/>
  <c r="AP48" a="1"/>
  <c r="AP48"/>
  <c r="AQ48" a="1"/>
  <c r="AQ48"/>
  <c r="AR48" a="1"/>
  <c r="AR48"/>
  <c r="AS48" a="1"/>
  <c r="AS48"/>
  <c r="AT48" a="1"/>
  <c r="AT48"/>
  <c r="AU48" a="1"/>
  <c r="AU48"/>
  <c r="AV48" a="1"/>
  <c r="AV48"/>
  <c r="AW48" a="1"/>
  <c r="AW48"/>
  <c r="AX48" a="1"/>
  <c r="AX48"/>
  <c r="AY48" a="1"/>
  <c r="AY48"/>
  <c r="AZ48" a="1"/>
  <c r="AZ48"/>
  <c r="BA48" a="1"/>
  <c r="BA48"/>
  <c r="BB48" a="1"/>
  <c r="BB48"/>
  <c r="BC48" a="1"/>
  <c r="BC48"/>
  <c r="BD48" a="1"/>
  <c r="BD48"/>
  <c r="D49"/>
  <c r="F49"/>
  <c r="G49" a="1"/>
  <c r="G49"/>
  <c r="H49" a="1"/>
  <c r="H49"/>
  <c r="I49" a="1"/>
  <c r="I49"/>
  <c r="J49" a="1"/>
  <c r="J49"/>
  <c r="K49" a="1"/>
  <c r="K49"/>
  <c r="L49" a="1"/>
  <c r="L49"/>
  <c r="M49" a="1"/>
  <c r="M49"/>
  <c r="N49" a="1"/>
  <c r="N49"/>
  <c r="O49" a="1"/>
  <c r="O49"/>
  <c r="P49" a="1"/>
  <c r="P49"/>
  <c r="Q49" a="1"/>
  <c r="Q49"/>
  <c r="R49" a="1"/>
  <c r="R49"/>
  <c r="S49" a="1"/>
  <c r="S49"/>
  <c r="T49" a="1"/>
  <c r="T49"/>
  <c r="U49" a="1"/>
  <c r="U49"/>
  <c r="V49" a="1"/>
  <c r="V49"/>
  <c r="W49" a="1"/>
  <c r="W49"/>
  <c r="X49" a="1"/>
  <c r="X49"/>
  <c r="Y49" a="1"/>
  <c r="Y49"/>
  <c r="Z49" a="1"/>
  <c r="Z49"/>
  <c r="AA49" a="1"/>
  <c r="AA49"/>
  <c r="AB49" a="1"/>
  <c r="AB49"/>
  <c r="AC49" a="1"/>
  <c r="AC49"/>
  <c r="AD49" a="1"/>
  <c r="AD49"/>
  <c r="AE49" a="1"/>
  <c r="AE49"/>
  <c r="AF49" a="1"/>
  <c r="AF49"/>
  <c r="AG49" a="1"/>
  <c r="AG49"/>
  <c r="AH49" a="1"/>
  <c r="AH49"/>
  <c r="AI49" a="1"/>
  <c r="AI49"/>
  <c r="AJ49" a="1"/>
  <c r="AJ49"/>
  <c r="AK49" a="1"/>
  <c r="AK49"/>
  <c r="AL49" a="1"/>
  <c r="AL49"/>
  <c r="AM49" a="1"/>
  <c r="AM49"/>
  <c r="AN49" a="1"/>
  <c r="AN49"/>
  <c r="AO49" a="1"/>
  <c r="AO49"/>
  <c r="AP49" a="1"/>
  <c r="AP49"/>
  <c r="AQ49" a="1"/>
  <c r="AQ49"/>
  <c r="AR49" a="1"/>
  <c r="AR49"/>
  <c r="AS49" a="1"/>
  <c r="AS49"/>
  <c r="AT49" a="1"/>
  <c r="AT49"/>
  <c r="AU49" a="1"/>
  <c r="AU49"/>
  <c r="AV49" a="1"/>
  <c r="AV49"/>
  <c r="AW49" a="1"/>
  <c r="AW49"/>
  <c r="AX49" a="1"/>
  <c r="AX49"/>
  <c r="AY49" a="1"/>
  <c r="AY49"/>
  <c r="AZ49" a="1"/>
  <c r="AZ49"/>
  <c r="BA49" a="1"/>
  <c r="BA49"/>
  <c r="BB49" a="1"/>
  <c r="BB49"/>
  <c r="BC49" a="1"/>
  <c r="BC49"/>
  <c r="BD49" a="1"/>
  <c r="BD49"/>
  <c r="D50"/>
  <c r="F50"/>
  <c r="G50" a="1"/>
  <c r="G50"/>
  <c r="H50" a="1"/>
  <c r="H50"/>
  <c r="I50" a="1"/>
  <c r="I50"/>
  <c r="J50" a="1"/>
  <c r="J50"/>
  <c r="K50" a="1"/>
  <c r="K50"/>
  <c r="L50" a="1"/>
  <c r="L50"/>
  <c r="M50" a="1"/>
  <c r="M50"/>
  <c r="N50" a="1"/>
  <c r="N50"/>
  <c r="O50" a="1"/>
  <c r="O50"/>
  <c r="P50" a="1"/>
  <c r="P50"/>
  <c r="Q50" a="1"/>
  <c r="Q50"/>
  <c r="R50" a="1"/>
  <c r="R50"/>
  <c r="S50" a="1"/>
  <c r="S50"/>
  <c r="T50" a="1"/>
  <c r="T50"/>
  <c r="U50" a="1"/>
  <c r="U50"/>
  <c r="V50" a="1"/>
  <c r="V50"/>
  <c r="W50" a="1"/>
  <c r="W50"/>
  <c r="X50" a="1"/>
  <c r="X50"/>
  <c r="Y50" a="1"/>
  <c r="Y50"/>
  <c r="Z50" a="1"/>
  <c r="Z50"/>
  <c r="AA50" a="1"/>
  <c r="AA50"/>
  <c r="AB50" a="1"/>
  <c r="AB50"/>
  <c r="AC50" a="1"/>
  <c r="AC50"/>
  <c r="AD50" a="1"/>
  <c r="AD50"/>
  <c r="AE50" a="1"/>
  <c r="AE50"/>
  <c r="AF50" a="1"/>
  <c r="AF50"/>
  <c r="AG50" a="1"/>
  <c r="AG50"/>
  <c r="AH50" a="1"/>
  <c r="AH50"/>
  <c r="AI50" a="1"/>
  <c r="AI50"/>
  <c r="AJ50" a="1"/>
  <c r="AJ50"/>
  <c r="AK50" a="1"/>
  <c r="AK50"/>
  <c r="AL50" a="1"/>
  <c r="AL50"/>
  <c r="AM50" a="1"/>
  <c r="AM50"/>
  <c r="AN50" a="1"/>
  <c r="AN50"/>
  <c r="AO50" a="1"/>
  <c r="AO50"/>
  <c r="AP50" a="1"/>
  <c r="AP50"/>
  <c r="AQ50" a="1"/>
  <c r="AQ50"/>
  <c r="AR50" a="1"/>
  <c r="AR50"/>
  <c r="AS50" a="1"/>
  <c r="AS50"/>
  <c r="AT50" a="1"/>
  <c r="AT50"/>
  <c r="AU50" a="1"/>
  <c r="AU50"/>
  <c r="AV50" a="1"/>
  <c r="AV50"/>
  <c r="AW50" a="1"/>
  <c r="AW50"/>
  <c r="AX50" a="1"/>
  <c r="AX50"/>
  <c r="AY50" a="1"/>
  <c r="AY50"/>
  <c r="AZ50" a="1"/>
  <c r="AZ50"/>
  <c r="BA50" a="1"/>
  <c r="BA50"/>
  <c r="BB50" a="1"/>
  <c r="BB50"/>
  <c r="BC50" a="1"/>
  <c r="BC50"/>
  <c r="BD50" a="1"/>
  <c r="BD50"/>
  <c r="D51"/>
  <c r="F51"/>
  <c r="G51" a="1"/>
  <c r="G51"/>
  <c r="H51" a="1"/>
  <c r="H51"/>
  <c r="I51" a="1"/>
  <c r="I51"/>
  <c r="J51" a="1"/>
  <c r="J51"/>
  <c r="K51" a="1"/>
  <c r="K51"/>
  <c r="L51" a="1"/>
  <c r="L51"/>
  <c r="M51" a="1"/>
  <c r="M51"/>
  <c r="N51" a="1"/>
  <c r="N51"/>
  <c r="O51" a="1"/>
  <c r="O51"/>
  <c r="P51" a="1"/>
  <c r="P51"/>
  <c r="Q51" a="1"/>
  <c r="Q51"/>
  <c r="R51" a="1"/>
  <c r="R51"/>
  <c r="S51" a="1"/>
  <c r="S51"/>
  <c r="T51" a="1"/>
  <c r="T51"/>
  <c r="U51" a="1"/>
  <c r="U51"/>
  <c r="V51" a="1"/>
  <c r="V51"/>
  <c r="W51" a="1"/>
  <c r="W51"/>
  <c r="X51" a="1"/>
  <c r="X51"/>
  <c r="Y51" a="1"/>
  <c r="Y51"/>
  <c r="Z51" a="1"/>
  <c r="Z51"/>
  <c r="AA51" a="1"/>
  <c r="AA51"/>
  <c r="AB51" a="1"/>
  <c r="AB51"/>
  <c r="AC51" a="1"/>
  <c r="AC51"/>
  <c r="AD51" a="1"/>
  <c r="AD51"/>
  <c r="AE51" a="1"/>
  <c r="AE51"/>
  <c r="AF51" a="1"/>
  <c r="AF51"/>
  <c r="AG51" a="1"/>
  <c r="AG51"/>
  <c r="AH51" a="1"/>
  <c r="AH51"/>
  <c r="AI51" a="1"/>
  <c r="AI51"/>
  <c r="AJ51" a="1"/>
  <c r="AJ51"/>
  <c r="AK51" a="1"/>
  <c r="AK51"/>
  <c r="AL51" a="1"/>
  <c r="AL51"/>
  <c r="AM51" a="1"/>
  <c r="AM51"/>
  <c r="AN51" a="1"/>
  <c r="AN51"/>
  <c r="AO51" a="1"/>
  <c r="AO51"/>
  <c r="AP51" a="1"/>
  <c r="AP51"/>
  <c r="AQ51" a="1"/>
  <c r="AQ51"/>
  <c r="AR51" a="1"/>
  <c r="AR51"/>
  <c r="AS51" a="1"/>
  <c r="AS51"/>
  <c r="AT51" a="1"/>
  <c r="AT51"/>
  <c r="AU51" a="1"/>
  <c r="AU51"/>
  <c r="AV51" a="1"/>
  <c r="AV51"/>
  <c r="AW51" a="1"/>
  <c r="AW51"/>
  <c r="AX51" a="1"/>
  <c r="AX51"/>
  <c r="AY51" a="1"/>
  <c r="AY51"/>
  <c r="AZ51" a="1"/>
  <c r="AZ51"/>
  <c r="BA51" a="1"/>
  <c r="BA51"/>
  <c r="BB51" a="1"/>
  <c r="BB51"/>
  <c r="BC51" a="1"/>
  <c r="BC51"/>
  <c r="BD51" a="1"/>
  <c r="BD51"/>
  <c r="D52"/>
  <c r="F52"/>
  <c r="G52" a="1"/>
  <c r="G52"/>
  <c r="H52" a="1"/>
  <c r="H52"/>
  <c r="I52" a="1"/>
  <c r="I52"/>
  <c r="J52" a="1"/>
  <c r="J52"/>
  <c r="K52" a="1"/>
  <c r="K52"/>
  <c r="L52" a="1"/>
  <c r="L52"/>
  <c r="M52" a="1"/>
  <c r="M52"/>
  <c r="N52" a="1"/>
  <c r="N52"/>
  <c r="O52" a="1"/>
  <c r="O52"/>
  <c r="P52" a="1"/>
  <c r="P52"/>
  <c r="Q52" a="1"/>
  <c r="Q52"/>
  <c r="R52" a="1"/>
  <c r="R52"/>
  <c r="S52" a="1"/>
  <c r="S52"/>
  <c r="T52" a="1"/>
  <c r="T52"/>
  <c r="U52" a="1"/>
  <c r="U52"/>
  <c r="V52" a="1"/>
  <c r="V52"/>
  <c r="W52" a="1"/>
  <c r="W52"/>
  <c r="X52" a="1"/>
  <c r="X52"/>
  <c r="Y52" a="1"/>
  <c r="Y52"/>
  <c r="Z52" a="1"/>
  <c r="Z52"/>
  <c r="AA52" a="1"/>
  <c r="AA52"/>
  <c r="AB52" a="1"/>
  <c r="AB52"/>
  <c r="AC52" a="1"/>
  <c r="AC52"/>
  <c r="AD52" a="1"/>
  <c r="AD52"/>
  <c r="AE52" a="1"/>
  <c r="AE52"/>
  <c r="AF52" a="1"/>
  <c r="AF52"/>
  <c r="AG52" a="1"/>
  <c r="AG52"/>
  <c r="AH52" a="1"/>
  <c r="AH52"/>
  <c r="AI52" a="1"/>
  <c r="AI52"/>
  <c r="AJ52" a="1"/>
  <c r="AJ52"/>
  <c r="AK52" a="1"/>
  <c r="AK52"/>
  <c r="AL52" a="1"/>
  <c r="AL52"/>
  <c r="AM52" a="1"/>
  <c r="AM52"/>
  <c r="AN52" a="1"/>
  <c r="AN52"/>
  <c r="AO52" a="1"/>
  <c r="AO52"/>
  <c r="AP52" a="1"/>
  <c r="AP52"/>
  <c r="AQ52" a="1"/>
  <c r="AQ52"/>
  <c r="AR52" a="1"/>
  <c r="AR52"/>
  <c r="AS52" a="1"/>
  <c r="AS52"/>
  <c r="AT52" a="1"/>
  <c r="AT52"/>
  <c r="AU52" a="1"/>
  <c r="AU52"/>
  <c r="AV52" a="1"/>
  <c r="AV52"/>
  <c r="AW52" a="1"/>
  <c r="AW52"/>
  <c r="AX52" a="1"/>
  <c r="AX52"/>
  <c r="AY52" a="1"/>
  <c r="AY52"/>
  <c r="AZ52" a="1"/>
  <c r="AZ52"/>
  <c r="BA52" a="1"/>
  <c r="BA52"/>
  <c r="BB52" a="1"/>
  <c r="BB52"/>
  <c r="BC52" a="1"/>
  <c r="BC52"/>
  <c r="BD52" a="1"/>
  <c r="BD52"/>
</calcChain>
</file>

<file path=xl/sharedStrings.xml><?xml version="1.0" encoding="utf-8"?>
<sst xmlns="http://schemas.openxmlformats.org/spreadsheetml/2006/main" count="289" uniqueCount="159">
  <si>
    <t>Lundi</t>
  </si>
  <si>
    <t>L</t>
  </si>
  <si>
    <t>Mardi</t>
  </si>
  <si>
    <t>Ma</t>
  </si>
  <si>
    <t>Mercredi</t>
  </si>
  <si>
    <t>Mer</t>
  </si>
  <si>
    <t>Jeudi</t>
  </si>
  <si>
    <t>J</t>
  </si>
  <si>
    <t>Vendredi</t>
  </si>
  <si>
    <t>V</t>
  </si>
  <si>
    <t>Samedi</t>
  </si>
  <si>
    <t>S</t>
  </si>
  <si>
    <t>Dimance</t>
  </si>
  <si>
    <t>D</t>
  </si>
  <si>
    <t>Opération de Maintenance</t>
  </si>
  <si>
    <t>Observations</t>
  </si>
  <si>
    <t>Dates</t>
  </si>
  <si>
    <t>Jour Fériés</t>
  </si>
  <si>
    <t>Entrez l'année du fichier ci à droite</t>
  </si>
  <si>
    <t>Lundi de pâques</t>
  </si>
  <si>
    <t>Fête du travail</t>
  </si>
  <si>
    <t>Victoire 1945</t>
  </si>
  <si>
    <t>Lundi de Pentecôte</t>
  </si>
  <si>
    <t>Fête nationale</t>
  </si>
  <si>
    <t>La Toussaint</t>
  </si>
  <si>
    <t>Armistice 1918</t>
  </si>
  <si>
    <t>Assomption</t>
  </si>
  <si>
    <t>Congés</t>
  </si>
  <si>
    <t>Noël</t>
  </si>
  <si>
    <t>Date Intervention</t>
  </si>
  <si>
    <t>Périodicité</t>
  </si>
  <si>
    <t>test information issue de la liste</t>
  </si>
  <si>
    <t>Calcul du Nbr de jour</t>
  </si>
  <si>
    <t>Nbr Pen Jrs</t>
  </si>
  <si>
    <t>Date de 1° Opération</t>
  </si>
  <si>
    <t>Opérations de Maintenance</t>
  </si>
  <si>
    <t>Antérieur</t>
  </si>
  <si>
    <t>Prochaine</t>
  </si>
  <si>
    <t>P</t>
  </si>
  <si>
    <t>Unité</t>
  </si>
  <si>
    <t>tps en jours</t>
  </si>
  <si>
    <t>Durée (en min)</t>
  </si>
  <si>
    <t>Titre</t>
  </si>
  <si>
    <t>Jour(s)</t>
  </si>
  <si>
    <t>Jour</t>
  </si>
  <si>
    <t>Semaine</t>
  </si>
  <si>
    <t>Mois</t>
  </si>
  <si>
    <t>Trimestre</t>
  </si>
  <si>
    <t>Année</t>
  </si>
  <si>
    <t>P en jours</t>
  </si>
  <si>
    <t xml:space="preserve">ETAT General </t>
  </si>
  <si>
    <t>Semaine(s)</t>
  </si>
  <si>
    <t xml:space="preserve">absence fuite d'air </t>
  </si>
  <si>
    <t>Vérification pression générale</t>
  </si>
  <si>
    <t>Trimestre(s)</t>
  </si>
  <si>
    <t>Fonctionnement ARU</t>
  </si>
  <si>
    <t>Année(s)</t>
  </si>
  <si>
    <t>Vidande sépareteur d'air</t>
  </si>
  <si>
    <t>Capteur trop plein sortie machine</t>
  </si>
  <si>
    <t>POSTE 1</t>
  </si>
  <si>
    <t>fonctionnement capteur présence RACK</t>
  </si>
  <si>
    <t xml:space="preserve">POSTE 2 </t>
  </si>
  <si>
    <t>Guidage linéaire</t>
  </si>
  <si>
    <t xml:space="preserve">Etat et fonctionnement </t>
  </si>
  <si>
    <t>Graissage</t>
  </si>
  <si>
    <t>Fonctionnement capteur présence lé</t>
  </si>
  <si>
    <t>Vérin de mise en réf (alignement du lé)</t>
  </si>
  <si>
    <t>Serrage des colonnes de guidages</t>
  </si>
  <si>
    <t xml:space="preserve">Fonctionnement du capteur vérin </t>
  </si>
  <si>
    <t>Sérrage de la tete de vérin</t>
  </si>
  <si>
    <t xml:space="preserve">Vérification mano de pression </t>
  </si>
  <si>
    <t>Vérin de rangement (serrent les lames entre elles x6)</t>
  </si>
  <si>
    <t xml:space="preserve">Serrage de le tete de vérin </t>
  </si>
  <si>
    <t>POSTE 3</t>
  </si>
  <si>
    <t>fonctionnement capteur présence lé X2</t>
  </si>
  <si>
    <t xml:space="preserve">Graissage crémaillères pour scie mobile </t>
  </si>
  <si>
    <t>Etat convoyeur pour chutes</t>
  </si>
  <si>
    <t>Guidages linéaires (X2)</t>
  </si>
  <si>
    <t>Etat et fonctionnement et néttoyage</t>
  </si>
  <si>
    <t>Graissage et néttoyage</t>
  </si>
  <si>
    <t>Vérification tension courroie moteur</t>
  </si>
  <si>
    <t xml:space="preserve">vérification serrage vis moteur </t>
  </si>
  <si>
    <t>vérifier le joint de protection</t>
  </si>
  <si>
    <t>Vérin de bridages X4</t>
  </si>
  <si>
    <t>fonctionnement des capteurs</t>
  </si>
  <si>
    <t>Serrage tetes de vérin</t>
  </si>
  <si>
    <t>Vérins de plateaux chutes X2</t>
  </si>
  <si>
    <t>Jeux dans les pivots</t>
  </si>
  <si>
    <t>Moteur de scie X2</t>
  </si>
  <si>
    <t xml:space="preserve">Etat du cable d'alimentation </t>
  </si>
  <si>
    <t>Serrage des vis de maintien moteur</t>
  </si>
  <si>
    <t xml:space="preserve">Etat des lames </t>
  </si>
  <si>
    <t xml:space="preserve">Système de dépression </t>
  </si>
  <si>
    <t>Fonctionnement des ventouses et venturi</t>
  </si>
  <si>
    <t>Serrage des colonnes de guidage</t>
  </si>
  <si>
    <t>Semaine N°</t>
  </si>
  <si>
    <t>HF1</t>
  </si>
  <si>
    <t>Etat Général</t>
  </si>
  <si>
    <t>Abscence de fuite d'air</t>
  </si>
  <si>
    <t>Vidange séparateur d'air</t>
  </si>
  <si>
    <t>Contrôler table de coupe</t>
  </si>
  <si>
    <t xml:space="preserve">Contrôler clinquants </t>
  </si>
  <si>
    <t>Nettoyage des filtres sup/inf</t>
  </si>
  <si>
    <t>Nettoyage du filtre moteur</t>
  </si>
  <si>
    <t>Contrôle ARU</t>
  </si>
  <si>
    <t>Contrôle bouton M/A</t>
  </si>
  <si>
    <t>Masse</t>
  </si>
  <si>
    <t>Etat et fonctionnement</t>
  </si>
  <si>
    <t>contrôle des téflons</t>
  </si>
  <si>
    <t>Electrode</t>
  </si>
  <si>
    <t>Contrôle de la planéité</t>
  </si>
  <si>
    <t>Contrôle si pas d'amorce</t>
  </si>
  <si>
    <t>Lampe</t>
  </si>
  <si>
    <t>Contrôle de la puissance</t>
  </si>
  <si>
    <t>HF2</t>
  </si>
  <si>
    <t>Pièces</t>
  </si>
  <si>
    <t>Prix</t>
  </si>
  <si>
    <t>xxcvx</t>
  </si>
  <si>
    <t>fvsdv</t>
  </si>
  <si>
    <t>xcvxwvc</t>
  </si>
  <si>
    <t>Tarifs</t>
  </si>
  <si>
    <t xml:space="preserve">CRITICITE </t>
  </si>
  <si>
    <t>Importance</t>
  </si>
  <si>
    <t>(Tous)</t>
  </si>
  <si>
    <t>LEGENDE</t>
  </si>
  <si>
    <t>Rapport</t>
  </si>
  <si>
    <t>Machine</t>
  </si>
  <si>
    <t>Pièce</t>
  </si>
  <si>
    <t>Sécurité</t>
  </si>
  <si>
    <t>Production</t>
  </si>
  <si>
    <t>Qualité</t>
  </si>
  <si>
    <t>Date de commande</t>
  </si>
  <si>
    <t>Date de réception</t>
  </si>
  <si>
    <t>Date d'intervention</t>
  </si>
  <si>
    <t>Coût</t>
  </si>
  <si>
    <t xml:space="preserve">Temps en jours </t>
  </si>
  <si>
    <t>1</t>
  </si>
  <si>
    <t>Mineur</t>
  </si>
  <si>
    <t xml:space="preserve">Sécurité : </t>
  </si>
  <si>
    <t>Peux mettre l'opérateur en dansger (1 : Non, 4 : Grand risque)</t>
  </si>
  <si>
    <t>EG</t>
  </si>
  <si>
    <t>Moyenne</t>
  </si>
  <si>
    <t xml:space="preserve">Production : </t>
  </si>
  <si>
    <t>Altère la production (1: Non, 4: ralentit énormément)</t>
  </si>
  <si>
    <t>P1</t>
  </si>
  <si>
    <t>Importante</t>
  </si>
  <si>
    <t xml:space="preserve">Qualité : </t>
  </si>
  <si>
    <t>Peux altérer la qualité du produit fini (1: Non, 4: produit innaceptable)</t>
  </si>
  <si>
    <t>P2</t>
  </si>
  <si>
    <t>Innaceptable</t>
  </si>
  <si>
    <t>IMPORTANCE</t>
  </si>
  <si>
    <t>P3</t>
  </si>
  <si>
    <t>Pau attendre</t>
  </si>
  <si>
    <t>P4</t>
  </si>
  <si>
    <t>A faire dans les plus bref délais</t>
  </si>
  <si>
    <t>P5</t>
  </si>
  <si>
    <t>A faire en urgence</t>
  </si>
  <si>
    <t>P6</t>
  </si>
  <si>
    <t>(vide)</t>
  </si>
</sst>
</file>

<file path=xl/styles.xml><?xml version="1.0" encoding="utf-8"?>
<styleSheet xmlns="http://schemas.openxmlformats.org/spreadsheetml/2006/main">
  <numFmts count="7">
    <numFmt numFmtId="6" formatCode="#,##0\ &quot;€&quot;;[Red]\-#,##0\ &quot;€&quot;"/>
    <numFmt numFmtId="8" formatCode="#,##0.00\ &quot;€&quot;;[Red]\-#,##0.00\ &quot;€&quot;"/>
    <numFmt numFmtId="164" formatCode="0.0"/>
    <numFmt numFmtId="165" formatCode="dd/mm/yy;@"/>
    <numFmt numFmtId="166" formatCode="yyyy"/>
    <numFmt numFmtId="167" formatCode="mm/yy"/>
    <numFmt numFmtId="169" formatCode=";;;"/>
  </numFmts>
  <fonts count="18">
    <font>
      <sz val="11"/>
      <color theme="1"/>
      <name val="Calibri"/>
      <family val="2"/>
      <scheme val="minor"/>
    </font>
    <font>
      <b/>
      <sz val="11"/>
      <color indexed="9"/>
      <name val="Calibri"/>
      <family val="2"/>
    </font>
    <font>
      <sz val="11"/>
      <color indexed="10"/>
      <name val="Calibri"/>
      <family val="2"/>
    </font>
    <font>
      <sz val="11"/>
      <color indexed="9"/>
      <name val="Calibri"/>
      <family val="2"/>
    </font>
    <font>
      <sz val="9"/>
      <color indexed="8"/>
      <name val="Calibri"/>
      <family val="2"/>
    </font>
    <font>
      <sz val="10"/>
      <name val="Calibri"/>
      <family val="2"/>
    </font>
    <font>
      <sz val="11"/>
      <name val="Calibri"/>
      <family val="2"/>
    </font>
    <font>
      <b/>
      <sz val="11"/>
      <name val="Calibri"/>
      <family val="2"/>
    </font>
    <font>
      <sz val="11"/>
      <color indexed="27"/>
      <name val="Calibri"/>
      <family val="2"/>
    </font>
    <font>
      <i/>
      <u/>
      <sz val="11"/>
      <name val="Calibri"/>
      <family val="2"/>
    </font>
    <font>
      <i/>
      <u/>
      <sz val="11"/>
      <color indexed="9"/>
      <name val="Calibri"/>
      <family val="2"/>
    </font>
    <font>
      <b/>
      <sz val="11"/>
      <color indexed="8"/>
      <name val="Calibri"/>
      <family val="2"/>
    </font>
    <font>
      <b/>
      <sz val="16"/>
      <color indexed="8"/>
      <name val="Calibri"/>
      <family val="2"/>
    </font>
    <font>
      <b/>
      <sz val="14"/>
      <color indexed="8"/>
      <name val="Calibri"/>
      <family val="2"/>
    </font>
    <font>
      <b/>
      <sz val="11"/>
      <color indexed="10"/>
      <name val="Calibri"/>
      <family val="2"/>
    </font>
    <font>
      <b/>
      <sz val="20"/>
      <color indexed="8"/>
      <name val="Calibri"/>
      <family val="2"/>
    </font>
    <font>
      <b/>
      <sz val="22"/>
      <color indexed="8"/>
      <name val="Calibri"/>
      <family val="2"/>
    </font>
    <font>
      <sz val="8"/>
      <name val="Calibri"/>
      <family val="2"/>
    </font>
  </fonts>
  <fills count="13">
    <fill>
      <patternFill patternType="none"/>
    </fill>
    <fill>
      <patternFill patternType="gray125"/>
    </fill>
    <fill>
      <patternFill patternType="solid">
        <fgColor indexed="8"/>
        <bgColor indexed="64"/>
      </patternFill>
    </fill>
    <fill>
      <patternFill patternType="solid">
        <fgColor indexed="27"/>
        <bgColor indexed="64"/>
      </patternFill>
    </fill>
    <fill>
      <patternFill patternType="solid">
        <fgColor indexed="57"/>
        <bgColor indexed="64"/>
      </patternFill>
    </fill>
    <fill>
      <patternFill patternType="solid">
        <fgColor indexed="53"/>
        <bgColor indexed="64"/>
      </patternFill>
    </fill>
    <fill>
      <patternFill patternType="solid">
        <fgColor indexed="10"/>
        <bgColor indexed="64"/>
      </patternFill>
    </fill>
    <fill>
      <patternFill patternType="solid">
        <fgColor indexed="50"/>
        <bgColor indexed="64"/>
      </patternFill>
    </fill>
    <fill>
      <patternFill patternType="solid">
        <fgColor indexed="51"/>
        <bgColor indexed="64"/>
      </patternFill>
    </fill>
    <fill>
      <patternFill patternType="solid">
        <fgColor indexed="40"/>
        <bgColor indexed="64"/>
      </patternFill>
    </fill>
    <fill>
      <patternFill patternType="solid">
        <fgColor indexed="17"/>
        <bgColor indexed="64"/>
      </patternFill>
    </fill>
    <fill>
      <patternFill patternType="solid">
        <fgColor indexed="44"/>
        <bgColor indexed="64"/>
      </patternFill>
    </fill>
    <fill>
      <patternFill patternType="solid">
        <fgColor indexed="30"/>
        <bgColor indexed="64"/>
      </patternFill>
    </fill>
  </fills>
  <borders count="57">
    <border>
      <left/>
      <right/>
      <top/>
      <bottom/>
      <diagonal/>
    </border>
    <border>
      <left/>
      <right style="thick">
        <color indexed="64"/>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style="medium">
        <color indexed="64"/>
      </right>
      <top/>
      <bottom/>
      <diagonal/>
    </border>
    <border>
      <left style="medium">
        <color indexed="64"/>
      </left>
      <right/>
      <top/>
      <bottom/>
      <diagonal/>
    </border>
    <border>
      <left style="medium">
        <color indexed="64"/>
      </left>
      <right style="medium">
        <color indexed="64"/>
      </right>
      <top/>
      <bottom style="thick">
        <color indexed="64"/>
      </bottom>
      <diagonal/>
    </border>
    <border>
      <left style="medium">
        <color indexed="64"/>
      </left>
      <right/>
      <top/>
      <bottom style="thick">
        <color indexed="64"/>
      </bottom>
      <diagonal/>
    </border>
    <border>
      <left/>
      <right/>
      <top/>
      <bottom style="thick">
        <color indexed="64"/>
      </bottom>
      <diagonal/>
    </border>
    <border>
      <left style="medium">
        <color indexed="64"/>
      </left>
      <right style="thick">
        <color indexed="64"/>
      </right>
      <top style="medium">
        <color indexed="64"/>
      </top>
      <bottom style="medium">
        <color indexed="64"/>
      </bottom>
      <diagonal/>
    </border>
    <border>
      <left style="medium">
        <color indexed="64"/>
      </left>
      <right style="medium">
        <color indexed="64"/>
      </right>
      <top style="thick">
        <color indexed="64"/>
      </top>
      <bottom style="medium">
        <color indexed="64"/>
      </bottom>
      <diagonal/>
    </border>
    <border>
      <left style="medium">
        <color indexed="64"/>
      </left>
      <right style="thick">
        <color indexed="64"/>
      </right>
      <top style="thick">
        <color indexed="64"/>
      </top>
      <bottom style="medium">
        <color indexed="64"/>
      </bottom>
      <diagonal/>
    </border>
    <border>
      <left style="thick">
        <color indexed="64"/>
      </left>
      <right style="medium">
        <color indexed="64"/>
      </right>
      <top style="thick">
        <color indexed="64"/>
      </top>
      <bottom style="medium">
        <color indexed="64"/>
      </bottom>
      <diagonal/>
    </border>
    <border>
      <left style="thick">
        <color indexed="64"/>
      </left>
      <right style="medium">
        <color indexed="64"/>
      </right>
      <top/>
      <bottom/>
      <diagonal/>
    </border>
    <border>
      <left style="thin">
        <color indexed="64"/>
      </left>
      <right style="thick">
        <color indexed="64"/>
      </right>
      <top style="thin">
        <color indexed="64"/>
      </top>
      <bottom style="thin">
        <color indexed="64"/>
      </bottom>
      <diagonal/>
    </border>
    <border>
      <left style="thin">
        <color indexed="64"/>
      </left>
      <right style="thin">
        <color indexed="64"/>
      </right>
      <top style="thin">
        <color indexed="64"/>
      </top>
      <bottom style="thick">
        <color indexed="64"/>
      </bottom>
      <diagonal/>
    </border>
    <border>
      <left style="thin">
        <color indexed="64"/>
      </left>
      <right style="thick">
        <color indexed="64"/>
      </right>
      <top style="thin">
        <color indexed="64"/>
      </top>
      <bottom style="thick">
        <color indexed="64"/>
      </bottom>
      <diagonal/>
    </border>
    <border>
      <left style="medium">
        <color indexed="64"/>
      </left>
      <right style="medium">
        <color indexed="64"/>
      </right>
      <top style="thin">
        <color indexed="44"/>
      </top>
      <bottom/>
      <diagonal/>
    </border>
    <border>
      <left style="medium">
        <color indexed="64"/>
      </left>
      <right style="medium">
        <color indexed="64"/>
      </right>
      <top style="medium">
        <color indexed="64"/>
      </top>
      <bottom/>
      <diagonal/>
    </border>
    <border>
      <left style="medium">
        <color indexed="8"/>
      </left>
      <right/>
      <top style="thin">
        <color indexed="8"/>
      </top>
      <bottom style="thin">
        <color indexed="8"/>
      </bottom>
      <diagonal/>
    </border>
    <border>
      <left style="thin">
        <color indexed="8"/>
      </left>
      <right style="medium">
        <color indexed="8"/>
      </right>
      <top style="thin">
        <color indexed="8"/>
      </top>
      <bottom style="thin">
        <color indexed="8"/>
      </bottom>
      <diagonal/>
    </border>
    <border>
      <left style="medium">
        <color indexed="8"/>
      </left>
      <right/>
      <top style="thin">
        <color indexed="8"/>
      </top>
      <bottom/>
      <diagonal/>
    </border>
    <border>
      <left style="thin">
        <color indexed="8"/>
      </left>
      <right style="medium">
        <color indexed="8"/>
      </right>
      <top style="thin">
        <color indexed="8"/>
      </top>
      <bottom/>
      <diagonal/>
    </border>
    <border>
      <left style="thick">
        <color indexed="64"/>
      </left>
      <right/>
      <top style="thick">
        <color indexed="64"/>
      </top>
      <bottom/>
      <diagonal/>
    </border>
    <border>
      <left/>
      <right/>
      <top style="thick">
        <color indexed="64"/>
      </top>
      <bottom/>
      <diagonal/>
    </border>
    <border>
      <left/>
      <right style="thick">
        <color indexed="64"/>
      </right>
      <top style="thick">
        <color indexed="64"/>
      </top>
      <bottom/>
      <diagonal/>
    </border>
    <border>
      <left style="thick">
        <color indexed="64"/>
      </left>
      <right style="thin">
        <color indexed="64"/>
      </right>
      <top style="thick">
        <color indexed="64"/>
      </top>
      <bottom style="thin">
        <color indexed="64"/>
      </bottom>
      <diagonal/>
    </border>
    <border>
      <left style="thin">
        <color indexed="64"/>
      </left>
      <right style="thick">
        <color indexed="64"/>
      </right>
      <top style="thick">
        <color indexed="64"/>
      </top>
      <bottom style="thin">
        <color indexed="64"/>
      </bottom>
      <diagonal/>
    </border>
    <border>
      <left style="thick">
        <color indexed="64"/>
      </left>
      <right/>
      <top/>
      <bottom/>
      <diagonal/>
    </border>
    <border>
      <left style="thick">
        <color indexed="64"/>
      </left>
      <right/>
      <top/>
      <bottom style="thin">
        <color indexed="64"/>
      </bottom>
      <diagonal/>
    </border>
    <border>
      <left style="thick">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thick">
        <color indexed="64"/>
      </left>
      <right style="thick">
        <color indexed="64"/>
      </right>
      <top/>
      <bottom style="thin">
        <color indexed="64"/>
      </bottom>
      <diagonal/>
    </border>
    <border>
      <left style="thick">
        <color indexed="64"/>
      </left>
      <right/>
      <top style="thin">
        <color indexed="64"/>
      </top>
      <bottom style="thin">
        <color indexed="64"/>
      </bottom>
      <diagonal/>
    </border>
    <border>
      <left style="thick">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ck">
        <color indexed="64"/>
      </left>
      <right style="thick">
        <color indexed="64"/>
      </right>
      <top style="thin">
        <color indexed="64"/>
      </top>
      <bottom style="thin">
        <color indexed="64"/>
      </bottom>
      <diagonal/>
    </border>
    <border>
      <left style="thin">
        <color indexed="64"/>
      </left>
      <right style="thick">
        <color indexed="64"/>
      </right>
      <top/>
      <bottom style="thin">
        <color indexed="64"/>
      </bottom>
      <diagonal/>
    </border>
    <border>
      <left style="thick">
        <color indexed="64"/>
      </left>
      <right style="thin">
        <color indexed="64"/>
      </right>
      <top style="thin">
        <color indexed="64"/>
      </top>
      <bottom style="thick">
        <color indexed="64"/>
      </bottom>
      <diagonal/>
    </border>
    <border>
      <left style="thick">
        <color indexed="64"/>
      </left>
      <right/>
      <top/>
      <bottom style="thick">
        <color indexed="64"/>
      </bottom>
      <diagonal/>
    </border>
    <border>
      <left/>
      <right style="thick">
        <color indexed="64"/>
      </right>
      <top/>
      <bottom style="thick">
        <color indexed="64"/>
      </bottom>
      <diagonal/>
    </border>
    <border>
      <left style="thin">
        <color indexed="64"/>
      </left>
      <right/>
      <top/>
      <bottom/>
      <diagonal/>
    </border>
    <border>
      <left style="thick">
        <color indexed="64"/>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style="thin">
        <color indexed="64"/>
      </left>
      <right style="thick">
        <color indexed="64"/>
      </right>
      <top style="thin">
        <color indexed="64"/>
      </top>
      <bottom/>
      <diagonal/>
    </border>
    <border>
      <left style="thick">
        <color indexed="64"/>
      </left>
      <right style="thin">
        <color indexed="64"/>
      </right>
      <top/>
      <bottom style="thick">
        <color indexed="64"/>
      </bottom>
      <diagonal/>
    </border>
    <border>
      <left style="thin">
        <color indexed="64"/>
      </left>
      <right style="thin">
        <color indexed="64"/>
      </right>
      <top/>
      <bottom style="thick">
        <color indexed="64"/>
      </bottom>
      <diagonal/>
    </border>
    <border>
      <left style="thin">
        <color indexed="64"/>
      </left>
      <right/>
      <top/>
      <bottom style="thick">
        <color indexed="64"/>
      </bottom>
      <diagonal/>
    </border>
    <border>
      <left style="thick">
        <color indexed="64"/>
      </left>
      <right style="thick">
        <color indexed="64"/>
      </right>
      <top/>
      <bottom style="thick">
        <color indexed="64"/>
      </bottom>
      <diagonal/>
    </border>
    <border>
      <left style="thin">
        <color indexed="64"/>
      </left>
      <right style="thick">
        <color indexed="64"/>
      </right>
      <top/>
      <bottom style="thick">
        <color indexed="64"/>
      </bottom>
      <diagonal/>
    </border>
    <border>
      <left style="thick">
        <color indexed="64"/>
      </left>
      <right/>
      <top/>
      <bottom style="medium">
        <color indexed="64"/>
      </bottom>
      <diagonal/>
    </border>
  </borders>
  <cellStyleXfs count="1">
    <xf numFmtId="0" fontId="0" fillId="0" borderId="0"/>
  </cellStyleXfs>
  <cellXfs count="187">
    <xf numFmtId="0" fontId="0" fillId="0" borderId="0" xfId="0"/>
    <xf numFmtId="14" fontId="0" fillId="0" borderId="0" xfId="0" applyNumberFormat="1"/>
    <xf numFmtId="14" fontId="0" fillId="0" borderId="0" xfId="0" applyNumberFormat="1" applyAlignment="1">
      <alignment textRotation="90"/>
    </xf>
    <xf numFmtId="0" fontId="0" fillId="0" borderId="0" xfId="0" applyBorder="1"/>
    <xf numFmtId="0" fontId="0" fillId="2" borderId="0" xfId="0" applyFill="1"/>
    <xf numFmtId="0" fontId="0" fillId="2" borderId="0" xfId="0" applyFill="1" applyBorder="1"/>
    <xf numFmtId="0" fontId="0" fillId="2" borderId="1" xfId="0" applyFill="1" applyBorder="1"/>
    <xf numFmtId="0" fontId="0" fillId="3" borderId="2" xfId="0" applyFill="1" applyBorder="1" applyAlignment="1">
      <alignment horizontal="center" vertical="center"/>
    </xf>
    <xf numFmtId="0" fontId="4" fillId="3" borderId="2" xfId="0" applyFont="1" applyFill="1" applyBorder="1" applyAlignment="1">
      <alignment horizontal="center" vertical="center"/>
    </xf>
    <xf numFmtId="0" fontId="0" fillId="0" borderId="2" xfId="0" applyNumberFormat="1" applyBorder="1" applyAlignment="1">
      <alignment horizontal="center"/>
    </xf>
    <xf numFmtId="14" fontId="5" fillId="4" borderId="2" xfId="0" applyNumberFormat="1" applyFont="1" applyFill="1" applyBorder="1" applyAlignment="1">
      <alignment horizontal="center" vertical="center"/>
    </xf>
    <xf numFmtId="0" fontId="5" fillId="4" borderId="2" xfId="0" applyFont="1" applyFill="1" applyBorder="1" applyAlignment="1">
      <alignment horizontal="center" vertical="center"/>
    </xf>
    <xf numFmtId="16" fontId="5" fillId="4" borderId="2" xfId="0" applyNumberFormat="1" applyFont="1" applyFill="1" applyBorder="1" applyAlignment="1">
      <alignment horizontal="center" vertical="center"/>
    </xf>
    <xf numFmtId="164" fontId="0" fillId="0" borderId="0" xfId="0" applyNumberFormat="1"/>
    <xf numFmtId="0" fontId="3" fillId="0" borderId="0" xfId="0" applyFont="1"/>
    <xf numFmtId="0" fontId="6" fillId="0" borderId="0" xfId="0" applyFont="1"/>
    <xf numFmtId="0" fontId="3" fillId="0" borderId="0" xfId="0" applyFont="1" applyAlignment="1">
      <alignment horizontal="center"/>
    </xf>
    <xf numFmtId="0" fontId="2" fillId="0" borderId="0" xfId="0" applyFont="1"/>
    <xf numFmtId="0" fontId="0" fillId="6" borderId="4" xfId="0" applyFill="1" applyBorder="1"/>
    <xf numFmtId="0" fontId="0" fillId="0" borderId="5" xfId="0" applyBorder="1"/>
    <xf numFmtId="0" fontId="0" fillId="0" borderId="6" xfId="0" applyBorder="1"/>
    <xf numFmtId="164" fontId="0" fillId="0" borderId="3" xfId="0" applyNumberFormat="1" applyBorder="1" applyAlignment="1">
      <alignment horizontal="center" vertical="center"/>
    </xf>
    <xf numFmtId="0" fontId="0" fillId="0" borderId="7" xfId="0" applyBorder="1" applyAlignment="1">
      <alignment horizontal="center" vertical="center"/>
    </xf>
    <xf numFmtId="0" fontId="0" fillId="0" borderId="6" xfId="0" applyBorder="1" applyAlignment="1">
      <alignment horizontal="center" vertical="center"/>
    </xf>
    <xf numFmtId="0" fontId="0" fillId="0" borderId="8" xfId="0" applyBorder="1"/>
    <xf numFmtId="0" fontId="7" fillId="0" borderId="0" xfId="0" applyFont="1" applyBorder="1" applyAlignment="1">
      <alignment horizontal="center" vertical="center"/>
    </xf>
    <xf numFmtId="0" fontId="8" fillId="0" borderId="0" xfId="0" applyFont="1" applyBorder="1" applyAlignment="1">
      <alignment horizontal="center" vertical="center"/>
    </xf>
    <xf numFmtId="0" fontId="0" fillId="0" borderId="0" xfId="0" applyAlignment="1">
      <alignment horizontal="center" vertical="center"/>
    </xf>
    <xf numFmtId="0" fontId="0" fillId="0" borderId="9" xfId="0" applyFont="1" applyBorder="1"/>
    <xf numFmtId="0" fontId="1" fillId="0" borderId="0" xfId="0" applyFont="1" applyAlignment="1">
      <alignment horizontal="center" vertical="center"/>
    </xf>
    <xf numFmtId="14" fontId="0" fillId="0" borderId="8" xfId="0" applyNumberFormat="1" applyBorder="1" applyAlignment="1">
      <alignment horizontal="center" vertical="center"/>
    </xf>
    <xf numFmtId="0" fontId="0" fillId="0" borderId="0" xfId="0" applyBorder="1" applyAlignment="1">
      <alignment horizontal="center" vertical="center"/>
    </xf>
    <xf numFmtId="0" fontId="6" fillId="0" borderId="9" xfId="0" applyFont="1" applyBorder="1"/>
    <xf numFmtId="0" fontId="7" fillId="0" borderId="9" xfId="0" applyFont="1" applyBorder="1" applyAlignment="1">
      <alignment horizontal="center" vertical="center"/>
    </xf>
    <xf numFmtId="0" fontId="9" fillId="0" borderId="0" xfId="0" applyFont="1"/>
    <xf numFmtId="0" fontId="9" fillId="0" borderId="9" xfId="0" applyFont="1" applyBorder="1"/>
    <xf numFmtId="0" fontId="10" fillId="0" borderId="0" xfId="0" applyFont="1"/>
    <xf numFmtId="165" fontId="0" fillId="0" borderId="8" xfId="0" applyNumberFormat="1" applyFill="1" applyBorder="1" applyAlignment="1">
      <alignment horizontal="center"/>
    </xf>
    <xf numFmtId="0" fontId="0" fillId="0" borderId="0" xfId="0" applyFill="1" applyAlignment="1">
      <alignment horizontal="center" vertical="center"/>
    </xf>
    <xf numFmtId="165" fontId="8" fillId="0" borderId="8" xfId="0" applyNumberFormat="1" applyFont="1" applyFill="1" applyBorder="1" applyAlignment="1">
      <alignment horizontal="center"/>
    </xf>
    <xf numFmtId="0" fontId="0" fillId="0" borderId="0" xfId="0" applyNumberFormat="1" applyAlignment="1">
      <alignment horizontal="center" vertical="center"/>
    </xf>
    <xf numFmtId="0" fontId="6" fillId="0" borderId="0" xfId="0" applyFont="1" applyAlignment="1">
      <alignment horizontal="left" vertical="center"/>
    </xf>
    <xf numFmtId="0" fontId="7" fillId="0" borderId="0" xfId="0" applyFont="1" applyAlignment="1">
      <alignment horizontal="center"/>
    </xf>
    <xf numFmtId="0" fontId="0" fillId="0" borderId="0" xfId="0" applyFont="1"/>
    <xf numFmtId="0" fontId="2" fillId="0" borderId="0" xfId="0" applyFont="1" applyAlignment="1">
      <alignment horizontal="center"/>
    </xf>
    <xf numFmtId="0" fontId="0" fillId="0" borderId="0" xfId="0" applyFont="1" applyAlignment="1">
      <alignment horizontal="center"/>
    </xf>
    <xf numFmtId="0" fontId="3" fillId="0" borderId="0" xfId="0" applyFont="1" applyFill="1" applyBorder="1"/>
    <xf numFmtId="0" fontId="12" fillId="0" borderId="3" xfId="0" applyFont="1" applyBorder="1" applyAlignment="1">
      <alignment horizontal="center"/>
    </xf>
    <xf numFmtId="0" fontId="0" fillId="0" borderId="9" xfId="0" applyBorder="1"/>
    <xf numFmtId="0" fontId="0" fillId="2" borderId="8" xfId="0" applyFill="1" applyBorder="1"/>
    <xf numFmtId="0" fontId="0" fillId="2" borderId="9" xfId="0" applyFill="1" applyBorder="1"/>
    <xf numFmtId="0" fontId="0" fillId="0" borderId="10" xfId="0" applyBorder="1"/>
    <xf numFmtId="0" fontId="0" fillId="0" borderId="11" xfId="0" applyBorder="1"/>
    <xf numFmtId="0" fontId="0" fillId="0" borderId="12" xfId="0" applyBorder="1"/>
    <xf numFmtId="0" fontId="12" fillId="0" borderId="13" xfId="0" applyFont="1" applyBorder="1" applyAlignment="1">
      <alignment horizontal="center"/>
    </xf>
    <xf numFmtId="14" fontId="12" fillId="0" borderId="14" xfId="0" applyNumberFormat="1" applyFont="1" applyBorder="1" applyAlignment="1">
      <alignment horizontal="center" textRotation="90"/>
    </xf>
    <xf numFmtId="14" fontId="12" fillId="0" borderId="15" xfId="0" applyNumberFormat="1" applyFont="1" applyBorder="1" applyAlignment="1">
      <alignment horizontal="center" textRotation="90"/>
    </xf>
    <xf numFmtId="0" fontId="0" fillId="0" borderId="14" xfId="0" applyBorder="1"/>
    <xf numFmtId="0" fontId="11" fillId="7" borderId="14" xfId="0" applyFont="1" applyFill="1" applyBorder="1" applyAlignment="1">
      <alignment horizontal="center"/>
    </xf>
    <xf numFmtId="14" fontId="12" fillId="0" borderId="16" xfId="0" applyNumberFormat="1" applyFont="1" applyBorder="1" applyAlignment="1">
      <alignment horizontal="center" textRotation="90"/>
    </xf>
    <xf numFmtId="0" fontId="11" fillId="8" borderId="16" xfId="0" applyFont="1" applyFill="1" applyBorder="1" applyAlignment="1">
      <alignment horizontal="center"/>
    </xf>
    <xf numFmtId="0" fontId="0" fillId="2" borderId="17" xfId="0" applyFill="1" applyBorder="1"/>
    <xf numFmtId="0" fontId="0" fillId="0" borderId="2" xfId="0" applyBorder="1"/>
    <xf numFmtId="0" fontId="0" fillId="0" borderId="18" xfId="0" applyBorder="1"/>
    <xf numFmtId="0" fontId="0" fillId="0" borderId="19" xfId="0" applyBorder="1"/>
    <xf numFmtId="0" fontId="0" fillId="0" borderId="20" xfId="0" applyBorder="1"/>
    <xf numFmtId="0" fontId="13" fillId="0" borderId="0" xfId="0" applyFont="1" applyAlignment="1">
      <alignment horizontal="left" vertical="center"/>
    </xf>
    <xf numFmtId="165" fontId="6" fillId="0" borderId="8" xfId="0" applyNumberFormat="1" applyFont="1" applyBorder="1" applyAlignment="1">
      <alignment horizontal="center"/>
    </xf>
    <xf numFmtId="164" fontId="6" fillId="0" borderId="8" xfId="0" applyNumberFormat="1" applyFont="1" applyBorder="1" applyAlignment="1">
      <alignment horizontal="center" vertical="center"/>
    </xf>
    <xf numFmtId="0" fontId="6" fillId="0" borderId="0" xfId="0" applyFont="1" applyBorder="1" applyAlignment="1">
      <alignment horizontal="center" vertical="center"/>
    </xf>
    <xf numFmtId="165" fontId="6" fillId="0" borderId="8" xfId="0" applyNumberFormat="1" applyFont="1" applyFill="1" applyBorder="1" applyAlignment="1">
      <alignment horizontal="center"/>
    </xf>
    <xf numFmtId="0" fontId="6" fillId="0" borderId="0" xfId="0" applyFont="1" applyFill="1" applyBorder="1" applyAlignment="1">
      <alignment horizontal="center" vertical="center"/>
    </xf>
    <xf numFmtId="14" fontId="6" fillId="0" borderId="8" xfId="0" applyNumberFormat="1" applyFont="1" applyBorder="1" applyAlignment="1">
      <alignment horizontal="center" vertical="center"/>
    </xf>
    <xf numFmtId="0" fontId="7" fillId="0" borderId="8" xfId="0" applyFont="1" applyFill="1" applyBorder="1" applyAlignment="1">
      <alignment horizontal="center"/>
    </xf>
    <xf numFmtId="0" fontId="6" fillId="0" borderId="8" xfId="0" applyFont="1" applyFill="1" applyBorder="1"/>
    <xf numFmtId="0" fontId="6" fillId="0" borderId="8" xfId="0" applyFont="1" applyFill="1" applyBorder="1" applyAlignment="1">
      <alignment horizontal="left" vertical="center"/>
    </xf>
    <xf numFmtId="0" fontId="9" fillId="0" borderId="8" xfId="0" applyFont="1" applyFill="1" applyBorder="1"/>
    <xf numFmtId="0" fontId="7" fillId="9" borderId="21" xfId="0" applyFont="1" applyFill="1" applyBorder="1" applyAlignment="1">
      <alignment horizontal="center" vertical="center"/>
    </xf>
    <xf numFmtId="0" fontId="7" fillId="9" borderId="8" xfId="0" applyFont="1" applyFill="1" applyBorder="1" applyAlignment="1">
      <alignment horizontal="center" vertical="center"/>
    </xf>
    <xf numFmtId="165" fontId="6" fillId="0" borderId="22" xfId="0" applyNumberFormat="1" applyFont="1" applyBorder="1" applyAlignment="1">
      <alignment horizontal="center" vertical="center"/>
    </xf>
    <xf numFmtId="0" fontId="6" fillId="0" borderId="0" xfId="0" applyFont="1" applyAlignment="1">
      <alignment horizontal="center" vertical="center"/>
    </xf>
    <xf numFmtId="0" fontId="6" fillId="0" borderId="0" xfId="0" applyFont="1" applyFill="1" applyAlignment="1">
      <alignment horizontal="center" vertical="center"/>
    </xf>
    <xf numFmtId="0" fontId="6" fillId="0" borderId="10" xfId="0" applyFont="1" applyFill="1" applyBorder="1"/>
    <xf numFmtId="0" fontId="14" fillId="0" borderId="0" xfId="0" applyFont="1" applyAlignment="1">
      <alignment horizontal="center" vertical="center"/>
    </xf>
    <xf numFmtId="0" fontId="0" fillId="0" borderId="23" xfId="0" applyBorder="1" applyAlignment="1">
      <alignment horizontal="center" vertical="center"/>
    </xf>
    <xf numFmtId="6" fontId="0" fillId="0" borderId="24" xfId="0" applyNumberFormat="1" applyBorder="1" applyAlignment="1">
      <alignment horizontal="center" vertical="center"/>
    </xf>
    <xf numFmtId="8" fontId="0" fillId="0" borderId="24" xfId="0" applyNumberFormat="1" applyBorder="1" applyAlignment="1">
      <alignment horizontal="center" vertical="center"/>
    </xf>
    <xf numFmtId="0" fontId="0" fillId="0" borderId="25" xfId="0" applyBorder="1" applyAlignment="1">
      <alignment horizontal="center" vertical="center"/>
    </xf>
    <xf numFmtId="6" fontId="0" fillId="0" borderId="26" xfId="0" applyNumberFormat="1" applyBorder="1" applyAlignment="1">
      <alignment horizontal="center" vertical="center"/>
    </xf>
    <xf numFmtId="166" fontId="11" fillId="0" borderId="2" xfId="0" applyNumberFormat="1" applyFont="1" applyBorder="1" applyAlignment="1">
      <alignment horizontal="center"/>
    </xf>
    <xf numFmtId="0" fontId="0" fillId="0" borderId="2" xfId="0" applyBorder="1" applyAlignment="1">
      <alignment horizontal="center"/>
    </xf>
    <xf numFmtId="166" fontId="11" fillId="0" borderId="0" xfId="0" applyNumberFormat="1" applyFont="1" applyFill="1" applyBorder="1" applyAlignment="1">
      <alignment horizontal="center"/>
    </xf>
    <xf numFmtId="0" fontId="0" fillId="0" borderId="0" xfId="0" applyFill="1" applyBorder="1"/>
    <xf numFmtId="0" fontId="0" fillId="0" borderId="0" xfId="0" applyFill="1" applyBorder="1" applyAlignment="1">
      <alignment horizontal="center"/>
    </xf>
    <xf numFmtId="0" fontId="0" fillId="0" borderId="2" xfId="0" applyFont="1" applyBorder="1"/>
    <xf numFmtId="0" fontId="0" fillId="0" borderId="0" xfId="0" applyFont="1" applyFill="1" applyBorder="1"/>
    <xf numFmtId="0" fontId="11" fillId="6" borderId="2" xfId="0" applyFont="1" applyFill="1" applyBorder="1" applyAlignment="1">
      <alignment horizontal="center"/>
    </xf>
    <xf numFmtId="0" fontId="11" fillId="0" borderId="0" xfId="0" applyFont="1" applyFill="1" applyBorder="1" applyAlignment="1">
      <alignment horizontal="center"/>
    </xf>
    <xf numFmtId="0" fontId="11" fillId="0" borderId="0" xfId="0" applyFont="1" applyFill="1" applyBorder="1"/>
    <xf numFmtId="167" fontId="11" fillId="0" borderId="2" xfId="0" applyNumberFormat="1" applyFont="1" applyBorder="1" applyAlignment="1">
      <alignment horizontal="center"/>
    </xf>
    <xf numFmtId="0" fontId="14" fillId="0" borderId="27" xfId="0" applyFont="1" applyBorder="1" applyAlignment="1">
      <alignment horizontal="center" vertical="center"/>
    </xf>
    <xf numFmtId="0" fontId="0" fillId="0" borderId="28" xfId="0" applyBorder="1"/>
    <xf numFmtId="14" fontId="0" fillId="0" borderId="28" xfId="0" applyNumberFormat="1" applyBorder="1" applyAlignment="1">
      <alignment textRotation="90"/>
    </xf>
    <xf numFmtId="14" fontId="0" fillId="0" borderId="29" xfId="0" applyNumberFormat="1" applyBorder="1" applyAlignment="1">
      <alignment textRotation="90"/>
    </xf>
    <xf numFmtId="0" fontId="0" fillId="0" borderId="30" xfId="0" applyBorder="1" applyAlignment="1">
      <alignment horizontal="center"/>
    </xf>
    <xf numFmtId="0" fontId="0" fillId="0" borderId="31" xfId="0" applyBorder="1" applyAlignment="1">
      <alignment horizontal="center"/>
    </xf>
    <xf numFmtId="0" fontId="11" fillId="0" borderId="32" xfId="0" applyFont="1" applyBorder="1" applyAlignment="1">
      <alignment horizontal="right"/>
    </xf>
    <xf numFmtId="0" fontId="0" fillId="0" borderId="1" xfId="0" applyBorder="1"/>
    <xf numFmtId="0" fontId="0" fillId="0" borderId="0" xfId="0" applyAlignment="1">
      <alignment horizontal="left"/>
    </xf>
    <xf numFmtId="0" fontId="14" fillId="3" borderId="33" xfId="0" applyFont="1" applyFill="1" applyBorder="1" applyAlignment="1">
      <alignment horizontal="center" vertical="center"/>
    </xf>
    <xf numFmtId="0" fontId="0" fillId="3" borderId="34" xfId="0" applyFill="1" applyBorder="1" applyAlignment="1">
      <alignment horizontal="center" vertical="center"/>
    </xf>
    <xf numFmtId="0" fontId="0" fillId="3" borderId="35" xfId="0" applyFill="1" applyBorder="1" applyAlignment="1">
      <alignment horizontal="center" vertical="center"/>
    </xf>
    <xf numFmtId="0" fontId="0" fillId="3" borderId="36" xfId="0" applyFill="1" applyBorder="1" applyAlignment="1">
      <alignment horizontal="center" vertical="center"/>
    </xf>
    <xf numFmtId="0" fontId="11" fillId="3" borderId="37" xfId="0" applyFont="1" applyFill="1" applyBorder="1" applyAlignment="1">
      <alignment horizontal="center" vertical="center"/>
    </xf>
    <xf numFmtId="14" fontId="0" fillId="3" borderId="35" xfId="0" applyNumberFormat="1" applyFill="1" applyBorder="1"/>
    <xf numFmtId="14" fontId="0" fillId="3" borderId="36" xfId="0" applyNumberFormat="1" applyFill="1" applyBorder="1" applyAlignment="1">
      <alignment horizontal="center" vertical="center"/>
    </xf>
    <xf numFmtId="14" fontId="0" fillId="3" borderId="31" xfId="0" applyNumberFormat="1" applyFill="1" applyBorder="1" applyAlignment="1">
      <alignment horizontal="center" vertical="center"/>
    </xf>
    <xf numFmtId="0" fontId="0" fillId="3" borderId="38" xfId="0" applyNumberFormat="1" applyFill="1" applyBorder="1" applyAlignment="1">
      <alignment horizontal="center"/>
    </xf>
    <xf numFmtId="0" fontId="0" fillId="0" borderId="39" xfId="0" applyBorder="1" applyAlignment="1">
      <alignment horizontal="center"/>
    </xf>
    <xf numFmtId="0" fontId="0" fillId="0" borderId="18" xfId="0" applyBorder="1" applyAlignment="1">
      <alignment horizontal="center"/>
    </xf>
    <xf numFmtId="0" fontId="0" fillId="0" borderId="38" xfId="0" applyFill="1" applyBorder="1" applyAlignment="1">
      <alignment horizontal="center" vertical="center"/>
    </xf>
    <xf numFmtId="0" fontId="0" fillId="0" borderId="39" xfId="0" applyBorder="1" applyAlignment="1">
      <alignment horizontal="center" vertical="center"/>
    </xf>
    <xf numFmtId="0" fontId="0" fillId="0" borderId="2" xfId="0" applyBorder="1" applyAlignment="1">
      <alignment horizontal="center" vertical="center"/>
    </xf>
    <xf numFmtId="0" fontId="0" fillId="0" borderId="40" xfId="0" applyBorder="1" applyAlignment="1">
      <alignment horizontal="center" vertical="center"/>
    </xf>
    <xf numFmtId="0" fontId="11" fillId="0" borderId="41" xfId="0" applyFont="1" applyBorder="1" applyAlignment="1">
      <alignment horizontal="center" vertical="center"/>
    </xf>
    <xf numFmtId="14" fontId="0" fillId="0" borderId="2" xfId="0" applyNumberFormat="1" applyBorder="1" applyAlignment="1">
      <alignment horizontal="center" vertical="center"/>
    </xf>
    <xf numFmtId="14" fontId="0" fillId="0" borderId="36" xfId="0" applyNumberFormat="1" applyFill="1" applyBorder="1" applyAlignment="1">
      <alignment horizontal="center" vertical="center"/>
    </xf>
    <xf numFmtId="14" fontId="0" fillId="0" borderId="42" xfId="0" applyNumberFormat="1" applyFill="1" applyBorder="1" applyAlignment="1">
      <alignment horizontal="center" vertical="center"/>
    </xf>
    <xf numFmtId="0" fontId="14" fillId="0" borderId="33" xfId="0" applyFont="1" applyFill="1" applyBorder="1" applyAlignment="1">
      <alignment horizontal="center" vertical="center"/>
    </xf>
    <xf numFmtId="0" fontId="0" fillId="0" borderId="38" xfId="0" applyNumberFormat="1" applyBorder="1" applyAlignment="1">
      <alignment horizontal="center"/>
    </xf>
    <xf numFmtId="0" fontId="0" fillId="0" borderId="43" xfId="0" applyBorder="1" applyAlignment="1">
      <alignment horizontal="center"/>
    </xf>
    <xf numFmtId="0" fontId="0" fillId="0" borderId="20" xfId="0" applyBorder="1" applyAlignment="1">
      <alignment horizontal="center"/>
    </xf>
    <xf numFmtId="0" fontId="14" fillId="0" borderId="32" xfId="0" applyFont="1" applyFill="1" applyBorder="1" applyAlignment="1">
      <alignment horizontal="center" vertical="center"/>
    </xf>
    <xf numFmtId="0" fontId="0" fillId="0" borderId="39" xfId="0" applyFill="1" applyBorder="1" applyAlignment="1">
      <alignment horizontal="center" vertical="center"/>
    </xf>
    <xf numFmtId="0" fontId="0" fillId="0" borderId="2" xfId="0" applyFill="1" applyBorder="1" applyAlignment="1">
      <alignment horizontal="center" vertical="center"/>
    </xf>
    <xf numFmtId="0" fontId="0" fillId="0" borderId="40" xfId="0" applyFill="1" applyBorder="1" applyAlignment="1">
      <alignment horizontal="center" vertical="center"/>
    </xf>
    <xf numFmtId="0" fontId="0" fillId="10" borderId="32" xfId="0" applyFill="1" applyBorder="1"/>
    <xf numFmtId="0" fontId="0" fillId="8" borderId="32" xfId="0" applyFill="1" applyBorder="1"/>
    <xf numFmtId="0" fontId="0" fillId="6" borderId="44" xfId="0" applyFill="1" applyBorder="1"/>
    <xf numFmtId="0" fontId="0" fillId="0" borderId="45" xfId="0" applyBorder="1"/>
    <xf numFmtId="0" fontId="0" fillId="3" borderId="39" xfId="0" applyFill="1" applyBorder="1" applyAlignment="1">
      <alignment horizontal="center" vertical="center"/>
    </xf>
    <xf numFmtId="0" fontId="0" fillId="3" borderId="40" xfId="0" applyFill="1" applyBorder="1" applyAlignment="1">
      <alignment horizontal="center" vertical="center"/>
    </xf>
    <xf numFmtId="0" fontId="11" fillId="3" borderId="41" xfId="0" applyFont="1" applyFill="1" applyBorder="1" applyAlignment="1">
      <alignment horizontal="center" vertical="center"/>
    </xf>
    <xf numFmtId="14" fontId="0" fillId="3" borderId="42" xfId="0" applyNumberFormat="1" applyFill="1" applyBorder="1" applyAlignment="1">
      <alignment horizontal="center" vertical="center"/>
    </xf>
    <xf numFmtId="0" fontId="11" fillId="0" borderId="0" xfId="0" applyFont="1" applyBorder="1" applyAlignment="1">
      <alignment horizontal="center"/>
    </xf>
    <xf numFmtId="0" fontId="14" fillId="0" borderId="0" xfId="0" applyFont="1" applyFill="1" applyBorder="1" applyAlignment="1">
      <alignment horizontal="center"/>
    </xf>
    <xf numFmtId="14" fontId="0" fillId="3" borderId="2" xfId="0" applyNumberFormat="1" applyFill="1" applyBorder="1" applyAlignment="1">
      <alignment horizontal="center" vertical="center"/>
    </xf>
    <xf numFmtId="0" fontId="11" fillId="0" borderId="41" xfId="0" applyFont="1" applyFill="1" applyBorder="1" applyAlignment="1">
      <alignment horizontal="center" vertical="center"/>
    </xf>
    <xf numFmtId="0" fontId="0" fillId="0" borderId="38" xfId="0" applyNumberFormat="1" applyFill="1" applyBorder="1" applyAlignment="1">
      <alignment horizontal="center"/>
    </xf>
    <xf numFmtId="14" fontId="0" fillId="0" borderId="46" xfId="0" applyNumberFormat="1" applyFill="1" applyBorder="1" applyAlignment="1">
      <alignment horizontal="center" vertical="center"/>
    </xf>
    <xf numFmtId="0" fontId="0" fillId="0" borderId="47" xfId="0" applyFill="1" applyBorder="1" applyAlignment="1">
      <alignment horizontal="center" vertical="center"/>
    </xf>
    <xf numFmtId="0" fontId="0" fillId="0" borderId="48" xfId="0" applyFill="1" applyBorder="1" applyAlignment="1">
      <alignment horizontal="center" vertical="center"/>
    </xf>
    <xf numFmtId="0" fontId="0" fillId="0" borderId="49" xfId="0" applyFill="1" applyBorder="1" applyAlignment="1">
      <alignment horizontal="center" vertical="center"/>
    </xf>
    <xf numFmtId="14" fontId="0" fillId="0" borderId="40" xfId="0" applyNumberFormat="1" applyFill="1" applyBorder="1" applyAlignment="1">
      <alignment horizontal="center" vertical="center"/>
    </xf>
    <xf numFmtId="14" fontId="0" fillId="0" borderId="50" xfId="0" applyNumberFormat="1" applyFill="1" applyBorder="1" applyAlignment="1">
      <alignment horizontal="center" vertical="center"/>
    </xf>
    <xf numFmtId="14" fontId="0" fillId="0" borderId="18" xfId="0" applyNumberFormat="1" applyFill="1" applyBorder="1" applyAlignment="1">
      <alignment horizontal="center" vertical="center"/>
    </xf>
    <xf numFmtId="14" fontId="0" fillId="3" borderId="18" xfId="0" applyNumberFormat="1" applyFill="1" applyBorder="1" applyAlignment="1">
      <alignment horizontal="center" vertical="center"/>
    </xf>
    <xf numFmtId="169" fontId="0" fillId="0" borderId="0" xfId="0" applyNumberFormat="1"/>
    <xf numFmtId="169" fontId="6" fillId="0" borderId="0" xfId="0" applyNumberFormat="1" applyFont="1"/>
    <xf numFmtId="0" fontId="13" fillId="0" borderId="0" xfId="0" applyFont="1" applyAlignment="1">
      <alignment horizontal="right" vertical="center"/>
    </xf>
    <xf numFmtId="0" fontId="15" fillId="11" borderId="2" xfId="0" applyFont="1" applyFill="1" applyBorder="1" applyAlignment="1">
      <alignment horizontal="center"/>
    </xf>
    <xf numFmtId="0" fontId="15" fillId="0" borderId="0" xfId="0" applyFont="1" applyFill="1" applyBorder="1" applyAlignment="1">
      <alignment horizontal="center"/>
    </xf>
    <xf numFmtId="14" fontId="16" fillId="0" borderId="0" xfId="0" applyNumberFormat="1" applyFont="1" applyAlignment="1">
      <alignment horizontal="center"/>
    </xf>
    <xf numFmtId="0" fontId="16" fillId="0" borderId="0" xfId="0" applyFont="1" applyAlignment="1">
      <alignment horizontal="center"/>
    </xf>
    <xf numFmtId="0" fontId="11" fillId="0" borderId="29" xfId="0" applyFont="1" applyBorder="1" applyAlignment="1">
      <alignment vertical="center"/>
    </xf>
    <xf numFmtId="0" fontId="14" fillId="0" borderId="1" xfId="0" applyFont="1" applyBorder="1" applyAlignment="1">
      <alignment horizontal="center" vertical="center"/>
    </xf>
    <xf numFmtId="0" fontId="11" fillId="0" borderId="1" xfId="0" applyFont="1" applyBorder="1" applyAlignment="1">
      <alignment horizontal="center" vertical="center"/>
    </xf>
    <xf numFmtId="0" fontId="7" fillId="0" borderId="45" xfId="0" applyFont="1" applyBorder="1" applyAlignment="1">
      <alignment horizontal="center" vertical="center"/>
    </xf>
    <xf numFmtId="0" fontId="11" fillId="0" borderId="44" xfId="0" applyFont="1" applyBorder="1" applyAlignment="1">
      <alignment horizontal="center" vertical="center"/>
    </xf>
    <xf numFmtId="0" fontId="11" fillId="0" borderId="51" xfId="0" applyFont="1" applyBorder="1" applyAlignment="1">
      <alignment horizontal="center" vertical="center"/>
    </xf>
    <xf numFmtId="0" fontId="11" fillId="0" borderId="52" xfId="0" applyFont="1" applyBorder="1" applyAlignment="1">
      <alignment horizontal="center" vertical="center"/>
    </xf>
    <xf numFmtId="0" fontId="11" fillId="0" borderId="53" xfId="0" applyFont="1" applyBorder="1" applyAlignment="1">
      <alignment horizontal="center" vertical="center"/>
    </xf>
    <xf numFmtId="0" fontId="11" fillId="0" borderId="54" xfId="0" applyFont="1" applyBorder="1" applyAlignment="1">
      <alignment horizontal="center" vertical="center"/>
    </xf>
    <xf numFmtId="0" fontId="11" fillId="0" borderId="52" xfId="0" applyFont="1" applyBorder="1" applyAlignment="1">
      <alignment horizontal="center"/>
    </xf>
    <xf numFmtId="0" fontId="11" fillId="0" borderId="55" xfId="0" applyFont="1" applyBorder="1" applyAlignment="1">
      <alignment horizontal="center"/>
    </xf>
    <xf numFmtId="0" fontId="11" fillId="0" borderId="56" xfId="0" applyFont="1" applyFill="1" applyBorder="1" applyAlignment="1">
      <alignment horizontal="center" vertical="center"/>
    </xf>
    <xf numFmtId="0" fontId="11" fillId="0" borderId="54" xfId="0" applyFont="1" applyBorder="1" applyAlignment="1">
      <alignment horizontal="center"/>
    </xf>
    <xf numFmtId="0" fontId="0" fillId="10" borderId="5" xfId="0" applyFill="1" applyBorder="1" applyAlignment="1">
      <alignment horizontal="center"/>
    </xf>
    <xf numFmtId="0" fontId="0" fillId="10" borderId="6" xfId="0" applyFill="1" applyBorder="1" applyAlignment="1">
      <alignment horizontal="center"/>
    </xf>
    <xf numFmtId="0" fontId="0" fillId="12" borderId="5" xfId="0" applyFill="1" applyBorder="1" applyAlignment="1">
      <alignment horizontal="center"/>
    </xf>
    <xf numFmtId="0" fontId="0" fillId="12" borderId="7" xfId="0" applyFill="1" applyBorder="1" applyAlignment="1">
      <alignment horizontal="center"/>
    </xf>
    <xf numFmtId="0" fontId="0" fillId="12" borderId="6" xfId="0" applyFill="1" applyBorder="1" applyAlignment="1">
      <alignment horizontal="center"/>
    </xf>
    <xf numFmtId="0" fontId="3" fillId="0" borderId="0" xfId="0" applyFont="1" applyAlignment="1">
      <alignment horizontal="center"/>
    </xf>
    <xf numFmtId="0" fontId="3" fillId="5" borderId="5" xfId="0" applyFont="1" applyFill="1" applyBorder="1"/>
    <xf numFmtId="14" fontId="0" fillId="0" borderId="9" xfId="0" applyNumberFormat="1" applyBorder="1" applyAlignment="1">
      <alignment horizontal="center" vertical="center"/>
    </xf>
    <xf numFmtId="14" fontId="0" fillId="0" borderId="9" xfId="0" applyNumberFormat="1" applyBorder="1" applyAlignment="1">
      <alignment horizontal="center"/>
    </xf>
    <xf numFmtId="14" fontId="0" fillId="0" borderId="9" xfId="0" applyNumberFormat="1" applyBorder="1"/>
  </cellXfs>
  <cellStyles count="1">
    <cellStyle name="Normal" xfId="0" builtinId="0"/>
  </cellStyles>
  <dxfs count="33">
    <dxf>
      <alignment horizontal="center" vertical="center" textRotation="0" wrapText="0" indent="0" relativeIndent="0" justifyLastLine="0" shrinkToFit="0" mergeCell="0" readingOrder="0"/>
    </dxf>
    <dxf>
      <font>
        <b val="0"/>
        <i val="0"/>
        <strike val="0"/>
        <condense val="0"/>
        <extend val="0"/>
        <outline val="0"/>
        <shadow val="0"/>
        <u val="none"/>
        <vertAlign val="baseline"/>
        <sz val="11"/>
        <color auto="1"/>
        <name val="Calibri"/>
        <scheme val="none"/>
      </font>
      <border diagonalUp="0" diagonalDown="0">
        <left style="medium">
          <color indexed="64"/>
        </left>
        <right/>
        <top/>
        <bottom/>
      </border>
    </dxf>
    <dxf>
      <numFmt numFmtId="0" formatCode="General"/>
      <alignment horizontal="center" vertical="center" textRotation="0" wrapText="0" indent="0" relativeIndent="0" justifyLastLine="0" shrinkToFit="0" mergeCell="0" readingOrder="0"/>
    </dxf>
    <dxf>
      <numFmt numFmtId="0" formatCode="General"/>
      <alignment horizontal="center" vertical="center" textRotation="0" wrapText="0" indent="0" relativeIndent="0" justifyLastLine="0" shrinkToFit="0" mergeCell="0" readingOrder="0"/>
    </dxf>
    <dxf>
      <font>
        <b val="0"/>
        <i val="0"/>
        <strike val="0"/>
        <condense val="0"/>
        <extend val="0"/>
        <outline val="0"/>
        <shadow val="0"/>
        <u val="none"/>
        <vertAlign val="baseline"/>
        <sz val="11"/>
        <color auto="1"/>
        <name val="Calibri"/>
        <scheme val="none"/>
      </font>
      <alignment horizontal="center" vertical="center" textRotation="0" wrapText="0" indent="0" relativeIndent="0" justifyLastLine="0" shrinkToFit="0" mergeCell="0" readingOrder="0"/>
    </dxf>
    <dxf>
      <font>
        <b val="0"/>
        <i val="0"/>
        <strike val="0"/>
        <condense val="0"/>
        <extend val="0"/>
        <outline val="0"/>
        <shadow val="0"/>
        <u val="none"/>
        <vertAlign val="baseline"/>
        <sz val="11"/>
        <color auto="1"/>
        <name val="Calibri"/>
        <scheme val="none"/>
      </font>
      <numFmt numFmtId="164" formatCode="0.0"/>
      <alignment horizontal="center" vertical="center" textRotation="0" wrapText="0" indent="0" relativeIndent="0" justifyLastLine="0" shrinkToFit="0" mergeCell="0" readingOrder="0"/>
      <border diagonalUp="0" diagonalDown="0">
        <left style="medium">
          <color indexed="64"/>
        </left>
        <right style="medium">
          <color indexed="64"/>
        </right>
        <top/>
        <bottom/>
      </border>
    </dxf>
    <dxf>
      <numFmt numFmtId="165" formatCode="dd/mm/yy;@"/>
      <fill>
        <patternFill patternType="none">
          <fgColor indexed="64"/>
          <bgColor indexed="65"/>
        </patternFill>
      </fill>
      <alignment horizontal="center" vertical="bottom" textRotation="0" wrapText="0" indent="0" relativeIndent="0" justifyLastLine="0" shrinkToFit="0" mergeCell="0" readingOrder="0"/>
      <border diagonalUp="0" diagonalDown="0">
        <left style="medium">
          <color indexed="64"/>
        </left>
        <right style="medium">
          <color indexed="64"/>
        </right>
        <top/>
        <bottom/>
      </border>
    </dxf>
    <dxf>
      <numFmt numFmtId="19" formatCode="dd/mm/yyyy"/>
      <alignment horizontal="center" vertical="center" textRotation="0" wrapText="0" indent="0" relativeIndent="0" justifyLastLine="0" shrinkToFit="0" mergeCell="0" readingOrder="0"/>
      <border diagonalUp="0" diagonalDown="0">
        <left style="medium">
          <color indexed="64"/>
        </left>
        <right style="medium">
          <color indexed="64"/>
        </right>
        <top/>
        <bottom/>
      </border>
    </dxf>
    <dxf>
      <font>
        <b val="0"/>
        <i val="0"/>
        <strike val="0"/>
        <condense val="0"/>
        <extend val="0"/>
        <outline val="0"/>
        <shadow val="0"/>
        <u val="none"/>
        <vertAlign val="baseline"/>
        <sz val="11"/>
        <color auto="1"/>
        <name val="Calibri"/>
        <scheme val="none"/>
      </font>
    </dxf>
    <dxf>
      <border outline="0">
        <left style="medium">
          <color indexed="64"/>
        </left>
      </border>
    </dxf>
    <dxf>
      <numFmt numFmtId="0" formatCode="General"/>
      <alignment horizontal="center" vertical="bottom" textRotation="0" wrapText="0" indent="0" relativeIndent="0" justifyLastLine="0" shrinkToFit="0" mergeCell="0" readingOrder="0"/>
      <border diagonalUp="0" diagonalDown="0">
        <left style="thick">
          <color indexed="64"/>
        </left>
        <right/>
        <top style="thin">
          <color indexed="64"/>
        </top>
        <bottom style="thin">
          <color indexed="64"/>
        </bottom>
      </border>
    </dxf>
    <dxf>
      <font>
        <b/>
        <i val="0"/>
        <strike val="0"/>
        <condense val="0"/>
        <extend val="0"/>
        <outline val="0"/>
        <shadow val="0"/>
        <u val="none"/>
        <vertAlign val="baseline"/>
        <sz val="11"/>
        <color indexed="10"/>
        <name val="Calibri"/>
        <scheme val="none"/>
      </font>
      <fill>
        <patternFill patternType="none">
          <fgColor indexed="64"/>
          <bgColor indexed="65"/>
        </patternFill>
      </fill>
      <alignment horizontal="center" vertical="center" textRotation="0" wrapText="0" indent="0" relativeIndent="0" justifyLastLine="0" shrinkToFit="0" mergeCell="0" readingOrder="0"/>
      <border diagonalUp="0" diagonalDown="0">
        <left style="thick">
          <color indexed="64"/>
        </left>
        <right/>
        <top/>
        <bottom style="thin">
          <color indexed="64"/>
        </bottom>
      </border>
    </dxf>
    <dxf>
      <numFmt numFmtId="19" formatCode="dd/mm/yyyy"/>
      <fill>
        <patternFill patternType="none">
          <fgColor indexed="64"/>
          <bgColor indexed="65"/>
        </patternFill>
      </fill>
      <alignment horizontal="center" vertical="center" textRotation="0" wrapText="0" indent="0" relativeIndent="0" justifyLastLine="0" shrinkToFit="0" mergeCell="0" readingOrder="0"/>
      <border diagonalUp="0" diagonalDown="0">
        <left style="thin">
          <color indexed="64"/>
        </left>
        <right style="thick">
          <color indexed="64"/>
        </right>
        <top style="thin">
          <color indexed="64"/>
        </top>
        <bottom style="thin">
          <color indexed="64"/>
        </bottom>
      </border>
    </dxf>
    <dxf>
      <numFmt numFmtId="19" formatCode="dd/mm/yyyy"/>
      <fill>
        <patternFill patternType="none">
          <fgColor indexed="64"/>
          <bgColor indexed="65"/>
        </patternFill>
      </fill>
      <alignment horizontal="center" vertical="center" textRotation="0" wrapText="0" indent="0" relativeIndent="0" justifyLastLine="0" shrinkToFit="0" mergeCell="0" readingOrder="0"/>
      <border diagonalUp="0" diagonalDown="0">
        <left style="thin">
          <color indexed="64"/>
        </left>
        <right/>
        <top/>
        <bottom style="thin">
          <color indexed="64"/>
        </bottom>
      </border>
    </dxf>
    <dxf>
      <numFmt numFmtId="19" formatCode="dd/mm/yyyy"/>
      <alignment horizontal="center" vertical="center" textRotation="0" wrapText="0" indent="0" relativeIndent="0" justifyLastLine="0" shrinkToFit="0" mergeCell="0" readingOrder="0"/>
      <border diagonalUp="0" diagonalDown="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1"/>
        <color indexed="8"/>
        <name val="Calibri"/>
        <scheme val="none"/>
      </font>
      <alignment horizontal="center" vertical="center" textRotation="0" wrapText="0" indent="0" relativeIndent="0" justifyLastLine="0" shrinkToFit="0" mergeCell="0" readingOrder="0"/>
      <border diagonalUp="0" diagonalDown="0">
        <left style="thick">
          <color indexed="64"/>
        </left>
        <right style="thick">
          <color indexed="64"/>
        </right>
        <top style="thin">
          <color indexed="64"/>
        </top>
        <bottom style="thin">
          <color indexed="64"/>
        </bottom>
      </border>
    </dxf>
    <dxf>
      <fill>
        <patternFill patternType="none">
          <fgColor indexed="64"/>
          <bgColor indexed="65"/>
        </patternFill>
      </fill>
      <alignment horizontal="center" vertical="center" textRotation="0" wrapText="0" indent="0" relativeIndent="0" justifyLastLine="0" shrinkToFit="0" mergeCell="0" readingOrder="0"/>
      <border diagonalUp="0" diagonalDown="0">
        <left style="thin">
          <color indexed="64"/>
        </left>
        <right style="thin">
          <color indexed="64"/>
        </right>
        <top style="thin">
          <color indexed="64"/>
        </top>
        <bottom style="thin">
          <color indexed="64"/>
        </bottom>
      </border>
    </dxf>
    <dxf>
      <fill>
        <patternFill patternType="none">
          <fgColor indexed="64"/>
          <bgColor indexed="65"/>
        </patternFill>
      </fill>
      <alignment horizontal="center" vertical="center" textRotation="0" wrapText="0" indent="0" relativeIndent="0" justifyLastLine="0" shrinkToFit="0" mergeCell="0" readingOrder="0"/>
      <border diagonalUp="0" diagonalDown="0">
        <left style="thin">
          <color indexed="64"/>
        </left>
        <right style="thin">
          <color indexed="64"/>
        </right>
        <top style="thin">
          <color indexed="64"/>
        </top>
        <bottom style="thin">
          <color indexed="64"/>
        </bottom>
      </border>
    </dxf>
    <dxf>
      <fill>
        <patternFill patternType="none">
          <fgColor indexed="64"/>
          <bgColor indexed="65"/>
        </patternFill>
      </fill>
      <alignment horizontal="center" vertical="center" textRotation="0" wrapText="0" indent="0" relativeIndent="0" justifyLastLine="0" shrinkToFit="0" mergeCell="0" readingOrder="0"/>
      <border diagonalUp="0" diagonalDown="0">
        <left style="thick">
          <color indexed="64"/>
        </left>
        <right style="thin">
          <color indexed="64"/>
        </right>
        <top style="thin">
          <color indexed="64"/>
        </top>
        <bottom style="thin">
          <color indexed="64"/>
        </bottom>
      </border>
    </dxf>
    <dxf>
      <fill>
        <patternFill patternType="none">
          <fgColor indexed="64"/>
          <bgColor indexed="65"/>
        </patternFill>
      </fill>
      <alignment horizontal="center" vertical="center" textRotation="0" wrapText="0" indent="0" relativeIndent="0" justifyLastLine="0" shrinkToFit="0" mergeCell="0" readingOrder="0"/>
      <border diagonalUp="0" diagonalDown="0">
        <left style="thick">
          <color indexed="64"/>
        </left>
        <right/>
        <top style="thin">
          <color indexed="64"/>
        </top>
        <bottom style="thin">
          <color indexed="64"/>
        </bottom>
      </border>
    </dxf>
    <dxf>
      <font>
        <b/>
        <i val="0"/>
        <strike val="0"/>
        <condense val="0"/>
        <extend val="0"/>
        <outline val="0"/>
        <shadow val="0"/>
        <u val="none"/>
        <vertAlign val="baseline"/>
        <sz val="11"/>
        <color indexed="8"/>
        <name val="Calibri"/>
        <scheme val="none"/>
      </font>
      <alignment horizontal="center" vertical="center" textRotation="0" wrapText="0" indent="0" relativeIndent="0" justifyLastLine="0" shrinkToFit="0" mergeCell="0" readingOrder="0"/>
      <border diagonalUp="0" diagonalDown="0">
        <left/>
        <right style="thick">
          <color indexed="64"/>
        </right>
        <top/>
        <bottom/>
      </border>
    </dxf>
    <dxf>
      <border outline="0">
        <left style="thick">
          <color indexed="64"/>
        </left>
        <top style="thick">
          <color indexed="64"/>
        </top>
      </border>
    </dxf>
    <dxf>
      <font>
        <color rgb="FF00B050"/>
      </font>
      <fill>
        <patternFill>
          <bgColor rgb="FF00B050"/>
        </patternFill>
      </fill>
    </dxf>
    <dxf>
      <font>
        <color rgb="FF00B050"/>
      </font>
      <fill>
        <patternFill>
          <bgColor rgb="FF00B050"/>
        </patternFill>
      </fill>
    </dxf>
    <dxf>
      <font>
        <color rgb="FFFF7C80"/>
      </font>
      <fill>
        <patternFill>
          <bgColor rgb="FFFF7C80"/>
        </patternFill>
      </fill>
    </dxf>
    <dxf>
      <font>
        <color rgb="FF66CCFF"/>
      </font>
      <fill>
        <patternFill>
          <bgColor rgb="FF66CCFF"/>
        </patternFill>
      </fill>
    </dxf>
    <dxf>
      <font>
        <color rgb="FFFF0000"/>
      </font>
      <fill>
        <patternFill>
          <bgColor rgb="FFFF0000"/>
        </patternFill>
      </fill>
    </dxf>
    <dxf>
      <font>
        <b/>
        <i val="0"/>
        <color rgb="FFC00000"/>
      </font>
      <fill>
        <patternFill>
          <bgColor rgb="FFFF7C80"/>
        </patternFill>
      </fill>
    </dxf>
    <dxf>
      <font>
        <b/>
        <i val="0"/>
        <color rgb="FF0070C0"/>
      </font>
      <fill>
        <patternFill>
          <bgColor rgb="FF66CCFF"/>
        </patternFill>
      </fill>
    </dxf>
    <dxf>
      <font>
        <b/>
        <i val="0"/>
        <color rgb="FFC00000"/>
      </font>
      <fill>
        <patternFill>
          <bgColor rgb="FFFF7C80"/>
        </patternFill>
      </fill>
    </dxf>
    <dxf>
      <font>
        <color rgb="FFFFFF00"/>
      </font>
      <fill>
        <patternFill>
          <bgColor rgb="FFFFFF00"/>
        </patternFill>
      </fill>
    </dxf>
    <dxf>
      <font>
        <color rgb="FFFF7C80"/>
      </font>
      <fill>
        <patternFill>
          <bgColor rgb="FFFF7C80"/>
        </patternFill>
      </fill>
    </dxf>
    <dxf>
      <font>
        <color rgb="FFFF7C80"/>
      </font>
      <fill>
        <patternFill>
          <bgColor rgb="FFFF7C80"/>
        </patternFill>
      </fill>
    </dxf>
  </dxfs>
  <tableStyles count="0" defaultTableStyle="TableStyleMedium2" defaultPivotStyle="PivotStyleLight16"/>
</styleSheet>
</file>

<file path=xl/_rels/workbook.xml.rels><?xml version="1.0" encoding="UTF-8" standalone="yes"?>
<Relationships xmlns="http://schemas.openxmlformats.org/package/2006/relationships"><Relationship Id="rId8" Type="http://schemas.openxmlformats.org/officeDocument/2006/relationships/pivotCacheDefinition" Target="pivotCache/pivotCacheDefinition1.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externalLink" Target="externalLinks/externalLink1.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activeX1.xml><?xml version="1.0" encoding="utf-8"?>
<ax:ocx xmlns:ax="http://schemas.microsoft.com/office/2006/activeX" xmlns:r="http://schemas.openxmlformats.org/officeDocument/2006/relationships" ax:classid="{978C9E23-D4B0-11CE-BF2D-00AA003F40D0}" ax:persistence="persistStreamInit" r:id="rId1"/>
</file>

<file path=xl/activeX/activeX2.xml><?xml version="1.0" encoding="utf-8"?>
<ax:ocx xmlns:ax="http://schemas.microsoft.com/office/2006/activeX" xmlns:r="http://schemas.openxmlformats.org/officeDocument/2006/relationships" ax:classid="{DFD181E0-5E2F-11CE-A449-00AA004A803D}"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vmlDrawing1.vml.rels><?xml version="1.0" encoding="UTF-8" standalone="yes"?>
<Relationships xmlns="http://schemas.openxmlformats.org/package/2006/relationships"><Relationship Id="rId3" Type="http://schemas.openxmlformats.org/officeDocument/2006/relationships/image" Target="../media/image4.emf"/><Relationship Id="rId2" Type="http://schemas.openxmlformats.org/officeDocument/2006/relationships/image" Target="../media/image3.emf"/><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xdr:twoCellAnchor editAs="oneCell">
    <xdr:from>
      <xdr:col>0</xdr:col>
      <xdr:colOff>352425</xdr:colOff>
      <xdr:row>0</xdr:row>
      <xdr:rowOff>180975</xdr:rowOff>
    </xdr:from>
    <xdr:to>
      <xdr:col>2</xdr:col>
      <xdr:colOff>1609725</xdr:colOff>
      <xdr:row>3</xdr:row>
      <xdr:rowOff>238125</xdr:rowOff>
    </xdr:to>
    <xdr:pic>
      <xdr:nvPicPr>
        <xdr:cNvPr id="2049" name="Image 1" descr="logo.png"/>
        <xdr:cNvPicPr>
          <a:picLocks noChangeAspect="1"/>
        </xdr:cNvPicPr>
      </xdr:nvPicPr>
      <xdr:blipFill>
        <a:blip xmlns:r="http://schemas.openxmlformats.org/officeDocument/2006/relationships" r:embed="rId1" cstate="print"/>
        <a:srcRect/>
        <a:stretch>
          <a:fillRect/>
        </a:stretch>
      </xdr:blipFill>
      <xdr:spPr bwMode="auto">
        <a:xfrm>
          <a:off x="352425" y="180975"/>
          <a:ext cx="2019300" cy="685800"/>
        </a:xfrm>
        <a:prstGeom prst="rect">
          <a:avLst/>
        </a:prstGeom>
        <a:noFill/>
        <a:ln w="9525">
          <a:noFill/>
          <a:miter lim="800000"/>
          <a:headEnd/>
          <a:tailEnd/>
        </a:ln>
      </xdr:spPr>
    </xdr:pic>
    <xdr:clientData/>
  </xdr:twoCellAnchor>
  <xdr:twoCellAnchor>
    <xdr:from>
      <xdr:col>0</xdr:col>
      <xdr:colOff>57150</xdr:colOff>
      <xdr:row>3</xdr:row>
      <xdr:rowOff>238125</xdr:rowOff>
    </xdr:from>
    <xdr:to>
      <xdr:col>4</xdr:col>
      <xdr:colOff>742950</xdr:colOff>
      <xdr:row>3</xdr:row>
      <xdr:rowOff>1057275</xdr:rowOff>
    </xdr:to>
    <xdr:sp macro="" textlink="">
      <xdr:nvSpPr>
        <xdr:cNvPr id="6" name="ZoneTexte 5"/>
        <xdr:cNvSpPr txBox="1"/>
      </xdr:nvSpPr>
      <xdr:spPr>
        <a:xfrm>
          <a:off x="57150" y="866775"/>
          <a:ext cx="4619625" cy="8191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4800" b="1"/>
            <a:t>MACHINE HF 1-2</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53340</xdr:colOff>
      <xdr:row>1</xdr:row>
      <xdr:rowOff>22860</xdr:rowOff>
    </xdr:from>
    <xdr:to>
      <xdr:col>0</xdr:col>
      <xdr:colOff>731520</xdr:colOff>
      <xdr:row>2</xdr:row>
      <xdr:rowOff>15240</xdr:rowOff>
    </xdr:to>
    <xdr:sp macro="[1]!RAZ" textlink="">
      <xdr:nvSpPr>
        <xdr:cNvPr id="2" name="Rectangle 1"/>
        <xdr:cNvSpPr/>
      </xdr:nvSpPr>
      <xdr:spPr>
        <a:xfrm>
          <a:off x="53340" y="213360"/>
          <a:ext cx="678180" cy="325755"/>
        </a:xfrm>
        <a:prstGeom prst="rect">
          <a:avLst/>
        </a:prstGeom>
        <a:noFill/>
        <a:ln w="38100">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solidFill>
                <a:sysClr val="windowText" lastClr="000000"/>
              </a:solidFill>
            </a:rPr>
            <a:t>RAZ</a:t>
          </a:r>
        </a:p>
      </xdr:txBody>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2</xdr:col>
      <xdr:colOff>47625</xdr:colOff>
      <xdr:row>12</xdr:row>
      <xdr:rowOff>123825</xdr:rowOff>
    </xdr:from>
    <xdr:to>
      <xdr:col>2</xdr:col>
      <xdr:colOff>200025</xdr:colOff>
      <xdr:row>31</xdr:row>
      <xdr:rowOff>28575</xdr:rowOff>
    </xdr:to>
    <xdr:sp macro="" textlink="">
      <xdr:nvSpPr>
        <xdr:cNvPr id="4097" name="Flèche vers le bas 1"/>
        <xdr:cNvSpPr>
          <a:spLocks noChangeArrowheads="1"/>
        </xdr:cNvSpPr>
      </xdr:nvSpPr>
      <xdr:spPr bwMode="auto">
        <a:xfrm>
          <a:off x="2590800" y="2409825"/>
          <a:ext cx="152400" cy="3524250"/>
        </a:xfrm>
        <a:prstGeom prst="downArrow">
          <a:avLst>
            <a:gd name="adj1" fmla="val 50000"/>
            <a:gd name="adj2" fmla="val 49890"/>
          </a:avLst>
        </a:prstGeom>
        <a:solidFill>
          <a:srgbClr val="4F81BD"/>
        </a:solidFill>
        <a:ln w="25400" algn="ctr">
          <a:solidFill>
            <a:srgbClr val="385D8A"/>
          </a:solidFill>
          <a:miter lim="800000"/>
          <a:headEnd/>
          <a:tailEnd/>
        </a:ln>
      </xdr:spPr>
    </xdr:sp>
    <xdr:clientData/>
  </xdr:twoCellAnchor>
  <xdr:oneCellAnchor>
    <xdr:from>
      <xdr:col>2</xdr:col>
      <xdr:colOff>257175</xdr:colOff>
      <xdr:row>12</xdr:row>
      <xdr:rowOff>28574</xdr:rowOff>
    </xdr:from>
    <xdr:ext cx="1809750" cy="3352801"/>
    <xdr:sp macro="" textlink="">
      <xdr:nvSpPr>
        <xdr:cNvPr id="3" name="Rectangle 2"/>
        <xdr:cNvSpPr/>
      </xdr:nvSpPr>
      <xdr:spPr>
        <a:xfrm>
          <a:off x="1933575" y="2314574"/>
          <a:ext cx="1809750" cy="3352801"/>
        </a:xfrm>
        <a:prstGeom prst="rect">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Vous pouvez ajouter les jours chômés que vous souhaitez sur la colonne de gauche ainsi que son nom ou sa raison sur la colonne de droite. La prise en compte des rajouts est automatique.</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C'est une zone nommée "dynamique" grace à la fonction DECALER.</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Faite un tour dans le menu gestion des noms de l'onglet Formules du ruban ci-dessus.</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xdr:txBody>
    </xdr:sp>
    <xdr:clientData/>
  </xdr:oneCellAnchor>
  <xdr:oneCellAnchor>
    <xdr:from>
      <xdr:col>2</xdr:col>
      <xdr:colOff>238125</xdr:colOff>
      <xdr:row>1</xdr:row>
      <xdr:rowOff>47625</xdr:rowOff>
    </xdr:from>
    <xdr:ext cx="1819275" cy="2019300"/>
    <xdr:sp macro="" textlink="">
      <xdr:nvSpPr>
        <xdr:cNvPr id="4" name="Rectangle 3"/>
        <xdr:cNvSpPr/>
      </xdr:nvSpPr>
      <xdr:spPr>
        <a:xfrm>
          <a:off x="1914525" y="238125"/>
          <a:ext cx="1819275" cy="2019300"/>
        </a:xfrm>
        <a:prstGeom prst="rect">
          <a:avLst/>
        </a:prstGeom>
        <a:solidFill>
          <a:schemeClr val="accent6">
            <a:lumMod val="60000"/>
            <a:lumOff val="40000"/>
          </a:schemeClr>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Jours fériés calculés automatiquement en fonction de l'année indiquée ci dessus en cellule D1.</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Ne rien modifier, la mise en forme des weekend et jour fériés sur la feuille "Planning" est automatique.</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xdr:txBody>
    </xdr:sp>
    <xdr:clientData/>
  </xdr:oneCellAnchor>
  <xdr:twoCellAnchor editAs="oneCell">
    <xdr:from>
      <xdr:col>2</xdr:col>
      <xdr:colOff>38100</xdr:colOff>
      <xdr:row>1</xdr:row>
      <xdr:rowOff>28575</xdr:rowOff>
    </xdr:from>
    <xdr:to>
      <xdr:col>2</xdr:col>
      <xdr:colOff>190500</xdr:colOff>
      <xdr:row>11</xdr:row>
      <xdr:rowOff>133350</xdr:rowOff>
    </xdr:to>
    <xdr:sp macro="" textlink="">
      <xdr:nvSpPr>
        <xdr:cNvPr id="4100" name="Flèche vers le bas 4"/>
        <xdr:cNvSpPr>
          <a:spLocks noChangeArrowheads="1"/>
        </xdr:cNvSpPr>
      </xdr:nvSpPr>
      <xdr:spPr bwMode="auto">
        <a:xfrm>
          <a:off x="2581275" y="219075"/>
          <a:ext cx="152400" cy="2009775"/>
        </a:xfrm>
        <a:prstGeom prst="downArrow">
          <a:avLst>
            <a:gd name="adj1" fmla="val 50000"/>
            <a:gd name="adj2" fmla="val 50003"/>
          </a:avLst>
        </a:prstGeom>
        <a:solidFill>
          <a:srgbClr val="A9D18E"/>
        </a:solidFill>
        <a:ln w="25400" algn="ctr">
          <a:solidFill>
            <a:srgbClr val="385D8A"/>
          </a:solidFill>
          <a:miter lim="800000"/>
          <a:headEnd/>
          <a:tailEnd/>
        </a:ln>
      </xdr:spPr>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Preventif%20Machine%20%20HF%201-2.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PLANNING CALENDRIER"/>
      <sheetName val="CRITICITE HF"/>
      <sheetName val="TARIF HF"/>
      <sheetName val="PIECE + TARIFS"/>
      <sheetName val="MACHINE"/>
      <sheetName val="Système"/>
      <sheetName val="Preventif Machine  HF 1-2"/>
    </sheetNames>
    <definedNames>
      <definedName name="RAZ"/>
    </definedNames>
    <sheetDataSet>
      <sheetData sheetId="0" refreshError="1"/>
      <sheetData sheetId="1" refreshError="1"/>
      <sheetData sheetId="2" refreshError="1"/>
      <sheetData sheetId="3">
        <row r="2">
          <cell r="A2" t="str">
            <v>xxcvx</v>
          </cell>
          <cell r="B2">
            <v>105</v>
          </cell>
        </row>
        <row r="3">
          <cell r="A3" t="str">
            <v>fvsdv</v>
          </cell>
          <cell r="B3">
            <v>210450</v>
          </cell>
        </row>
        <row r="4">
          <cell r="A4" t="str">
            <v>xcvxwvc</v>
          </cell>
          <cell r="B4">
            <v>450</v>
          </cell>
        </row>
      </sheetData>
      <sheetData sheetId="4"/>
      <sheetData sheetId="5"/>
      <sheetData sheetId="6" refreshError="1"/>
    </sheetDataSet>
  </externalBook>
</externalLink>
</file>

<file path=xl/pivotCache/_rels/pivotCacheDefinition1.xml.rels><?xml version="1.0" encoding="UTF-8" standalone="yes"?>
<Relationships xmlns="http://schemas.openxmlformats.org/package/2006/relationships"><Relationship Id="rId2" Type="http://schemas.openxmlformats.org/officeDocument/2006/relationships/externalLinkPath" Target="Preventif%20Machine%20%20HF%201-2.xlsm" TargetMode="External"/><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Pierrick ROUSSET" refreshedDate="42536.47864976852" createdVersion="6" refreshedVersion="6" minRefreshableVersion="3" recordCount="48">
  <cacheSource type="worksheet">
    <worksheetSource name="Tableau5" r:id="rId2"/>
  </cacheSource>
  <cacheFields count="11">
    <cacheField name="Machine" numFmtId="0">
      <sharedItems containsBlank="1" count="8">
        <m/>
        <s v="EG"/>
        <s v="P1"/>
        <s v="P2"/>
        <s v="P3"/>
        <s v="P4"/>
        <s v="P5"/>
        <s v="P6"/>
      </sharedItems>
    </cacheField>
    <cacheField name="Pièce" numFmtId="0">
      <sharedItems containsNonDate="0" containsString="0" containsBlank="1" count="1">
        <m/>
      </sharedItems>
    </cacheField>
    <cacheField name="Sécurité" numFmtId="0">
      <sharedItems containsNonDate="0" containsString="0" containsBlank="1"/>
    </cacheField>
    <cacheField name="Production" numFmtId="0">
      <sharedItems containsNonDate="0" containsString="0" containsBlank="1"/>
    </cacheField>
    <cacheField name="Qualité" numFmtId="0">
      <sharedItems containsNonDate="0" containsString="0" containsBlank="1"/>
    </cacheField>
    <cacheField name="Importance" numFmtId="0">
      <sharedItems count="1">
        <s v=""/>
      </sharedItems>
    </cacheField>
    <cacheField name="Date de commande" numFmtId="0">
      <sharedItems containsNonDate="0" containsString="0" containsBlank="1"/>
    </cacheField>
    <cacheField name="Date de réception" numFmtId="0">
      <sharedItems containsNonDate="0" containsString="0" containsBlank="1"/>
    </cacheField>
    <cacheField name="Date d'intervention" numFmtId="0">
      <sharedItems/>
    </cacheField>
    <cacheField name="Coût" numFmtId="0">
      <sharedItems containsNonDate="0" containsString="0" containsBlank="1"/>
    </cacheField>
    <cacheField name="Temps en jours " numFmtId="0">
      <sharedItems/>
    </cacheField>
  </cacheFields>
</pivotCacheDefinition>
</file>

<file path=xl/pivotCache/pivotCacheRecords1.xml><?xml version="1.0" encoding="utf-8"?>
<pivotCacheRecords xmlns="http://schemas.openxmlformats.org/spreadsheetml/2006/main" xmlns:r="http://schemas.openxmlformats.org/officeDocument/2006/relationships" count="48">
  <r>
    <x v="0"/>
    <x v="0"/>
    <m/>
    <m/>
    <m/>
    <x v="0"/>
    <m/>
    <m/>
    <s v=""/>
    <m/>
    <s v=""/>
  </r>
  <r>
    <x v="1"/>
    <x v="0"/>
    <m/>
    <m/>
    <m/>
    <x v="0"/>
    <m/>
    <m/>
    <s v=""/>
    <m/>
    <s v=""/>
  </r>
  <r>
    <x v="0"/>
    <x v="0"/>
    <m/>
    <m/>
    <m/>
    <x v="0"/>
    <m/>
    <m/>
    <s v=""/>
    <m/>
    <s v=""/>
  </r>
  <r>
    <x v="0"/>
    <x v="0"/>
    <m/>
    <m/>
    <m/>
    <x v="0"/>
    <m/>
    <m/>
    <s v=""/>
    <m/>
    <s v=""/>
  </r>
  <r>
    <x v="0"/>
    <x v="0"/>
    <m/>
    <m/>
    <m/>
    <x v="0"/>
    <m/>
    <m/>
    <s v=""/>
    <m/>
    <s v=""/>
  </r>
  <r>
    <x v="0"/>
    <x v="0"/>
    <m/>
    <m/>
    <m/>
    <x v="0"/>
    <m/>
    <m/>
    <s v=""/>
    <m/>
    <s v=""/>
  </r>
  <r>
    <x v="0"/>
    <x v="0"/>
    <m/>
    <m/>
    <m/>
    <x v="0"/>
    <m/>
    <m/>
    <s v=""/>
    <m/>
    <s v=""/>
  </r>
  <r>
    <x v="0"/>
    <x v="0"/>
    <m/>
    <m/>
    <m/>
    <x v="0"/>
    <m/>
    <m/>
    <s v=""/>
    <m/>
    <s v=""/>
  </r>
  <r>
    <x v="2"/>
    <x v="0"/>
    <m/>
    <m/>
    <m/>
    <x v="0"/>
    <m/>
    <m/>
    <s v=""/>
    <m/>
    <s v=""/>
  </r>
  <r>
    <x v="0"/>
    <x v="0"/>
    <m/>
    <m/>
    <m/>
    <x v="0"/>
    <m/>
    <m/>
    <s v=""/>
    <m/>
    <s v=""/>
  </r>
  <r>
    <x v="0"/>
    <x v="0"/>
    <m/>
    <m/>
    <m/>
    <x v="0"/>
    <m/>
    <m/>
    <s v=""/>
    <m/>
    <s v=""/>
  </r>
  <r>
    <x v="0"/>
    <x v="0"/>
    <m/>
    <m/>
    <m/>
    <x v="0"/>
    <m/>
    <m/>
    <s v=""/>
    <m/>
    <s v=""/>
  </r>
  <r>
    <x v="0"/>
    <x v="0"/>
    <m/>
    <m/>
    <m/>
    <x v="0"/>
    <m/>
    <m/>
    <s v=""/>
    <m/>
    <s v=""/>
  </r>
  <r>
    <x v="0"/>
    <x v="0"/>
    <m/>
    <m/>
    <m/>
    <x v="0"/>
    <m/>
    <m/>
    <s v=""/>
    <m/>
    <s v=""/>
  </r>
  <r>
    <x v="0"/>
    <x v="0"/>
    <m/>
    <m/>
    <m/>
    <x v="0"/>
    <m/>
    <m/>
    <s v=""/>
    <m/>
    <s v=""/>
  </r>
  <r>
    <x v="0"/>
    <x v="0"/>
    <m/>
    <m/>
    <m/>
    <x v="0"/>
    <m/>
    <m/>
    <s v=""/>
    <m/>
    <s v=""/>
  </r>
  <r>
    <x v="3"/>
    <x v="0"/>
    <m/>
    <m/>
    <m/>
    <x v="0"/>
    <m/>
    <m/>
    <s v=""/>
    <m/>
    <s v=""/>
  </r>
  <r>
    <x v="0"/>
    <x v="0"/>
    <m/>
    <m/>
    <m/>
    <x v="0"/>
    <m/>
    <m/>
    <s v=""/>
    <m/>
    <s v=""/>
  </r>
  <r>
    <x v="0"/>
    <x v="0"/>
    <m/>
    <m/>
    <m/>
    <x v="0"/>
    <m/>
    <m/>
    <s v=""/>
    <m/>
    <s v=""/>
  </r>
  <r>
    <x v="0"/>
    <x v="0"/>
    <m/>
    <m/>
    <m/>
    <x v="0"/>
    <m/>
    <m/>
    <s v=""/>
    <m/>
    <s v=""/>
  </r>
  <r>
    <x v="0"/>
    <x v="0"/>
    <m/>
    <m/>
    <m/>
    <x v="0"/>
    <m/>
    <m/>
    <s v=""/>
    <m/>
    <s v=""/>
  </r>
  <r>
    <x v="0"/>
    <x v="0"/>
    <m/>
    <m/>
    <m/>
    <x v="0"/>
    <m/>
    <m/>
    <s v=""/>
    <m/>
    <s v=""/>
  </r>
  <r>
    <x v="4"/>
    <x v="0"/>
    <m/>
    <m/>
    <m/>
    <x v="0"/>
    <m/>
    <m/>
    <s v=""/>
    <m/>
    <s v=""/>
  </r>
  <r>
    <x v="0"/>
    <x v="0"/>
    <m/>
    <m/>
    <m/>
    <x v="0"/>
    <m/>
    <m/>
    <s v=""/>
    <m/>
    <s v=""/>
  </r>
  <r>
    <x v="0"/>
    <x v="0"/>
    <m/>
    <m/>
    <m/>
    <x v="0"/>
    <m/>
    <m/>
    <s v=""/>
    <m/>
    <s v=""/>
  </r>
  <r>
    <x v="0"/>
    <x v="0"/>
    <m/>
    <m/>
    <m/>
    <x v="0"/>
    <m/>
    <m/>
    <s v=""/>
    <m/>
    <s v=""/>
  </r>
  <r>
    <x v="0"/>
    <x v="0"/>
    <m/>
    <m/>
    <m/>
    <x v="0"/>
    <m/>
    <m/>
    <s v=""/>
    <m/>
    <s v=""/>
  </r>
  <r>
    <x v="0"/>
    <x v="0"/>
    <m/>
    <m/>
    <m/>
    <x v="0"/>
    <m/>
    <m/>
    <s v=""/>
    <m/>
    <s v=""/>
  </r>
  <r>
    <x v="0"/>
    <x v="0"/>
    <m/>
    <m/>
    <m/>
    <x v="0"/>
    <m/>
    <m/>
    <s v=""/>
    <m/>
    <s v=""/>
  </r>
  <r>
    <x v="5"/>
    <x v="0"/>
    <m/>
    <m/>
    <m/>
    <x v="0"/>
    <m/>
    <m/>
    <s v=""/>
    <m/>
    <s v=""/>
  </r>
  <r>
    <x v="0"/>
    <x v="0"/>
    <m/>
    <m/>
    <m/>
    <x v="0"/>
    <m/>
    <m/>
    <s v=""/>
    <m/>
    <s v=""/>
  </r>
  <r>
    <x v="0"/>
    <x v="0"/>
    <m/>
    <m/>
    <m/>
    <x v="0"/>
    <m/>
    <m/>
    <s v=""/>
    <m/>
    <s v=""/>
  </r>
  <r>
    <x v="0"/>
    <x v="0"/>
    <m/>
    <m/>
    <m/>
    <x v="0"/>
    <m/>
    <m/>
    <s v=""/>
    <m/>
    <s v=""/>
  </r>
  <r>
    <x v="0"/>
    <x v="0"/>
    <m/>
    <m/>
    <m/>
    <x v="0"/>
    <m/>
    <m/>
    <s v=""/>
    <m/>
    <s v=""/>
  </r>
  <r>
    <x v="0"/>
    <x v="0"/>
    <m/>
    <m/>
    <m/>
    <x v="0"/>
    <m/>
    <m/>
    <s v=""/>
    <m/>
    <s v=""/>
  </r>
  <r>
    <x v="0"/>
    <x v="0"/>
    <m/>
    <m/>
    <m/>
    <x v="0"/>
    <m/>
    <m/>
    <s v=""/>
    <m/>
    <s v=""/>
  </r>
  <r>
    <x v="6"/>
    <x v="0"/>
    <m/>
    <m/>
    <m/>
    <x v="0"/>
    <m/>
    <m/>
    <s v=""/>
    <m/>
    <s v=""/>
  </r>
  <r>
    <x v="0"/>
    <x v="0"/>
    <m/>
    <m/>
    <m/>
    <x v="0"/>
    <m/>
    <m/>
    <s v=""/>
    <m/>
    <s v=""/>
  </r>
  <r>
    <x v="0"/>
    <x v="0"/>
    <m/>
    <m/>
    <m/>
    <x v="0"/>
    <m/>
    <m/>
    <s v=""/>
    <m/>
    <s v=""/>
  </r>
  <r>
    <x v="0"/>
    <x v="0"/>
    <m/>
    <m/>
    <m/>
    <x v="0"/>
    <m/>
    <m/>
    <s v=""/>
    <m/>
    <s v=""/>
  </r>
  <r>
    <x v="0"/>
    <x v="0"/>
    <m/>
    <m/>
    <m/>
    <x v="0"/>
    <m/>
    <m/>
    <s v=""/>
    <m/>
    <s v=""/>
  </r>
  <r>
    <x v="0"/>
    <x v="0"/>
    <m/>
    <m/>
    <m/>
    <x v="0"/>
    <m/>
    <m/>
    <s v=""/>
    <m/>
    <s v=""/>
  </r>
  <r>
    <x v="0"/>
    <x v="0"/>
    <m/>
    <m/>
    <m/>
    <x v="0"/>
    <m/>
    <m/>
    <s v=""/>
    <m/>
    <s v=""/>
  </r>
  <r>
    <x v="7"/>
    <x v="0"/>
    <m/>
    <m/>
    <m/>
    <x v="0"/>
    <m/>
    <m/>
    <s v=""/>
    <m/>
    <s v=""/>
  </r>
  <r>
    <x v="0"/>
    <x v="0"/>
    <m/>
    <m/>
    <m/>
    <x v="0"/>
    <m/>
    <m/>
    <s v=""/>
    <m/>
    <s v=""/>
  </r>
  <r>
    <x v="0"/>
    <x v="0"/>
    <m/>
    <m/>
    <m/>
    <x v="0"/>
    <m/>
    <m/>
    <s v=""/>
    <m/>
    <s v=""/>
  </r>
  <r>
    <x v="0"/>
    <x v="0"/>
    <m/>
    <m/>
    <m/>
    <x v="0"/>
    <m/>
    <m/>
    <s v=""/>
    <m/>
    <s v=""/>
  </r>
  <r>
    <x v="0"/>
    <x v="0"/>
    <m/>
    <m/>
    <m/>
    <x v="0"/>
    <m/>
    <m/>
    <s v=""/>
    <m/>
    <s v=""/>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6" minRefreshableVersion="3" useAutoFormatting="1" rowGrandTotals="0" itemPrintTitles="1" createdVersion="6" indent="0" outline="1" outlineData="1" multipleFieldFilters="0" rowHeaderCaption="Rapport">
  <location ref="AG4:AG12" firstHeaderRow="1" firstDataRow="1" firstDataCol="1" rowPageCount="1" colPageCount="1"/>
  <pivotFields count="11">
    <pivotField axis="axisRow" showAll="0">
      <items count="9">
        <item sd="0" x="1"/>
        <item sd="0" x="2"/>
        <item sd="0" x="3"/>
        <item sd="0" x="4"/>
        <item sd="0" x="5"/>
        <item sd="0" x="6"/>
        <item sd="0" x="7"/>
        <item sd="0" x="0"/>
        <item t="default"/>
      </items>
    </pivotField>
    <pivotField axis="axisRow" showAll="0">
      <items count="2">
        <item x="0"/>
        <item t="default"/>
      </items>
    </pivotField>
    <pivotField showAll="0"/>
    <pivotField showAll="0"/>
    <pivotField showAll="0"/>
    <pivotField axis="axisPage" showAll="0">
      <items count="2">
        <item x="0"/>
        <item t="default"/>
      </items>
    </pivotField>
    <pivotField showAll="0"/>
    <pivotField showAll="0"/>
    <pivotField showAll="0"/>
    <pivotField showAll="0"/>
    <pivotField showAll="0"/>
  </pivotFields>
  <rowFields count="2">
    <field x="0"/>
    <field x="1"/>
  </rowFields>
  <rowItems count="8">
    <i>
      <x/>
    </i>
    <i>
      <x v="1"/>
    </i>
    <i>
      <x v="2"/>
    </i>
    <i>
      <x v="3"/>
    </i>
    <i>
      <x v="4"/>
    </i>
    <i>
      <x v="5"/>
    </i>
    <i>
      <x v="6"/>
    </i>
    <i>
      <x v="7"/>
    </i>
  </rowItems>
  <colItems count="1">
    <i/>
  </colItems>
  <pageFields count="1">
    <pageField fld="5" hier="0"/>
  </pageFields>
  <pivotTableStyleInfo name="PivotStyleLight16" showRowHeaders="1" showColHeaders="1" showRowStripes="0" showColStripes="0" showLastColumn="1"/>
</pivotTableDefinition>
</file>

<file path=xl/tables/table1.xml><?xml version="1.0" encoding="utf-8"?>
<table xmlns="http://schemas.openxmlformats.org/spreadsheetml/2006/main" id="2" name="Tableau5" displayName="Tableau5" ref="A5:K53" insertRowShift="1" totalsRowShown="0" tableBorderDxfId="21">
  <autoFilter ref="A5:K53"/>
  <tableColumns count="11">
    <tableColumn id="1" name="Machine" dataDxfId="20"/>
    <tableColumn id="2" name="Pièce" dataDxfId="19"/>
    <tableColumn id="3" name="Sécurité" dataDxfId="18"/>
    <tableColumn id="4" name="Production" dataDxfId="17"/>
    <tableColumn id="5" name="Qualité" dataDxfId="16"/>
    <tableColumn id="6" name="Importance" dataDxfId="15">
      <calculatedColumnFormula>IF(C6+D6+E6=0,"",C6+D6+E6)</calculatedColumnFormula>
    </tableColumn>
    <tableColumn id="7" name="Date de commande" dataDxfId="14"/>
    <tableColumn id="8" name="Date de réception" dataDxfId="13"/>
    <tableColumn id="9" name="Date d'intervention" dataDxfId="12">
      <calculatedColumnFormula>(IF(OR(G6="",K6=""),"",G6+K6))</calculatedColumnFormula>
    </tableColumn>
    <tableColumn id="10" name="Coût" dataDxfId="11"/>
    <tableColumn id="11" name="Temps en jours " dataDxfId="10">
      <calculatedColumnFormula>IF(OR(G6="",H6=""),"",(H6-G6)+1)</calculatedColumnFormula>
    </tableColumn>
  </tableColumns>
  <tableStyleInfo showFirstColumn="0" showLastColumn="0" showRowStripes="1" showColumnStripes="0"/>
</table>
</file>

<file path=xl/tables/table2.xml><?xml version="1.0" encoding="utf-8"?>
<table xmlns="http://schemas.openxmlformats.org/spreadsheetml/2006/main" id="1" name="Tableau12" displayName="Tableau12" ref="C3:J49" insertRowShift="1" totalsRowShown="0" headerRowDxfId="0" tableBorderDxfId="9">
  <autoFilter ref="C3:J49"/>
  <tableColumns count="8">
    <tableColumn id="1" name="Opérations de Maintenance" dataDxfId="8"/>
    <tableColumn id="2" name="Antérieur" dataDxfId="7">
      <calculatedColumnFormula>IF(AND(E4=TODAY(),E4&gt;B4),E4,B4)</calculatedColumnFormula>
    </tableColumn>
    <tableColumn id="3" name="Prochaine" dataDxfId="6">
      <calculatedColumnFormula>IF(OR($D4="",$H4=""),"",$D4+$H4)</calculatedColumnFormula>
    </tableColumn>
    <tableColumn id="4" name="P" dataDxfId="5"/>
    <tableColumn id="5" name="Unité" dataDxfId="4"/>
    <tableColumn id="6" name="tps en jours" dataDxfId="3">
      <calculatedColumnFormula>IF(Y4&gt;0,Y4,"")</calculatedColumnFormula>
    </tableColumn>
    <tableColumn id="7" name="Durée (en min)" dataDxfId="2"/>
    <tableColumn id="8" name="Titre" dataDxfId="1"/>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3.xml"/><Relationship Id="rId5" Type="http://schemas.openxmlformats.org/officeDocument/2006/relationships/control" Target="../activeX/activeX2.xml"/><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ivotTable" Target="../pivotTables/pivotTable1.xml"/></Relationships>
</file>

<file path=xl/worksheets/_rels/sheet5.xml.rels><?xml version="1.0" encoding="UTF-8" standalone="yes"?>
<Relationships xmlns="http://schemas.openxmlformats.org/package/2006/relationships"><Relationship Id="rId1" Type="http://schemas.openxmlformats.org/officeDocument/2006/relationships/table" Target="../tables/table2.x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sheetPr codeName="Feuil2">
    <tabColor rgb="FF00B0F0"/>
  </sheetPr>
  <dimension ref="A1:BG53"/>
  <sheetViews>
    <sheetView showGridLines="0" tabSelected="1" workbookViewId="0">
      <selection activeCell="E2" sqref="E2"/>
    </sheetView>
  </sheetViews>
  <sheetFormatPr baseColWidth="10" defaultRowHeight="15"/>
  <cols>
    <col min="2" max="2" width="0" hidden="1" customWidth="1"/>
    <col min="3" max="3" width="47.5703125" customWidth="1"/>
    <col min="4" max="4" width="0" hidden="1" customWidth="1"/>
    <col min="5" max="5" width="12.7109375" bestFit="1" customWidth="1"/>
    <col min="6" max="6" width="6" hidden="1" customWidth="1"/>
    <col min="7" max="12" width="3.7109375" hidden="1" customWidth="1"/>
    <col min="13" max="13" width="4.5703125" hidden="1" customWidth="1"/>
    <col min="14" max="19" width="3.7109375" hidden="1" customWidth="1"/>
    <col min="20" max="20" width="4.5703125" hidden="1" customWidth="1"/>
    <col min="21" max="26" width="3.7109375" hidden="1" customWidth="1"/>
    <col min="27" max="27" width="4.5703125" hidden="1" customWidth="1"/>
    <col min="28" max="28" width="3.7109375" hidden="1" customWidth="1"/>
    <col min="29" max="29" width="7.5703125" bestFit="1" customWidth="1"/>
    <col min="30" max="56" width="4.5703125" customWidth="1"/>
  </cols>
  <sheetData>
    <row r="1" spans="1:59">
      <c r="A1" s="157">
        <v>42736</v>
      </c>
    </row>
    <row r="2" spans="1:59" ht="18.75">
      <c r="A2" s="158">
        <v>42737</v>
      </c>
      <c r="AC2" s="159" t="s">
        <v>95</v>
      </c>
      <c r="AD2" s="159"/>
      <c r="AE2" s="159"/>
      <c r="AF2" s="66">
        <f>INT((AC4-SUM(MOD(DATE(YEAR(AC4-MOD(AC4-2,7)+3),1,2),{1E+99;7})*{1;-1})+5)/7)</f>
        <v>1</v>
      </c>
    </row>
    <row r="3" spans="1:59" ht="15.75" thickBot="1">
      <c r="G3">
        <f>WEEKDAY(G4,2)</f>
        <v>7</v>
      </c>
      <c r="H3">
        <f t="shared" ref="H3:BD3" si="0">WEEKDAY(H4,2)</f>
        <v>1</v>
      </c>
      <c r="I3">
        <f t="shared" si="0"/>
        <v>2</v>
      </c>
      <c r="J3">
        <f t="shared" si="0"/>
        <v>3</v>
      </c>
      <c r="K3">
        <f t="shared" si="0"/>
        <v>4</v>
      </c>
      <c r="L3">
        <f t="shared" si="0"/>
        <v>5</v>
      </c>
      <c r="M3">
        <f t="shared" si="0"/>
        <v>6</v>
      </c>
      <c r="N3">
        <f t="shared" si="0"/>
        <v>7</v>
      </c>
      <c r="O3">
        <f t="shared" si="0"/>
        <v>1</v>
      </c>
      <c r="P3">
        <f t="shared" si="0"/>
        <v>2</v>
      </c>
      <c r="Q3">
        <f t="shared" si="0"/>
        <v>3</v>
      </c>
      <c r="R3">
        <f t="shared" si="0"/>
        <v>4</v>
      </c>
      <c r="S3">
        <f t="shared" si="0"/>
        <v>5</v>
      </c>
      <c r="T3">
        <f t="shared" si="0"/>
        <v>6</v>
      </c>
      <c r="U3">
        <f t="shared" si="0"/>
        <v>7</v>
      </c>
      <c r="V3">
        <f t="shared" si="0"/>
        <v>1</v>
      </c>
      <c r="W3">
        <f t="shared" si="0"/>
        <v>2</v>
      </c>
      <c r="X3">
        <f t="shared" si="0"/>
        <v>3</v>
      </c>
      <c r="Y3">
        <f t="shared" si="0"/>
        <v>4</v>
      </c>
      <c r="Z3">
        <f t="shared" si="0"/>
        <v>5</v>
      </c>
      <c r="AA3">
        <f t="shared" si="0"/>
        <v>6</v>
      </c>
      <c r="AB3">
        <f t="shared" si="0"/>
        <v>7</v>
      </c>
      <c r="AC3" s="14">
        <f t="shared" si="0"/>
        <v>1</v>
      </c>
      <c r="AD3" s="14">
        <f t="shared" si="0"/>
        <v>2</v>
      </c>
      <c r="AE3" s="14">
        <f t="shared" si="0"/>
        <v>3</v>
      </c>
      <c r="AF3" s="14">
        <f t="shared" si="0"/>
        <v>4</v>
      </c>
      <c r="AG3" s="14">
        <f t="shared" si="0"/>
        <v>5</v>
      </c>
      <c r="AH3" s="14">
        <f t="shared" si="0"/>
        <v>6</v>
      </c>
      <c r="AI3" s="14">
        <f t="shared" si="0"/>
        <v>7</v>
      </c>
      <c r="AJ3" s="14">
        <f t="shared" si="0"/>
        <v>1</v>
      </c>
      <c r="AK3" s="14">
        <f t="shared" si="0"/>
        <v>2</v>
      </c>
      <c r="AL3" s="14">
        <f t="shared" si="0"/>
        <v>3</v>
      </c>
      <c r="AM3" s="14">
        <f t="shared" si="0"/>
        <v>4</v>
      </c>
      <c r="AN3" s="14">
        <f t="shared" si="0"/>
        <v>5</v>
      </c>
      <c r="AO3" s="14">
        <f t="shared" si="0"/>
        <v>6</v>
      </c>
      <c r="AP3" s="14">
        <f t="shared" si="0"/>
        <v>7</v>
      </c>
      <c r="AQ3" s="14">
        <f t="shared" si="0"/>
        <v>1</v>
      </c>
      <c r="AR3" s="14">
        <f t="shared" si="0"/>
        <v>2</v>
      </c>
      <c r="AS3" s="14">
        <f t="shared" si="0"/>
        <v>3</v>
      </c>
      <c r="AT3" s="14">
        <f t="shared" si="0"/>
        <v>4</v>
      </c>
      <c r="AU3" s="14">
        <f t="shared" si="0"/>
        <v>5</v>
      </c>
      <c r="AV3" s="14">
        <f t="shared" si="0"/>
        <v>6</v>
      </c>
      <c r="AW3" s="14">
        <f t="shared" si="0"/>
        <v>7</v>
      </c>
      <c r="AX3" s="14">
        <f t="shared" si="0"/>
        <v>1</v>
      </c>
      <c r="AY3" s="14">
        <f t="shared" si="0"/>
        <v>2</v>
      </c>
      <c r="AZ3" s="14">
        <f t="shared" si="0"/>
        <v>3</v>
      </c>
      <c r="BA3" s="14">
        <f t="shared" si="0"/>
        <v>4</v>
      </c>
      <c r="BB3" s="14">
        <f t="shared" si="0"/>
        <v>5</v>
      </c>
      <c r="BC3" s="14">
        <f t="shared" si="0"/>
        <v>6</v>
      </c>
      <c r="BD3" s="14">
        <f t="shared" si="0"/>
        <v>7</v>
      </c>
    </row>
    <row r="4" spans="1:59" ht="88.5" thickTop="1" thickBot="1">
      <c r="G4" s="2">
        <f t="shared" ref="G4:AA4" si="1">H4-1</f>
        <v>42715</v>
      </c>
      <c r="H4" s="2">
        <f t="shared" si="1"/>
        <v>42716</v>
      </c>
      <c r="I4" s="2">
        <f t="shared" si="1"/>
        <v>42717</v>
      </c>
      <c r="J4" s="2">
        <f t="shared" si="1"/>
        <v>42718</v>
      </c>
      <c r="K4" s="2">
        <f t="shared" si="1"/>
        <v>42719</v>
      </c>
      <c r="L4" s="2">
        <f t="shared" si="1"/>
        <v>42720</v>
      </c>
      <c r="M4" s="2">
        <f t="shared" si="1"/>
        <v>42721</v>
      </c>
      <c r="N4" s="2">
        <f t="shared" si="1"/>
        <v>42722</v>
      </c>
      <c r="O4" s="2">
        <f t="shared" si="1"/>
        <v>42723</v>
      </c>
      <c r="P4" s="2">
        <f t="shared" si="1"/>
        <v>42724</v>
      </c>
      <c r="Q4" s="2">
        <f t="shared" si="1"/>
        <v>42725</v>
      </c>
      <c r="R4" s="2">
        <f t="shared" si="1"/>
        <v>42726</v>
      </c>
      <c r="S4" s="2">
        <f t="shared" si="1"/>
        <v>42727</v>
      </c>
      <c r="T4" s="2">
        <f t="shared" si="1"/>
        <v>42728</v>
      </c>
      <c r="U4" s="2">
        <f t="shared" si="1"/>
        <v>42729</v>
      </c>
      <c r="V4" s="2">
        <f t="shared" si="1"/>
        <v>42730</v>
      </c>
      <c r="W4" s="2">
        <f t="shared" si="1"/>
        <v>42731</v>
      </c>
      <c r="X4" s="2">
        <f t="shared" si="1"/>
        <v>42732</v>
      </c>
      <c r="Y4" s="2">
        <f t="shared" si="1"/>
        <v>42733</v>
      </c>
      <c r="Z4" s="2">
        <f t="shared" si="1"/>
        <v>42734</v>
      </c>
      <c r="AA4" s="2">
        <f t="shared" si="1"/>
        <v>42735</v>
      </c>
      <c r="AB4" s="2">
        <f>AC4-1</f>
        <v>42736</v>
      </c>
      <c r="AC4" s="59">
        <f>A2</f>
        <v>42737</v>
      </c>
      <c r="AD4" s="55">
        <f>AC4+1</f>
        <v>42738</v>
      </c>
      <c r="AE4" s="55">
        <f t="shared" ref="AE4:BD4" si="2">AD4+1</f>
        <v>42739</v>
      </c>
      <c r="AF4" s="55">
        <f t="shared" si="2"/>
        <v>42740</v>
      </c>
      <c r="AG4" s="55">
        <f t="shared" si="2"/>
        <v>42741</v>
      </c>
      <c r="AH4" s="55">
        <f t="shared" si="2"/>
        <v>42742</v>
      </c>
      <c r="AI4" s="55">
        <f t="shared" si="2"/>
        <v>42743</v>
      </c>
      <c r="AJ4" s="55">
        <f t="shared" si="2"/>
        <v>42744</v>
      </c>
      <c r="AK4" s="55">
        <f t="shared" si="2"/>
        <v>42745</v>
      </c>
      <c r="AL4" s="55">
        <f t="shared" si="2"/>
        <v>42746</v>
      </c>
      <c r="AM4" s="55">
        <f t="shared" si="2"/>
        <v>42747</v>
      </c>
      <c r="AN4" s="55">
        <f t="shared" si="2"/>
        <v>42748</v>
      </c>
      <c r="AO4" s="55">
        <f t="shared" si="2"/>
        <v>42749</v>
      </c>
      <c r="AP4" s="55">
        <f t="shared" si="2"/>
        <v>42750</v>
      </c>
      <c r="AQ4" s="55">
        <f t="shared" si="2"/>
        <v>42751</v>
      </c>
      <c r="AR4" s="55">
        <f t="shared" si="2"/>
        <v>42752</v>
      </c>
      <c r="AS4" s="55">
        <f t="shared" si="2"/>
        <v>42753</v>
      </c>
      <c r="AT4" s="55">
        <f t="shared" si="2"/>
        <v>42754</v>
      </c>
      <c r="AU4" s="55">
        <f t="shared" si="2"/>
        <v>42755</v>
      </c>
      <c r="AV4" s="55">
        <f t="shared" si="2"/>
        <v>42756</v>
      </c>
      <c r="AW4" s="55">
        <f t="shared" si="2"/>
        <v>42757</v>
      </c>
      <c r="AX4" s="55">
        <f t="shared" si="2"/>
        <v>42758</v>
      </c>
      <c r="AY4" s="55">
        <f t="shared" si="2"/>
        <v>42759</v>
      </c>
      <c r="AZ4" s="55">
        <f t="shared" si="2"/>
        <v>42760</v>
      </c>
      <c r="BA4" s="55">
        <f t="shared" si="2"/>
        <v>42761</v>
      </c>
      <c r="BB4" s="55">
        <f t="shared" si="2"/>
        <v>42762</v>
      </c>
      <c r="BC4" s="55">
        <f t="shared" si="2"/>
        <v>42763</v>
      </c>
      <c r="BD4" s="56">
        <f t="shared" si="2"/>
        <v>42764</v>
      </c>
    </row>
    <row r="5" spans="1:59" ht="22.5" thickTop="1" thickBot="1">
      <c r="C5" s="60" t="s">
        <v>14</v>
      </c>
      <c r="D5" s="57"/>
      <c r="E5" s="58" t="s">
        <v>15</v>
      </c>
      <c r="G5" s="3" t="str">
        <f>VLOOKUP(G3,$BE$5:$BG$11,3,0)</f>
        <v>D</v>
      </c>
      <c r="H5" s="3" t="str">
        <f t="shared" ref="H5:BD5" si="3">VLOOKUP(H3,$BE$5:$BG$11,3,0)</f>
        <v>L</v>
      </c>
      <c r="I5" s="3" t="str">
        <f t="shared" si="3"/>
        <v>Ma</v>
      </c>
      <c r="J5" s="3" t="str">
        <f t="shared" si="3"/>
        <v>Mer</v>
      </c>
      <c r="K5" s="3" t="str">
        <f t="shared" si="3"/>
        <v>J</v>
      </c>
      <c r="L5" s="3" t="str">
        <f t="shared" si="3"/>
        <v>V</v>
      </c>
      <c r="M5" s="3" t="str">
        <f t="shared" si="3"/>
        <v>S</v>
      </c>
      <c r="N5" s="3" t="str">
        <f t="shared" si="3"/>
        <v>D</v>
      </c>
      <c r="O5" s="3" t="str">
        <f t="shared" si="3"/>
        <v>L</v>
      </c>
      <c r="P5" s="3" t="str">
        <f t="shared" si="3"/>
        <v>Ma</v>
      </c>
      <c r="Q5" s="3" t="str">
        <f t="shared" si="3"/>
        <v>Mer</v>
      </c>
      <c r="R5" s="3" t="str">
        <f t="shared" si="3"/>
        <v>J</v>
      </c>
      <c r="S5" s="3" t="str">
        <f t="shared" si="3"/>
        <v>V</v>
      </c>
      <c r="T5" s="3" t="str">
        <f t="shared" si="3"/>
        <v>S</v>
      </c>
      <c r="U5" s="3" t="str">
        <f t="shared" si="3"/>
        <v>D</v>
      </c>
      <c r="V5" s="3" t="str">
        <f t="shared" si="3"/>
        <v>L</v>
      </c>
      <c r="W5" s="3" t="str">
        <f t="shared" si="3"/>
        <v>Ma</v>
      </c>
      <c r="X5" s="3" t="str">
        <f t="shared" si="3"/>
        <v>Mer</v>
      </c>
      <c r="Y5" s="3" t="str">
        <f t="shared" si="3"/>
        <v>J</v>
      </c>
      <c r="Z5" s="3" t="str">
        <f t="shared" si="3"/>
        <v>V</v>
      </c>
      <c r="AA5" s="3" t="str">
        <f t="shared" si="3"/>
        <v>S</v>
      </c>
      <c r="AB5" s="3" t="str">
        <f t="shared" si="3"/>
        <v>D</v>
      </c>
      <c r="AC5" s="47" t="str">
        <f t="shared" si="3"/>
        <v>L</v>
      </c>
      <c r="AD5" s="47" t="str">
        <f t="shared" si="3"/>
        <v>Ma</v>
      </c>
      <c r="AE5" s="47" t="str">
        <f t="shared" si="3"/>
        <v>Mer</v>
      </c>
      <c r="AF5" s="47" t="str">
        <f t="shared" si="3"/>
        <v>J</v>
      </c>
      <c r="AG5" s="47" t="str">
        <f t="shared" si="3"/>
        <v>V</v>
      </c>
      <c r="AH5" s="47" t="str">
        <f t="shared" si="3"/>
        <v>S</v>
      </c>
      <c r="AI5" s="47" t="str">
        <f t="shared" si="3"/>
        <v>D</v>
      </c>
      <c r="AJ5" s="47" t="str">
        <f t="shared" si="3"/>
        <v>L</v>
      </c>
      <c r="AK5" s="47" t="str">
        <f t="shared" si="3"/>
        <v>Ma</v>
      </c>
      <c r="AL5" s="47" t="str">
        <f t="shared" si="3"/>
        <v>Mer</v>
      </c>
      <c r="AM5" s="47" t="str">
        <f t="shared" si="3"/>
        <v>J</v>
      </c>
      <c r="AN5" s="47" t="str">
        <f t="shared" si="3"/>
        <v>V</v>
      </c>
      <c r="AO5" s="47" t="str">
        <f t="shared" si="3"/>
        <v>S</v>
      </c>
      <c r="AP5" s="47" t="str">
        <f t="shared" si="3"/>
        <v>D</v>
      </c>
      <c r="AQ5" s="47" t="str">
        <f t="shared" si="3"/>
        <v>L</v>
      </c>
      <c r="AR5" s="47" t="str">
        <f t="shared" si="3"/>
        <v>Ma</v>
      </c>
      <c r="AS5" s="47" t="str">
        <f t="shared" si="3"/>
        <v>Mer</v>
      </c>
      <c r="AT5" s="47" t="str">
        <f t="shared" si="3"/>
        <v>J</v>
      </c>
      <c r="AU5" s="47" t="str">
        <f t="shared" si="3"/>
        <v>V</v>
      </c>
      <c r="AV5" s="47" t="str">
        <f t="shared" si="3"/>
        <v>S</v>
      </c>
      <c r="AW5" s="47" t="str">
        <f t="shared" si="3"/>
        <v>D</v>
      </c>
      <c r="AX5" s="47" t="str">
        <f t="shared" si="3"/>
        <v>L</v>
      </c>
      <c r="AY5" s="47" t="str">
        <f t="shared" si="3"/>
        <v>Ma</v>
      </c>
      <c r="AZ5" s="47" t="str">
        <f t="shared" si="3"/>
        <v>Mer</v>
      </c>
      <c r="BA5" s="47" t="str">
        <f t="shared" si="3"/>
        <v>J</v>
      </c>
      <c r="BB5" s="47" t="str">
        <f t="shared" si="3"/>
        <v>V</v>
      </c>
      <c r="BC5" s="47" t="str">
        <f t="shared" si="3"/>
        <v>S</v>
      </c>
      <c r="BD5" s="54" t="str">
        <f t="shared" si="3"/>
        <v>D</v>
      </c>
      <c r="BE5" s="46">
        <v>1</v>
      </c>
      <c r="BF5" s="46" t="s">
        <v>0</v>
      </c>
      <c r="BG5" s="46" t="s">
        <v>1</v>
      </c>
    </row>
    <row r="6" spans="1:59">
      <c r="B6" s="4"/>
      <c r="C6" s="61"/>
      <c r="D6" s="49"/>
      <c r="E6" s="50"/>
      <c r="F6" s="4"/>
      <c r="G6" s="5" t="e">
        <f t="array" aca="1" ref="G6" ca="1">IFERROR(IF(AND(OR(WEEKDAY(F$4,2)&gt;5,F$4=Fériés),OR(F9="x",F9="S")),F9,IF(G$4=$D9,"x",IF(AND(((G$4-$D9)/VLOOKUP($C9,Tableau1,6,0))=INT(((G$4-$D9)/VLOOKUP($C9,Tableau1,6,0))),$C9&lt;&gt;""),"S",""))),"")</f>
        <v>#NAME?</v>
      </c>
      <c r="H6" s="5" t="e">
        <f t="array" aca="1" ref="H6" ca="1">IFERROR(IF(AND(OR(WEEKDAY(G$4,2)&gt;5,G$4=Fériés),OR(G9="x",G9="S")),G9,IF(H$4=$D9,"x",IF(AND(((H$4-$D9)/VLOOKUP($C9,Tableau1,6,0))=INT(((H$4-$D9)/VLOOKUP($C9,Tableau1,6,0))),$C9&lt;&gt;""),"S",""))),"")</f>
        <v>#NAME?</v>
      </c>
      <c r="I6" s="5" t="e">
        <f t="array" aca="1" ref="I6" ca="1">IFERROR(IF(AND(OR(WEEKDAY(H$4,2)&gt;5,H$4=Fériés),OR(H9="x",H9="S")),H9,IF(I$4=$D9,"x",IF(AND(((I$4-$D9)/VLOOKUP($C9,Tableau1,6,0))=INT(((I$4-$D9)/VLOOKUP($C9,Tableau1,6,0))),$C9&lt;&gt;""),"S",""))),"")</f>
        <v>#NAME?</v>
      </c>
      <c r="J6" s="5" t="e">
        <f t="array" aca="1" ref="J6" ca="1">IFERROR(IF(AND(OR(WEEKDAY(I$4,2)&gt;5,I$4=Fériés),OR(I9="x",I9="S")),I9,IF(J$4=$D9,"x",IF(AND(((J$4-$D9)/VLOOKUP($C9,Tableau1,6,0))=INT(((J$4-$D9)/VLOOKUP($C9,Tableau1,6,0))),$C9&lt;&gt;""),"S",""))),"")</f>
        <v>#NAME?</v>
      </c>
      <c r="K6" s="5" t="e">
        <f t="array" aca="1" ref="K6" ca="1">IFERROR(IF(AND(OR(WEEKDAY(J$4,2)&gt;5,J$4=Fériés),OR(J9="x",J9="S")),J9,IF(K$4=$D9,"x",IF(AND(((K$4-$D9)/VLOOKUP($C9,Tableau1,6,0))=INT(((K$4-$D9)/VLOOKUP($C9,Tableau1,6,0))),$C9&lt;&gt;""),"S",""))),"")</f>
        <v>#NAME?</v>
      </c>
      <c r="L6" s="5" t="e">
        <f t="array" aca="1" ref="L6" ca="1">IFERROR(IF(AND(OR(WEEKDAY(K$4,2)&gt;5,K$4=Fériés),OR(K9="x",K9="S")),K9,IF(L$4=$D9,"x",IF(AND(((L$4-$D9)/VLOOKUP($C9,Tableau1,6,0))=INT(((L$4-$D9)/VLOOKUP($C9,Tableau1,6,0))),$C9&lt;&gt;""),"S",""))),"")</f>
        <v>#NAME?</v>
      </c>
      <c r="M6" s="5" t="e">
        <f t="array" aca="1" ref="M6" ca="1">IFERROR(IF(AND(OR(WEEKDAY(L$4,2)&gt;5,L$4=Fériés),OR(L9="x",L9="S")),L9,IF(M$4=$D9,"x",IF(AND(((M$4-$D9)/VLOOKUP($C9,Tableau1,6,0))=INT(((M$4-$D9)/VLOOKUP($C9,Tableau1,6,0))),$C9&lt;&gt;""),"S",""))),"")</f>
        <v>#NAME?</v>
      </c>
      <c r="N6" s="5" t="e">
        <f t="array" aca="1" ref="N6" ca="1">IFERROR(IF(AND(OR(WEEKDAY(M$4,2)&gt;5,M$4=Fériés),OR(M9="x",M9="S")),M9,IF(N$4=$D9,"x",IF(AND(((N$4-$D9)/VLOOKUP($C9,Tableau1,6,0))=INT(((N$4-$D9)/VLOOKUP($C9,Tableau1,6,0))),$C9&lt;&gt;""),"S",""))),"")</f>
        <v>#NAME?</v>
      </c>
      <c r="O6" s="5" t="e">
        <f t="array" aca="1" ref="O6" ca="1">IFERROR(IF(AND(OR(WEEKDAY(N$4,2)&gt;5,N$4=Fériés),OR(N9="x",N9="S")),N9,IF(O$4=$D9,"x",IF(AND(((O$4-$D9)/VLOOKUP($C9,Tableau1,6,0))=INT(((O$4-$D9)/VLOOKUP($C9,Tableau1,6,0))),$C9&lt;&gt;""),"S",""))),"")</f>
        <v>#NAME?</v>
      </c>
      <c r="P6" s="5" t="e">
        <f t="array" aca="1" ref="P6" ca="1">IFERROR(IF(AND(OR(WEEKDAY(O$4,2)&gt;5,O$4=Fériés),OR(O9="x",O9="S")),O9,IF(P$4=$D9,"x",IF(AND(((P$4-$D9)/VLOOKUP($C9,Tableau1,6,0))=INT(((P$4-$D9)/VLOOKUP($C9,Tableau1,6,0))),$C9&lt;&gt;""),"S",""))),"")</f>
        <v>#NAME?</v>
      </c>
      <c r="Q6" s="5" t="e">
        <f t="array" aca="1" ref="Q6" ca="1">IFERROR(IF(AND(OR(WEEKDAY(P$4,2)&gt;5,P$4=Fériés),OR(P9="x",P9="S")),P9,IF(Q$4=$D9,"x",IF(AND(((Q$4-$D9)/VLOOKUP($C9,Tableau1,6,0))=INT(((Q$4-$D9)/VLOOKUP($C9,Tableau1,6,0))),$C9&lt;&gt;""),"S",""))),"")</f>
        <v>#NAME?</v>
      </c>
      <c r="R6" s="5" t="e">
        <f t="array" aca="1" ref="R6" ca="1">IFERROR(IF(AND(OR(WEEKDAY(Q$4,2)&gt;5,Q$4=Fériés),OR(Q9="x",Q9="S")),Q9,IF(R$4=$D9,"x",IF(AND(((R$4-$D9)/VLOOKUP($C9,Tableau1,6,0))=INT(((R$4-$D9)/VLOOKUP($C9,Tableau1,6,0))),$C9&lt;&gt;""),"S",""))),"")</f>
        <v>#NAME?</v>
      </c>
      <c r="S6" s="5" t="e">
        <f t="array" aca="1" ref="S6" ca="1">IFERROR(IF(AND(OR(WEEKDAY(R$4,2)&gt;5,R$4=Fériés),OR(R9="x",R9="S")),R9,IF(S$4=$D9,"x",IF(AND(((S$4-$D9)/VLOOKUP($C9,Tableau1,6,0))=INT(((S$4-$D9)/VLOOKUP($C9,Tableau1,6,0))),$C9&lt;&gt;""),"S",""))),"")</f>
        <v>#NAME?</v>
      </c>
      <c r="T6" s="5" t="e">
        <f t="array" aca="1" ref="T6" ca="1">IFERROR(IF(AND(OR(WEEKDAY(S$4,2)&gt;5,S$4=Fériés),OR(S9="x",S9="S")),S9,IF(T$4=$D9,"x",IF(AND(((T$4-$D9)/VLOOKUP($C9,Tableau1,6,0))=INT(((T$4-$D9)/VLOOKUP($C9,Tableau1,6,0))),$C9&lt;&gt;""),"S",""))),"")</f>
        <v>#NAME?</v>
      </c>
      <c r="U6" s="5" t="e">
        <f t="array" aca="1" ref="U6" ca="1">IFERROR(IF(AND(OR(WEEKDAY(T$4,2)&gt;5,T$4=Fériés),OR(T9="x",T9="S")),T9,IF(U$4=$D9,"x",IF(AND(((U$4-$D9)/VLOOKUP($C9,Tableau1,6,0))=INT(((U$4-$D9)/VLOOKUP($C9,Tableau1,6,0))),$C9&lt;&gt;""),"S",""))),"")</f>
        <v>#NAME?</v>
      </c>
      <c r="V6" s="5" t="e">
        <f t="array" aca="1" ref="V6" ca="1">IFERROR(IF(AND(OR(WEEKDAY(U$4,2)&gt;5,U$4=Fériés),OR(U9="x",U9="S")),U9,IF(V$4=$D9,"x",IF(AND(((V$4-$D9)/VLOOKUP($C9,Tableau1,6,0))=INT(((V$4-$D9)/VLOOKUP($C9,Tableau1,6,0))),$C9&lt;&gt;""),"S",""))),"")</f>
        <v>#NAME?</v>
      </c>
      <c r="W6" s="5" t="e">
        <f t="array" aca="1" ref="W6" ca="1">IFERROR(IF(AND(OR(WEEKDAY(V$4,2)&gt;5,V$4=Fériés),OR(V9="x",V9="S")),V9,IF(W$4=$D9,"x",IF(AND(((W$4-$D9)/VLOOKUP($C9,Tableau1,6,0))=INT(((W$4-$D9)/VLOOKUP($C9,Tableau1,6,0))),$C9&lt;&gt;""),"S",""))),"")</f>
        <v>#NAME?</v>
      </c>
      <c r="X6" s="5" t="e">
        <f t="array" aca="1" ref="X6" ca="1">IFERROR(IF(AND(OR(WEEKDAY(W$4,2)&gt;5,W$4=Fériés),OR(W9="x",W9="S")),W9,IF(X$4=$D9,"x",IF(AND(((X$4-$D9)/VLOOKUP($C9,Tableau1,6,0))=INT(((X$4-$D9)/VLOOKUP($C9,Tableau1,6,0))),$C9&lt;&gt;""),"S",""))),"")</f>
        <v>#NAME?</v>
      </c>
      <c r="Y6" s="5" t="e">
        <f t="array" aca="1" ref="Y6" ca="1">IFERROR(IF(AND(OR(WEEKDAY(X$4,2)&gt;5,X$4=Fériés),OR(X9="x",X9="S")),X9,IF(Y$4=$D9,"x",IF(AND(((Y$4-$D9)/VLOOKUP($C9,Tableau1,6,0))=INT(((Y$4-$D9)/VLOOKUP($C9,Tableau1,6,0))),$C9&lt;&gt;""),"S",""))),"")</f>
        <v>#NAME?</v>
      </c>
      <c r="Z6" s="5" t="e">
        <f t="array" aca="1" ref="Z6" ca="1">IFERROR(IF(AND(OR(WEEKDAY(Y$4,2)&gt;5,Y$4=Fériés),OR(Y9="x",Y9="S")),Y9,IF(Z$4=$D9,"x",IF(AND(((Z$4-$D9)/VLOOKUP($C9,Tableau1,6,0))=INT(((Z$4-$D9)/VLOOKUP($C9,Tableau1,6,0))),$C9&lt;&gt;""),"S",""))),"")</f>
        <v>#NAME?</v>
      </c>
      <c r="AA6" s="5" t="e">
        <f t="array" aca="1" ref="AA6" ca="1">IFERROR(IF(AND(OR(WEEKDAY(Z$4,2)&gt;5,Z$4=Fériés),OR(Z9="x",Z9="S")),Z9,IF(AA$4=$D9,"x",IF(AND(((AA$4-$D9)/VLOOKUP($C9,Tableau1,6,0))=INT(((AA$4-$D9)/VLOOKUP($C9,Tableau1,6,0))),$C9&lt;&gt;""),"S",""))),"")</f>
        <v>#NAME?</v>
      </c>
      <c r="AB6" s="5" t="e">
        <f t="array" aca="1" ref="AB6" ca="1">IFERROR(IF(AND(OR(WEEKDAY(AA$4,2)&gt;5,AA$4=Fériés),OR(AA9="x",AA9="S")),AA9,IF(AB$4=$D9,"x",IF(AND(((AB$4-$D9)/VLOOKUP($C9,Tableau1,6,0))=INT(((AB$4-$D9)/VLOOKUP($C9,Tableau1,6,0))),$C9&lt;&gt;""),"S",""))),"")</f>
        <v>#NAME?</v>
      </c>
      <c r="AC6" s="5" t="e">
        <f t="array" aca="1" ref="AC6" ca="1">IFERROR(IF(AND(OR(WEEKDAY(AB$4,2)&gt;5,AB$4=Fériés),OR(AB9="x",AB9="S")),AB9,IF(AC$4=$D9,"x",IF(AND(((AC$4-$D9)/VLOOKUP($C9,Tableau1,6,0))=INT(((AC$4-$D9)/VLOOKUP($C9,Tableau1,6,0))),$C9&lt;&gt;""),"S",""))),"")</f>
        <v>#NAME?</v>
      </c>
      <c r="AD6" s="5" t="e">
        <f t="array" aca="1" ref="AD6" ca="1">IFERROR(IF(AND(OR(WEEKDAY(AC$4,2)&gt;5,AC$4=Fériés),OR(AC9="x",AC9="S")),AC9,IF(AD$4=$D9,"x",IF(AND(((AD$4-$D9)/VLOOKUP($C9,Tableau1,6,0))=INT(((AD$4-$D9)/VLOOKUP($C9,Tableau1,6,0))),$C9&lt;&gt;""),"S",""))),"")</f>
        <v>#NAME?</v>
      </c>
      <c r="AE6" s="5" t="e">
        <f t="array" aca="1" ref="AE6" ca="1">IFERROR(IF(AND(OR(WEEKDAY(AD$4,2)&gt;5,AD$4=Fériés),OR(AD9="x",AD9="S")),AD9,IF(AE$4=$D9,"x",IF(AND(((AE$4-$D9)/VLOOKUP($C9,Tableau1,6,0))=INT(((AE$4-$D9)/VLOOKUP($C9,Tableau1,6,0))),$C9&lt;&gt;""),"S",""))),"")</f>
        <v>#NAME?</v>
      </c>
      <c r="AF6" s="5" t="e">
        <f t="array" aca="1" ref="AF6" ca="1">IFERROR(IF(AND(OR(WEEKDAY(AE$4,2)&gt;5,AE$4=Fériés),OR(AE9="x",AE9="S")),AE9,IF(AF$4=$D9,"x",IF(AND(((AF$4-$D9)/VLOOKUP($C9,Tableau1,6,0))=INT(((AF$4-$D9)/VLOOKUP($C9,Tableau1,6,0))),$C9&lt;&gt;""),"S",""))),"")</f>
        <v>#NAME?</v>
      </c>
      <c r="AG6" s="5" t="e">
        <f t="array" aca="1" ref="AG6" ca="1">IFERROR(IF(AND(OR(WEEKDAY(AF$4,2)&gt;5,AF$4=Fériés),OR(AF9="x",AF9="S")),AF9,IF(AG$4=$D9,"x",IF(AND(((AG$4-$D9)/VLOOKUP($C9,Tableau1,6,0))=INT(((AG$4-$D9)/VLOOKUP($C9,Tableau1,6,0))),$C9&lt;&gt;""),"S",""))),"")</f>
        <v>#NAME?</v>
      </c>
      <c r="AH6" s="5" t="e">
        <f t="array" aca="1" ref="AH6" ca="1">IFERROR(IF(AND(OR(WEEKDAY(AG$4,2)&gt;5,AG$4=Fériés),OR(AG9="x",AG9="S")),AG9,IF(AH$4=$D9,"x",IF(AND(((AH$4-$D9)/VLOOKUP($C9,Tableau1,6,0))=INT(((AH$4-$D9)/VLOOKUP($C9,Tableau1,6,0))),$C9&lt;&gt;""),"S",""))),"")</f>
        <v>#NAME?</v>
      </c>
      <c r="AI6" s="5" t="e">
        <f t="array" aca="1" ref="AI6" ca="1">IFERROR(IF(AND(OR(WEEKDAY(AH$4,2)&gt;5,AH$4=Fériés),OR(AH9="x",AH9="S")),AH9,IF(AI$4=$D9,"x",IF(AND(((AI$4-$D9)/VLOOKUP($C9,Tableau1,6,0))=INT(((AI$4-$D9)/VLOOKUP($C9,Tableau1,6,0))),$C9&lt;&gt;""),"S",""))),"")</f>
        <v>#NAME?</v>
      </c>
      <c r="AJ6" s="5" t="e">
        <f t="array" aca="1" ref="AJ6" ca="1">IFERROR(IF(AND(OR(WEEKDAY(AI$4,2)&gt;5,AI$4=Fériés),OR(AI9="x",AI9="S")),AI9,IF(AJ$4=$D9,"x",IF(AND(((AJ$4-$D9)/VLOOKUP($C9,Tableau1,6,0))=INT(((AJ$4-$D9)/VLOOKUP($C9,Tableau1,6,0))),$C9&lt;&gt;""),"S",""))),"")</f>
        <v>#NAME?</v>
      </c>
      <c r="AK6" s="5" t="e">
        <f t="array" aca="1" ref="AK6" ca="1">IFERROR(IF(AND(OR(WEEKDAY(AJ$4,2)&gt;5,AJ$4=Fériés),OR(AJ9="x",AJ9="S")),AJ9,IF(AK$4=$D9,"x",IF(AND(((AK$4-$D9)/VLOOKUP($C9,Tableau1,6,0))=INT(((AK$4-$D9)/VLOOKUP($C9,Tableau1,6,0))),$C9&lt;&gt;""),"S",""))),"")</f>
        <v>#NAME?</v>
      </c>
      <c r="AL6" s="5" t="e">
        <f t="array" aca="1" ref="AL6" ca="1">IFERROR(IF(AND(OR(WEEKDAY(AK$4,2)&gt;5,AK$4=Fériés),OR(AK9="x",AK9="S")),AK9,IF(AL$4=$D9,"x",IF(AND(((AL$4-$D9)/VLOOKUP($C9,Tableau1,6,0))=INT(((AL$4-$D9)/VLOOKUP($C9,Tableau1,6,0))),$C9&lt;&gt;""),"S",""))),"")</f>
        <v>#NAME?</v>
      </c>
      <c r="AM6" s="5" t="e">
        <f t="array" aca="1" ref="AM6" ca="1">IFERROR(IF(AND(OR(WEEKDAY(AL$4,2)&gt;5,AL$4=Fériés),OR(AL9="x",AL9="S")),AL9,IF(AM$4=$D9,"x",IF(AND(((AM$4-$D9)/VLOOKUP($C9,Tableau1,6,0))=INT(((AM$4-$D9)/VLOOKUP($C9,Tableau1,6,0))),$C9&lt;&gt;""),"S",""))),"")</f>
        <v>#NAME?</v>
      </c>
      <c r="AN6" s="5" t="e">
        <f t="array" aca="1" ref="AN6" ca="1">IFERROR(IF(AND(OR(WEEKDAY(AM$4,2)&gt;5,AM$4=Fériés),OR(AM9="x",AM9="S")),AM9,IF(AN$4=$D9,"x",IF(AND(((AN$4-$D9)/VLOOKUP($C9,Tableau1,6,0))=INT(((AN$4-$D9)/VLOOKUP($C9,Tableau1,6,0))),$C9&lt;&gt;""),"S",""))),"")</f>
        <v>#NAME?</v>
      </c>
      <c r="AO6" s="5" t="e">
        <f t="array" aca="1" ref="AO6" ca="1">IFERROR(IF(AND(OR(WEEKDAY(AN$4,2)&gt;5,AN$4=Fériés),OR(AN9="x",AN9="S")),AN9,IF(AO$4=$D9,"x",IF(AND(((AO$4-$D9)/VLOOKUP($C9,Tableau1,6,0))=INT(((AO$4-$D9)/VLOOKUP($C9,Tableau1,6,0))),$C9&lt;&gt;""),"S",""))),"")</f>
        <v>#NAME?</v>
      </c>
      <c r="AP6" s="5" t="e">
        <f t="array" aca="1" ref="AP6" ca="1">IFERROR(IF(AND(OR(WEEKDAY(AO$4,2)&gt;5,AO$4=Fériés),OR(AO9="x",AO9="S")),AO9,IF(AP$4=$D9,"x",IF(AND(((AP$4-$D9)/VLOOKUP($C9,Tableau1,6,0))=INT(((AP$4-$D9)/VLOOKUP($C9,Tableau1,6,0))),$C9&lt;&gt;""),"S",""))),"")</f>
        <v>#NAME?</v>
      </c>
      <c r="AQ6" s="5" t="e">
        <f t="array" aca="1" ref="AQ6" ca="1">IFERROR(IF(AND(OR(WEEKDAY(AP$4,2)&gt;5,AP$4=Fériés),OR(AP9="x",AP9="S")),AP9,IF(AQ$4=$D9,"x",IF(AND(((AQ$4-$D9)/VLOOKUP($C9,Tableau1,6,0))=INT(((AQ$4-$D9)/VLOOKUP($C9,Tableau1,6,0))),$C9&lt;&gt;""),"S",""))),"")</f>
        <v>#NAME?</v>
      </c>
      <c r="AR6" s="5" t="e">
        <f t="array" aca="1" ref="AR6" ca="1">IFERROR(IF(AND(OR(WEEKDAY(AQ$4,2)&gt;5,AQ$4=Fériés),OR(AQ9="x",AQ9="S")),AQ9,IF(AR$4=$D9,"x",IF(AND(((AR$4-$D9)/VLOOKUP($C9,Tableau1,6,0))=INT(((AR$4-$D9)/VLOOKUP($C9,Tableau1,6,0))),$C9&lt;&gt;""),"S",""))),"")</f>
        <v>#NAME?</v>
      </c>
      <c r="AS6" s="5" t="e">
        <f t="array" aca="1" ref="AS6" ca="1">IFERROR(IF(AND(OR(WEEKDAY(AR$4,2)&gt;5,AR$4=Fériés),OR(AR9="x",AR9="S")),AR9,IF(AS$4=$D9,"x",IF(AND(((AS$4-$D9)/VLOOKUP($C9,Tableau1,6,0))=INT(((AS$4-$D9)/VLOOKUP($C9,Tableau1,6,0))),$C9&lt;&gt;""),"S",""))),"")</f>
        <v>#NAME?</v>
      </c>
      <c r="AT6" s="5" t="e">
        <f t="array" aca="1" ref="AT6" ca="1">IFERROR(IF(AND(OR(WEEKDAY(AS$4,2)&gt;5,AS$4=Fériés),OR(AS9="x",AS9="S")),AS9,IF(AT$4=$D9,"x",IF(AND(((AT$4-$D9)/VLOOKUP($C9,Tableau1,6,0))=INT(((AT$4-$D9)/VLOOKUP($C9,Tableau1,6,0))),$C9&lt;&gt;""),"S",""))),"")</f>
        <v>#NAME?</v>
      </c>
      <c r="AU6" s="5" t="e">
        <f t="array" aca="1" ref="AU6" ca="1">IFERROR(IF(AND(OR(WEEKDAY(AT$4,2)&gt;5,AT$4=Fériés),OR(AT9="x",AT9="S")),AT9,IF(AU$4=$D9,"x",IF(AND(((AU$4-$D9)/VLOOKUP($C9,Tableau1,6,0))=INT(((AU$4-$D9)/VLOOKUP($C9,Tableau1,6,0))),$C9&lt;&gt;""),"S",""))),"")</f>
        <v>#NAME?</v>
      </c>
      <c r="AV6" s="5" t="e">
        <f t="array" aca="1" ref="AV6" ca="1">IFERROR(IF(AND(OR(WEEKDAY(AU$4,2)&gt;5,AU$4=Fériés),OR(AU9="x",AU9="S")),AU9,IF(AV$4=$D9,"x",IF(AND(((AV$4-$D9)/VLOOKUP($C9,Tableau1,6,0))=INT(((AV$4-$D9)/VLOOKUP($C9,Tableau1,6,0))),$C9&lt;&gt;""),"S",""))),"")</f>
        <v>#NAME?</v>
      </c>
      <c r="AW6" s="5" t="e">
        <f t="array" aca="1" ref="AW6" ca="1">IFERROR(IF(AND(OR(WEEKDAY(AV$4,2)&gt;5,AV$4=Fériés),OR(AV9="x",AV9="S")),AV9,IF(AW$4=$D9,"x",IF(AND(((AW$4-$D9)/VLOOKUP($C9,Tableau1,6,0))=INT(((AW$4-$D9)/VLOOKUP($C9,Tableau1,6,0))),$C9&lt;&gt;""),"S",""))),"")</f>
        <v>#NAME?</v>
      </c>
      <c r="AX6" s="5" t="e">
        <f t="array" aca="1" ref="AX6" ca="1">IFERROR(IF(AND(OR(WEEKDAY(AW$4,2)&gt;5,AW$4=Fériés),OR(AW9="x",AW9="S")),AW9,IF(AX$4=$D9,"x",IF(AND(((AX$4-$D9)/VLOOKUP($C9,Tableau1,6,0))=INT(((AX$4-$D9)/VLOOKUP($C9,Tableau1,6,0))),$C9&lt;&gt;""),"S",""))),"")</f>
        <v>#NAME?</v>
      </c>
      <c r="AY6" s="5" t="e">
        <f t="array" aca="1" ref="AY6" ca="1">IFERROR(IF(AND(OR(WEEKDAY(AX$4,2)&gt;5,AX$4=Fériés),OR(AX9="x",AX9="S")),AX9,IF(AY$4=$D9,"x",IF(AND(((AY$4-$D9)/VLOOKUP($C9,Tableau1,6,0))=INT(((AY$4-$D9)/VLOOKUP($C9,Tableau1,6,0))),$C9&lt;&gt;""),"S",""))),"")</f>
        <v>#NAME?</v>
      </c>
      <c r="AZ6" s="5" t="e">
        <f t="array" aca="1" ref="AZ6" ca="1">IFERROR(IF(AND(OR(WEEKDAY(AY$4,2)&gt;5,AY$4=Fériés),OR(AY9="x",AY9="S")),AY9,IF(AZ$4=$D9,"x",IF(AND(((AZ$4-$D9)/VLOOKUP($C9,Tableau1,6,0))=INT(((AZ$4-$D9)/VLOOKUP($C9,Tableau1,6,0))),$C9&lt;&gt;""),"S",""))),"")</f>
        <v>#NAME?</v>
      </c>
      <c r="BA6" s="5" t="e">
        <f t="array" aca="1" ref="BA6" ca="1">IFERROR(IF(AND(OR(WEEKDAY(AZ$4,2)&gt;5,AZ$4=Fériés),OR(AZ9="x",AZ9="S")),AZ9,IF(BA$4=$D9,"x",IF(AND(((BA$4-$D9)/VLOOKUP($C9,Tableau1,6,0))=INT(((BA$4-$D9)/VLOOKUP($C9,Tableau1,6,0))),$C9&lt;&gt;""),"S",""))),"")</f>
        <v>#NAME?</v>
      </c>
      <c r="BB6" s="5" t="e">
        <f t="array" aca="1" ref="BB6" ca="1">IFERROR(IF(AND(OR(WEEKDAY(BA$4,2)&gt;5,BA$4=Fériés),OR(BA9="x",BA9="S")),BA9,IF(BB$4=$D9,"x",IF(AND(((BB$4-$D9)/VLOOKUP($C9,Tableau1,6,0))=INT(((BB$4-$D9)/VLOOKUP($C9,Tableau1,6,0))),$C9&lt;&gt;""),"S",""))),"")</f>
        <v>#NAME?</v>
      </c>
      <c r="BC6" s="5" t="e">
        <f t="array" aca="1" ref="BC6" ca="1">IFERROR(IF(AND(OR(WEEKDAY(BB$4,2)&gt;5,BB$4=Fériés),OR(BB9="x",BB9="S")),BB9,IF(BC$4=$D9,"x",IF(AND(((BC$4-$D9)/VLOOKUP($C9,Tableau1,6,0))=INT(((BC$4-$D9)/VLOOKUP($C9,Tableau1,6,0))),$C9&lt;&gt;""),"S",""))),"")</f>
        <v>#NAME?</v>
      </c>
      <c r="BD6" s="6" t="e">
        <f t="array" aca="1" ref="BD6" ca="1">IFERROR(IF(AND(OR(WEEKDAY(BC$4,2)&gt;5,BC$4=Fériés),OR(BC9="x",BC9="S")),BC9,IF(BD$4=$D9,"x",IF(AND(((BD$4-$D9)/VLOOKUP($C9,Tableau1,6,0))=INT(((BD$4-$D9)/VLOOKUP($C9,Tableau1,6,0))),$C9&lt;&gt;""),"S",""))),"")</f>
        <v>#NAME?</v>
      </c>
      <c r="BE6" s="46">
        <v>2</v>
      </c>
      <c r="BF6" s="46" t="s">
        <v>2</v>
      </c>
      <c r="BG6" s="46" t="s">
        <v>3</v>
      </c>
    </row>
    <row r="7" spans="1:59">
      <c r="C7" s="77" t="s">
        <v>96</v>
      </c>
      <c r="D7" s="24">
        <f ca="1">IF(ISBLANK(C7),0,VLOOKUP(C7,MACHINE!$C$4:$J$49,2,0))</f>
        <v>0</v>
      </c>
      <c r="E7" s="48"/>
      <c r="F7">
        <f>D7+((E7*1)/480)</f>
        <v>0</v>
      </c>
      <c r="G7" s="62" t="e">
        <f t="array" aca="1" ref="G7" ca="1">IFERROR(IF(AND(OR(WEEKDAY(F$4,2)&gt;5,F$4=Fériés),OR(F7="x",F7="S")),F7,IF(G$4=$D7,"x",IF(AND(((G$4-$D7)/VLOOKUP($C7,Tableau1,6,0))=INT(((G$4-$D7)/VLOOKUP($C7,Tableau1,6,0))),$C7&lt;&gt;""),"S",""))),"")</f>
        <v>#NAME?</v>
      </c>
      <c r="H7" s="62" t="e">
        <f t="array" aca="1" ref="H7" ca="1">IFERROR(IF(AND(OR(WEEKDAY(G$4,2)&gt;5,G$4=Fériés),OR(G7="x",G7="S")),G7,IF(H$4=$D7,"x",IF(AND(((H$4-$D7)/VLOOKUP($C7,Tableau1,6,0))=INT(((H$4-$D7)/VLOOKUP($C7,Tableau1,6,0))),$C7&lt;&gt;""),"S",""))),"")</f>
        <v>#NAME?</v>
      </c>
      <c r="I7" s="62" t="e">
        <f t="array" aca="1" ref="I7" ca="1">IFERROR(IF(AND(OR(WEEKDAY(H$4,2)&gt;5,H$4=Fériés),OR(H7="x",H7="S")),H7,IF(I$4=$D7,"x",IF(AND(((I$4-$D7)/VLOOKUP($C7,Tableau1,6,0))=INT(((I$4-$D7)/VLOOKUP($C7,Tableau1,6,0))),$C7&lt;&gt;""),"S",""))),"")</f>
        <v>#NAME?</v>
      </c>
      <c r="J7" s="62" t="e">
        <f t="array" aca="1" ref="J7" ca="1">IFERROR(IF(AND(OR(WEEKDAY(I$4,2)&gt;5,I$4=Fériés),OR(I7="x",I7="S")),I7,IF(J$4=$D7,"x",IF(AND(((J$4-$D7)/VLOOKUP($C7,Tableau1,6,0))=INT(((J$4-$D7)/VLOOKUP($C7,Tableau1,6,0))),$C7&lt;&gt;""),"S",""))),"")</f>
        <v>#NAME?</v>
      </c>
      <c r="K7" s="62" t="e">
        <f t="array" aca="1" ref="K7" ca="1">IFERROR(IF(AND(OR(WEEKDAY(J$4,2)&gt;5,J$4=Fériés),OR(J7="x",J7="S")),J7,IF(K$4=$D7,"x",IF(AND(((K$4-$D7)/VLOOKUP($C7,Tableau1,6,0))=INT(((K$4-$D7)/VLOOKUP($C7,Tableau1,6,0))),$C7&lt;&gt;""),"S",""))),"")</f>
        <v>#NAME?</v>
      </c>
      <c r="L7" s="62" t="e">
        <f t="array" aca="1" ref="L7" ca="1">IFERROR(IF(AND(OR(WEEKDAY(K$4,2)&gt;5,K$4=Fériés),OR(K7="x",K7="S")),K7,IF(L$4=$D7,"x",IF(AND(((L$4-$D7)/VLOOKUP($C7,Tableau1,6,0))=INT(((L$4-$D7)/VLOOKUP($C7,Tableau1,6,0))),$C7&lt;&gt;""),"S",""))),"")</f>
        <v>#NAME?</v>
      </c>
      <c r="M7" s="62" t="e">
        <f t="array" aca="1" ref="M7" ca="1">IFERROR(IF(AND(OR(WEEKDAY(L$4,2)&gt;5,L$4=Fériés),OR(L7="x",L7="S")),L7,IF(M$4=$D7,"x",IF(AND(((M$4-$D7)/VLOOKUP($C7,Tableau1,6,0))=INT(((M$4-$D7)/VLOOKUP($C7,Tableau1,6,0))),$C7&lt;&gt;""),"S",""))),"")</f>
        <v>#NAME?</v>
      </c>
      <c r="N7" s="62" t="e">
        <f t="array" aca="1" ref="N7" ca="1">IFERROR(IF(AND(OR(WEEKDAY(M$4,2)&gt;5,M$4=Fériés),OR(M7="x",M7="S")),M7,IF(N$4=$D7,"x",IF(AND(((N$4-$D7)/VLOOKUP($C7,Tableau1,6,0))=INT(((N$4-$D7)/VLOOKUP($C7,Tableau1,6,0))),$C7&lt;&gt;""),"S",""))),"")</f>
        <v>#NAME?</v>
      </c>
      <c r="O7" s="62" t="e">
        <f t="array" aca="1" ref="O7" ca="1">IFERROR(IF(AND(OR(WEEKDAY(N$4,2)&gt;5,N$4=Fériés),OR(N7="x",N7="S")),N7,IF(O$4=$D7,"x",IF(AND(((O$4-$D7)/VLOOKUP($C7,Tableau1,6,0))=INT(((O$4-$D7)/VLOOKUP($C7,Tableau1,6,0))),$C7&lt;&gt;""),"S",""))),"")</f>
        <v>#NAME?</v>
      </c>
      <c r="P7" s="62" t="e">
        <f t="array" aca="1" ref="P7" ca="1">IFERROR(IF(AND(OR(WEEKDAY(O$4,2)&gt;5,O$4=Fériés),OR(O7="x",O7="S")),O7,IF(P$4=$D7,"x",IF(AND(((P$4-$D7)/VLOOKUP($C7,Tableau1,6,0))=INT(((P$4-$D7)/VLOOKUP($C7,Tableau1,6,0))),$C7&lt;&gt;""),"S",""))),"")</f>
        <v>#NAME?</v>
      </c>
      <c r="Q7" s="62" t="e">
        <f t="array" aca="1" ref="Q7" ca="1">IFERROR(IF(AND(OR(WEEKDAY(P$4,2)&gt;5,P$4=Fériés),OR(P7="x",P7="S")),P7,IF(Q$4=$D7,"x",IF(AND(((Q$4-$D7)/VLOOKUP($C7,Tableau1,6,0))=INT(((Q$4-$D7)/VLOOKUP($C7,Tableau1,6,0))),$C7&lt;&gt;""),"S",""))),"")</f>
        <v>#NAME?</v>
      </c>
      <c r="R7" s="62" t="e">
        <f t="array" aca="1" ref="R7" ca="1">IFERROR(IF(AND(OR(WEEKDAY(Q$4,2)&gt;5,Q$4=Fériés),OR(Q7="x",Q7="S")),Q7,IF(R$4=$D7,"x",IF(AND(((R$4-$D7)/VLOOKUP($C7,Tableau1,6,0))=INT(((R$4-$D7)/VLOOKUP($C7,Tableau1,6,0))),$C7&lt;&gt;""),"S",""))),"")</f>
        <v>#NAME?</v>
      </c>
      <c r="S7" s="62" t="e">
        <f t="array" aca="1" ref="S7" ca="1">IFERROR(IF(AND(OR(WEEKDAY(R$4,2)&gt;5,R$4=Fériés),OR(R7="x",R7="S")),R7,IF(S$4=$D7,"x",IF(AND(((S$4-$D7)/VLOOKUP($C7,Tableau1,6,0))=INT(((S$4-$D7)/VLOOKUP($C7,Tableau1,6,0))),$C7&lt;&gt;""),"S",""))),"")</f>
        <v>#NAME?</v>
      </c>
      <c r="T7" s="62" t="e">
        <f t="array" aca="1" ref="T7" ca="1">IFERROR(IF(AND(OR(WEEKDAY(S$4,2)&gt;5,S$4=Fériés),OR(S7="x",S7="S")),S7,IF(T$4=$D7,"x",IF(AND(((T$4-$D7)/VLOOKUP($C7,Tableau1,6,0))=INT(((T$4-$D7)/VLOOKUP($C7,Tableau1,6,0))),$C7&lt;&gt;""),"S",""))),"")</f>
        <v>#NAME?</v>
      </c>
      <c r="U7" s="62" t="e">
        <f t="array" aca="1" ref="U7" ca="1">IFERROR(IF(AND(OR(WEEKDAY(T$4,2)&gt;5,T$4=Fériés),OR(T7="x",T7="S")),T7,IF(U$4=$D7,"x",IF(AND(((U$4-$D7)/VLOOKUP($C7,Tableau1,6,0))=INT(((U$4-$D7)/VLOOKUP($C7,Tableau1,6,0))),$C7&lt;&gt;""),"S",""))),"")</f>
        <v>#NAME?</v>
      </c>
      <c r="V7" s="62" t="e">
        <f t="array" aca="1" ref="V7" ca="1">IFERROR(IF(AND(OR(WEEKDAY(U$4,2)&gt;5,U$4=Fériés),OR(U7="x",U7="S")),U7,IF(V$4=$D7,"x",IF(AND(((V$4-$D7)/VLOOKUP($C7,Tableau1,6,0))=INT(((V$4-$D7)/VLOOKUP($C7,Tableau1,6,0))),$C7&lt;&gt;""),"S",""))),"")</f>
        <v>#NAME?</v>
      </c>
      <c r="W7" s="62" t="e">
        <f t="array" aca="1" ref="W7" ca="1">IFERROR(IF(AND(OR(WEEKDAY(V$4,2)&gt;5,V$4=Fériés),OR(V7="x",V7="S")),V7,IF(W$4=$D7,"x",IF(AND(((W$4-$D7)/VLOOKUP($C7,Tableau1,6,0))=INT(((W$4-$D7)/VLOOKUP($C7,Tableau1,6,0))),$C7&lt;&gt;""),"S",""))),"")</f>
        <v>#NAME?</v>
      </c>
      <c r="X7" s="62" t="e">
        <f t="array" aca="1" ref="X7" ca="1">IFERROR(IF(AND(OR(WEEKDAY(W$4,2)&gt;5,W$4=Fériés),OR(W7="x",W7="S")),W7,IF(X$4=$D7,"x",IF(AND(((X$4-$D7)/VLOOKUP($C7,Tableau1,6,0))=INT(((X$4-$D7)/VLOOKUP($C7,Tableau1,6,0))),$C7&lt;&gt;""),"S",""))),"")</f>
        <v>#NAME?</v>
      </c>
      <c r="Y7" s="62" t="e">
        <f t="array" aca="1" ref="Y7" ca="1">IFERROR(IF(AND(OR(WEEKDAY(X$4,2)&gt;5,X$4=Fériés),OR(X7="x",X7="S")),X7,IF(Y$4=$D7,"x",IF(AND(((Y$4-$D7)/VLOOKUP($C7,Tableau1,6,0))=INT(((Y$4-$D7)/VLOOKUP($C7,Tableau1,6,0))),$C7&lt;&gt;""),"S",""))),"")</f>
        <v>#NAME?</v>
      </c>
      <c r="Z7" s="62" t="e">
        <f t="array" aca="1" ref="Z7" ca="1">IFERROR(IF(AND(OR(WEEKDAY(Y$4,2)&gt;5,Y$4=Fériés),OR(Y7="x",Y7="S")),Y7,IF(Z$4=$D7,"x",IF(AND(((Z$4-$D7)/VLOOKUP($C7,Tableau1,6,0))=INT(((Z$4-$D7)/VLOOKUP($C7,Tableau1,6,0))),$C7&lt;&gt;""),"S",""))),"")</f>
        <v>#NAME?</v>
      </c>
      <c r="AA7" s="62" t="e">
        <f t="array" aca="1" ref="AA7" ca="1">IFERROR(IF(AND(OR(WEEKDAY(Z$4,2)&gt;5,Z$4=Fériés),OR(Z7="x",Z7="S")),Z7,IF(AA$4=$D7,"x",IF(AND(((AA$4-$D7)/VLOOKUP($C7,Tableau1,6,0))=INT(((AA$4-$D7)/VLOOKUP($C7,Tableau1,6,0))),$C7&lt;&gt;""),"S",""))),"")</f>
        <v>#NAME?</v>
      </c>
      <c r="AB7" s="62" t="e">
        <f t="array" aca="1" ref="AB7" ca="1">IFERROR(IF(AND(OR(WEEKDAY(AA$4,2)&gt;5,AA$4=Fériés),OR(AA7="x",AA7="S")),AA7,IF(AB$4=$D7,"x",IF(AND(((AB$4-$D7)/VLOOKUP($C7,Tableau1,6,0))=INT(((AB$4-$D7)/VLOOKUP($C7,Tableau1,6,0))),$C7&lt;&gt;""),"S",""))),"")</f>
        <v>#NAME?</v>
      </c>
      <c r="AC7" s="62" t="e">
        <f t="array" aca="1" ref="AC7" ca="1">IFERROR(IF(AND(OR(WEEKDAY(AB$4,2)&gt;5,AB$4=Fériés),OR(AB7="x",AB7="S")),AB7,IF(AC$4=$D7,"x",IF(AND(((AC$4-$D7)/VLOOKUP($C7,Tableau1,6,0))=INT(((AC$4-$D7)/VLOOKUP($C7,Tableau1,6,0))),$C7&lt;&gt;""),"S",""))),"")</f>
        <v>#NAME?</v>
      </c>
      <c r="AD7" s="62" t="e">
        <f t="array" aca="1" ref="AD7" ca="1">IFERROR(IF(AND(OR(WEEKDAY(AC$4,2)&gt;5,AC$4=Fériés),OR(AC7="x",AC7="S")),AC7,IF(AD$4=$D7,"x",IF(AND(((AD$4-$D7)/VLOOKUP($C7,Tableau1,6,0))=INT(((AD$4-$D7)/VLOOKUP($C7,Tableau1,6,0))),$C7&lt;&gt;""),"S",""))),"")</f>
        <v>#NAME?</v>
      </c>
      <c r="AE7" s="62" t="e">
        <f t="array" aca="1" ref="AE7" ca="1">IFERROR(IF(AND(OR(WEEKDAY(AD$4,2)&gt;5,AD$4=Fériés),OR(AD7="x",AD7="S")),AD7,IF(AE$4=$D7,"x",IF(AND(((AE$4-$D7)/VLOOKUP($C7,Tableau1,6,0))=INT(((AE$4-$D7)/VLOOKUP($C7,Tableau1,6,0))),$C7&lt;&gt;""),"S",""))),"")</f>
        <v>#NAME?</v>
      </c>
      <c r="AF7" s="62" t="e">
        <f t="array" aca="1" ref="AF7" ca="1">IFERROR(IF(AND(OR(WEEKDAY(AE$4,2)&gt;5,AE$4=Fériés),OR(AE7="x",AE7="S")),AE7,IF(AF$4=$D7,"x",IF(AND(((AF$4-$D7)/VLOOKUP($C7,Tableau1,6,0))=INT(((AF$4-$D7)/VLOOKUP($C7,Tableau1,6,0))),$C7&lt;&gt;""),"S",""))),"")</f>
        <v>#NAME?</v>
      </c>
      <c r="AG7" s="62" t="e">
        <f t="array" aca="1" ref="AG7" ca="1">IFERROR(IF(AND(OR(WEEKDAY(AF$4,2)&gt;5,AF$4=Fériés),OR(AF7="x",AF7="S")),AF7,IF(AG$4=$D7,"x",IF(AND(((AG$4-$D7)/VLOOKUP($C7,Tableau1,6,0))=INT(((AG$4-$D7)/VLOOKUP($C7,Tableau1,6,0))),$C7&lt;&gt;""),"S",""))),"")</f>
        <v>#NAME?</v>
      </c>
      <c r="AH7" s="62" t="e">
        <f t="array" aca="1" ref="AH7" ca="1">IFERROR(IF(AND(OR(WEEKDAY(AG$4,2)&gt;5,AG$4=Fériés),OR(AG7="x",AG7="S")),AG7,IF(AH$4=$D7,"x",IF(AND(((AH$4-$D7)/VLOOKUP($C7,Tableau1,6,0))=INT(((AH$4-$D7)/VLOOKUP($C7,Tableau1,6,0))),$C7&lt;&gt;""),"S",""))),"")</f>
        <v>#NAME?</v>
      </c>
      <c r="AI7" s="62" t="e">
        <f t="array" aca="1" ref="AI7" ca="1">IFERROR(IF(AND(OR(WEEKDAY(AH$4,2)&gt;5,AH$4=Fériés),OR(AH7="x",AH7="S")),AH7,IF(AI$4=$D7,"x",IF(AND(((AI$4-$D7)/VLOOKUP($C7,Tableau1,6,0))=INT(((AI$4-$D7)/VLOOKUP($C7,Tableau1,6,0))),$C7&lt;&gt;""),"S",""))),"")</f>
        <v>#NAME?</v>
      </c>
      <c r="AJ7" s="62" t="e">
        <f t="array" aca="1" ref="AJ7" ca="1">IFERROR(IF(AND(OR(WEEKDAY(AI$4,2)&gt;5,AI$4=Fériés),OR(AI7="x",AI7="S")),AI7,IF(AJ$4=$D7,"x",IF(AND(((AJ$4-$D7)/VLOOKUP($C7,Tableau1,6,0))=INT(((AJ$4-$D7)/VLOOKUP($C7,Tableau1,6,0))),$C7&lt;&gt;""),"S",""))),"")</f>
        <v>#NAME?</v>
      </c>
      <c r="AK7" s="62" t="e">
        <f t="array" aca="1" ref="AK7" ca="1">IFERROR(IF(AND(OR(WEEKDAY(AJ$4,2)&gt;5,AJ$4=Fériés),OR(AJ7="x",AJ7="S")),AJ7,IF(AK$4=$D7,"x",IF(AND(((AK$4-$D7)/VLOOKUP($C7,Tableau1,6,0))=INT(((AK$4-$D7)/VLOOKUP($C7,Tableau1,6,0))),$C7&lt;&gt;""),"S",""))),"")</f>
        <v>#NAME?</v>
      </c>
      <c r="AL7" s="62" t="e">
        <f t="array" aca="1" ref="AL7" ca="1">IFERROR(IF(AND(OR(WEEKDAY(AK$4,2)&gt;5,AK$4=Fériés),OR(AK7="x",AK7="S")),AK7,IF(AL$4=$D7,"x",IF(AND(((AL$4-$D7)/VLOOKUP($C7,Tableau1,6,0))=INT(((AL$4-$D7)/VLOOKUP($C7,Tableau1,6,0))),$C7&lt;&gt;""),"S",""))),"")</f>
        <v>#NAME?</v>
      </c>
      <c r="AM7" s="62" t="e">
        <f t="array" aca="1" ref="AM7" ca="1">IFERROR(IF(AND(OR(WEEKDAY(AL$4,2)&gt;5,AL$4=Fériés),OR(AL7="x",AL7="S")),AL7,IF(AM$4=$D7,"x",IF(AND(((AM$4-$D7)/VLOOKUP($C7,Tableau1,6,0))=INT(((AM$4-$D7)/VLOOKUP($C7,Tableau1,6,0))),$C7&lt;&gt;""),"S",""))),"")</f>
        <v>#NAME?</v>
      </c>
      <c r="AN7" s="62" t="e">
        <f t="array" aca="1" ref="AN7" ca="1">IFERROR(IF(AND(OR(WEEKDAY(AM$4,2)&gt;5,AM$4=Fériés),OR(AM7="x",AM7="S")),AM7,IF(AN$4=$D7,"x",IF(AND(((AN$4-$D7)/VLOOKUP($C7,Tableau1,6,0))=INT(((AN$4-$D7)/VLOOKUP($C7,Tableau1,6,0))),$C7&lt;&gt;""),"S",""))),"")</f>
        <v>#NAME?</v>
      </c>
      <c r="AO7" s="62" t="e">
        <f t="array" aca="1" ref="AO7" ca="1">IFERROR(IF(AND(OR(WEEKDAY(AN$4,2)&gt;5,AN$4=Fériés),OR(AN7="x",AN7="S")),AN7,IF(AO$4=$D7,"x",IF(AND(((AO$4-$D7)/VLOOKUP($C7,Tableau1,6,0))=INT(((AO$4-$D7)/VLOOKUP($C7,Tableau1,6,0))),$C7&lt;&gt;""),"S",""))),"")</f>
        <v>#NAME?</v>
      </c>
      <c r="AP7" s="62" t="e">
        <f t="array" aca="1" ref="AP7" ca="1">IFERROR(IF(AND(OR(WEEKDAY(AO$4,2)&gt;5,AO$4=Fériés),OR(AO7="x",AO7="S")),AO7,IF(AP$4=$D7,"x",IF(AND(((AP$4-$D7)/VLOOKUP($C7,Tableau1,6,0))=INT(((AP$4-$D7)/VLOOKUP($C7,Tableau1,6,0))),$C7&lt;&gt;""),"S",""))),"")</f>
        <v>#NAME?</v>
      </c>
      <c r="AQ7" s="62" t="e">
        <f t="array" aca="1" ref="AQ7" ca="1">IFERROR(IF(AND(OR(WEEKDAY(AP$4,2)&gt;5,AP$4=Fériés),OR(AP7="x",AP7="S")),AP7,IF(AQ$4=$D7,"x",IF(AND(((AQ$4-$D7)/VLOOKUP($C7,Tableau1,6,0))=INT(((AQ$4-$D7)/VLOOKUP($C7,Tableau1,6,0))),$C7&lt;&gt;""),"S",""))),"")</f>
        <v>#NAME?</v>
      </c>
      <c r="AR7" s="62" t="e">
        <f t="array" aca="1" ref="AR7" ca="1">IFERROR(IF(AND(OR(WEEKDAY(AQ$4,2)&gt;5,AQ$4=Fériés),OR(AQ7="x",AQ7="S")),AQ7,IF(AR$4=$D7,"x",IF(AND(((AR$4-$D7)/VLOOKUP($C7,Tableau1,6,0))=INT(((AR$4-$D7)/VLOOKUP($C7,Tableau1,6,0))),$C7&lt;&gt;""),"S",""))),"")</f>
        <v>#NAME?</v>
      </c>
      <c r="AS7" s="62" t="e">
        <f t="array" aca="1" ref="AS7" ca="1">IFERROR(IF(AND(OR(WEEKDAY(AR$4,2)&gt;5,AR$4=Fériés),OR(AR7="x",AR7="S")),AR7,IF(AS$4=$D7,"x",IF(AND(((AS$4-$D7)/VLOOKUP($C7,Tableau1,6,0))=INT(((AS$4-$D7)/VLOOKUP($C7,Tableau1,6,0))),$C7&lt;&gt;""),"S",""))),"")</f>
        <v>#NAME?</v>
      </c>
      <c r="AT7" s="62" t="e">
        <f t="array" aca="1" ref="AT7" ca="1">IFERROR(IF(AND(OR(WEEKDAY(AS$4,2)&gt;5,AS$4=Fériés),OR(AS7="x",AS7="S")),AS7,IF(AT$4=$D7,"x",IF(AND(((AT$4-$D7)/VLOOKUP($C7,Tableau1,6,0))=INT(((AT$4-$D7)/VLOOKUP($C7,Tableau1,6,0))),$C7&lt;&gt;""),"S",""))),"")</f>
        <v>#NAME?</v>
      </c>
      <c r="AU7" s="62" t="e">
        <f t="array" aca="1" ref="AU7" ca="1">IFERROR(IF(AND(OR(WEEKDAY(AT$4,2)&gt;5,AT$4=Fériés),OR(AT7="x",AT7="S")),AT7,IF(AU$4=$D7,"x",IF(AND(((AU$4-$D7)/VLOOKUP($C7,Tableau1,6,0))=INT(((AU$4-$D7)/VLOOKUP($C7,Tableau1,6,0))),$C7&lt;&gt;""),"S",""))),"")</f>
        <v>#NAME?</v>
      </c>
      <c r="AV7" s="62" t="e">
        <f t="array" aca="1" ref="AV7" ca="1">IFERROR(IF(AND(OR(WEEKDAY(AU$4,2)&gt;5,AU$4=Fériés),OR(AU7="x",AU7="S")),AU7,IF(AV$4=$D7,"x",IF(AND(((AV$4-$D7)/VLOOKUP($C7,Tableau1,6,0))=INT(((AV$4-$D7)/VLOOKUP($C7,Tableau1,6,0))),$C7&lt;&gt;""),"S",""))),"")</f>
        <v>#NAME?</v>
      </c>
      <c r="AW7" s="62" t="e">
        <f t="array" aca="1" ref="AW7" ca="1">IFERROR(IF(AND(OR(WEEKDAY(AV$4,2)&gt;5,AV$4=Fériés),OR(AV7="x",AV7="S")),AV7,IF(AW$4=$D7,"x",IF(AND(((AW$4-$D7)/VLOOKUP($C7,Tableau1,6,0))=INT(((AW$4-$D7)/VLOOKUP($C7,Tableau1,6,0))),$C7&lt;&gt;""),"S",""))),"")</f>
        <v>#NAME?</v>
      </c>
      <c r="AX7" s="62" t="e">
        <f t="array" aca="1" ref="AX7" ca="1">IFERROR(IF(AND(OR(WEEKDAY(AW$4,2)&gt;5,AW$4=Fériés),OR(AW7="x",AW7="S")),AW7,IF(AX$4=$D7,"x",IF(AND(((AX$4-$D7)/VLOOKUP($C7,Tableau1,6,0))=INT(((AX$4-$D7)/VLOOKUP($C7,Tableau1,6,0))),$C7&lt;&gt;""),"S",""))),"")</f>
        <v>#NAME?</v>
      </c>
      <c r="AY7" s="62" t="e">
        <f t="array" aca="1" ref="AY7" ca="1">IFERROR(IF(AND(OR(WEEKDAY(AX$4,2)&gt;5,AX$4=Fériés),OR(AX7="x",AX7="S")),AX7,IF(AY$4=$D7,"x",IF(AND(((AY$4-$D7)/VLOOKUP($C7,Tableau1,6,0))=INT(((AY$4-$D7)/VLOOKUP($C7,Tableau1,6,0))),$C7&lt;&gt;""),"S",""))),"")</f>
        <v>#NAME?</v>
      </c>
      <c r="AZ7" s="62" t="e">
        <f t="array" aca="1" ref="AZ7" ca="1">IFERROR(IF(AND(OR(WEEKDAY(AY$4,2)&gt;5,AY$4=Fériés),OR(AY7="x",AY7="S")),AY7,IF(AZ$4=$D7,"x",IF(AND(((AZ$4-$D7)/VLOOKUP($C7,Tableau1,6,0))=INT(((AZ$4-$D7)/VLOOKUP($C7,Tableau1,6,0))),$C7&lt;&gt;""),"S",""))),"")</f>
        <v>#NAME?</v>
      </c>
      <c r="BA7" s="62" t="e">
        <f t="array" aca="1" ref="BA7" ca="1">IFERROR(IF(AND(OR(WEEKDAY(AZ$4,2)&gt;5,AZ$4=Fériés),OR(AZ7="x",AZ7="S")),AZ7,IF(BA$4=$D7,"x",IF(AND(((BA$4-$D7)/VLOOKUP($C7,Tableau1,6,0))=INT(((BA$4-$D7)/VLOOKUP($C7,Tableau1,6,0))),$C7&lt;&gt;""),"S",""))),"")</f>
        <v>#NAME?</v>
      </c>
      <c r="BB7" s="62" t="e">
        <f t="array" aca="1" ref="BB7" ca="1">IFERROR(IF(AND(OR(WEEKDAY(BA$4,2)&gt;5,BA$4=Fériés),OR(BA7="x",BA7="S")),BA7,IF(BB$4=$D7,"x",IF(AND(((BB$4-$D7)/VLOOKUP($C7,Tableau1,6,0))=INT(((BB$4-$D7)/VLOOKUP($C7,Tableau1,6,0))),$C7&lt;&gt;""),"S",""))),"")</f>
        <v>#NAME?</v>
      </c>
      <c r="BC7" s="62" t="e">
        <f t="array" aca="1" ref="BC7" ca="1">IFERROR(IF(AND(OR(WEEKDAY(BB$4,2)&gt;5,BB$4=Fériés),OR(BB7="x",BB7="S")),BB7,IF(BC$4=$D7,"x",IF(AND(((BC$4-$D7)/VLOOKUP($C7,Tableau1,6,0))=INT(((BC$4-$D7)/VLOOKUP($C7,Tableau1,6,0))),$C7&lt;&gt;""),"S",""))),"")</f>
        <v>#NAME?</v>
      </c>
      <c r="BD7" s="63" t="e">
        <f t="array" aca="1" ref="BD7" ca="1">IFERROR(IF(AND(OR(WEEKDAY(BC$4,2)&gt;5,BC$4=Fériés),OR(BC7="x",BC7="S")),BC7,IF(BD$4=$D7,"x",IF(AND(((BD$4-$D7)/VLOOKUP($C7,Tableau1,6,0))=INT(((BD$4-$D7)/VLOOKUP($C7,Tableau1,6,0))),$C7&lt;&gt;""),"S",""))),"")</f>
        <v>#NAME?</v>
      </c>
      <c r="BE7" s="46">
        <v>3</v>
      </c>
      <c r="BF7" s="46" t="s">
        <v>4</v>
      </c>
      <c r="BG7" s="46" t="s">
        <v>5</v>
      </c>
    </row>
    <row r="8" spans="1:59">
      <c r="C8" s="73" t="s">
        <v>97</v>
      </c>
      <c r="D8" s="24">
        <f ca="1">IF(ISBLANK(C8),0,VLOOKUP(C8,MACHINE!$C$4:$J$49,2,0))</f>
        <v>0</v>
      </c>
      <c r="E8" s="48"/>
      <c r="F8">
        <f t="shared" ref="F8:F52" si="4">D8+((E8*1)/480)</f>
        <v>0</v>
      </c>
      <c r="G8" s="62" t="e">
        <f t="array" aca="1" ref="G8" ca="1">IFERROR(IF(AND(OR(WEEKDAY(F$4,2)&gt;5,F$4=Fériés),OR(F8="x",F8="S")),F8,IF(G$4=$D8,"x",IF(AND(((G$4-$D8)/VLOOKUP($C8,Tableau1,6,0))=INT(((G$4-$D8)/VLOOKUP($C8,Tableau1,6,0))),$C8&lt;&gt;""),"S",""))),"")</f>
        <v>#NAME?</v>
      </c>
      <c r="H8" s="62" t="e">
        <f t="array" aca="1" ref="H8" ca="1">IFERROR(IF(AND(OR(WEEKDAY(G$4,2)&gt;5,G$4=Fériés),OR(G8="x",G8="S")),G8,IF(H$4=$D8,"x",IF(AND(((H$4-$D8)/VLOOKUP($C8,Tableau1,6,0))=INT(((H$4-$D8)/VLOOKUP($C8,Tableau1,6,0))),$C8&lt;&gt;""),"S",""))),"")</f>
        <v>#NAME?</v>
      </c>
      <c r="I8" s="62" t="e">
        <f t="array" aca="1" ref="I8" ca="1">IFERROR(IF(AND(OR(WEEKDAY(H$4,2)&gt;5,H$4=Fériés),OR(H8="x",H8="S")),H8,IF(I$4=$D8,"x",IF(AND(((I$4-$D8)/VLOOKUP($C8,Tableau1,6,0))=INT(((I$4-$D8)/VLOOKUP($C8,Tableau1,6,0))),$C8&lt;&gt;""),"S",""))),"")</f>
        <v>#NAME?</v>
      </c>
      <c r="J8" s="62" t="e">
        <f t="array" aca="1" ref="J8" ca="1">IFERROR(IF(AND(OR(WEEKDAY(I$4,2)&gt;5,I$4=Fériés),OR(I8="x",I8="S")),I8,IF(J$4=$D8,"x",IF(AND(((J$4-$D8)/VLOOKUP($C8,Tableau1,6,0))=INT(((J$4-$D8)/VLOOKUP($C8,Tableau1,6,0))),$C8&lt;&gt;""),"S",""))),"")</f>
        <v>#NAME?</v>
      </c>
      <c r="K8" s="62" t="e">
        <f t="array" aca="1" ref="K8" ca="1">IFERROR(IF(AND(OR(WEEKDAY(J$4,2)&gt;5,J$4=Fériés),OR(J8="x",J8="S")),J8,IF(K$4=$D8,"x",IF(AND(((K$4-$D8)/VLOOKUP($C8,Tableau1,6,0))=INT(((K$4-$D8)/VLOOKUP($C8,Tableau1,6,0))),$C8&lt;&gt;""),"S",""))),"")</f>
        <v>#NAME?</v>
      </c>
      <c r="L8" s="62" t="e">
        <f t="array" aca="1" ref="L8" ca="1">IFERROR(IF(AND(OR(WEEKDAY(K$4,2)&gt;5,K$4=Fériés),OR(K8="x",K8="S")),K8,IF(L$4=$D8,"x",IF(AND(((L$4-$D8)/VLOOKUP($C8,Tableau1,6,0))=INT(((L$4-$D8)/VLOOKUP($C8,Tableau1,6,0))),$C8&lt;&gt;""),"S",""))),"")</f>
        <v>#NAME?</v>
      </c>
      <c r="M8" s="62" t="e">
        <f t="array" aca="1" ref="M8" ca="1">IFERROR(IF(AND(OR(WEEKDAY(L$4,2)&gt;5,L$4=Fériés),OR(L8="x",L8="S")),L8,IF(M$4=$D8,"x",IF(AND(((M$4-$D8)/VLOOKUP($C8,Tableau1,6,0))=INT(((M$4-$D8)/VLOOKUP($C8,Tableau1,6,0))),$C8&lt;&gt;""),"S",""))),"")</f>
        <v>#NAME?</v>
      </c>
      <c r="N8" s="62" t="e">
        <f t="array" aca="1" ref="N8" ca="1">IFERROR(IF(AND(OR(WEEKDAY(M$4,2)&gt;5,M$4=Fériés),OR(M8="x",M8="S")),M8,IF(N$4=$D8,"x",IF(AND(((N$4-$D8)/VLOOKUP($C8,Tableau1,6,0))=INT(((N$4-$D8)/VLOOKUP($C8,Tableau1,6,0))),$C8&lt;&gt;""),"S",""))),"")</f>
        <v>#NAME?</v>
      </c>
      <c r="O8" s="62" t="e">
        <f t="array" aca="1" ref="O8" ca="1">IFERROR(IF(AND(OR(WEEKDAY(N$4,2)&gt;5,N$4=Fériés),OR(N8="x",N8="S")),N8,IF(O$4=$D8,"x",IF(AND(((O$4-$D8)/VLOOKUP($C8,Tableau1,6,0))=INT(((O$4-$D8)/VLOOKUP($C8,Tableau1,6,0))),$C8&lt;&gt;""),"S",""))),"")</f>
        <v>#NAME?</v>
      </c>
      <c r="P8" s="62" t="e">
        <f t="array" aca="1" ref="P8" ca="1">IFERROR(IF(AND(OR(WEEKDAY(O$4,2)&gt;5,O$4=Fériés),OR(O8="x",O8="S")),O8,IF(P$4=$D8,"x",IF(AND(((P$4-$D8)/VLOOKUP($C8,Tableau1,6,0))=INT(((P$4-$D8)/VLOOKUP($C8,Tableau1,6,0))),$C8&lt;&gt;""),"S",""))),"")</f>
        <v>#NAME?</v>
      </c>
      <c r="Q8" s="62" t="e">
        <f t="array" aca="1" ref="Q8" ca="1">IFERROR(IF(AND(OR(WEEKDAY(P$4,2)&gt;5,P$4=Fériés),OR(P8="x",P8="S")),P8,IF(Q$4=$D8,"x",IF(AND(((Q$4-$D8)/VLOOKUP($C8,Tableau1,6,0))=INT(((Q$4-$D8)/VLOOKUP($C8,Tableau1,6,0))),$C8&lt;&gt;""),"S",""))),"")</f>
        <v>#NAME?</v>
      </c>
      <c r="R8" s="62" t="e">
        <f t="array" aca="1" ref="R8" ca="1">IFERROR(IF(AND(OR(WEEKDAY(Q$4,2)&gt;5,Q$4=Fériés),OR(Q8="x",Q8="S")),Q8,IF(R$4=$D8,"x",IF(AND(((R$4-$D8)/VLOOKUP($C8,Tableau1,6,0))=INT(((R$4-$D8)/VLOOKUP($C8,Tableau1,6,0))),$C8&lt;&gt;""),"S",""))),"")</f>
        <v>#NAME?</v>
      </c>
      <c r="S8" s="62" t="e">
        <f t="array" aca="1" ref="S8" ca="1">IFERROR(IF(AND(OR(WEEKDAY(R$4,2)&gt;5,R$4=Fériés),OR(R8="x",R8="S")),R8,IF(S$4=$D8,"x",IF(AND(((S$4-$D8)/VLOOKUP($C8,Tableau1,6,0))=INT(((S$4-$D8)/VLOOKUP($C8,Tableau1,6,0))),$C8&lt;&gt;""),"S",""))),"")</f>
        <v>#NAME?</v>
      </c>
      <c r="T8" s="62" t="e">
        <f t="array" aca="1" ref="T8" ca="1">IFERROR(IF(AND(OR(WEEKDAY(S$4,2)&gt;5,S$4=Fériés),OR(S8="x",S8="S")),S8,IF(T$4=$D8,"x",IF(AND(((T$4-$D8)/VLOOKUP($C8,Tableau1,6,0))=INT(((T$4-$D8)/VLOOKUP($C8,Tableau1,6,0))),$C8&lt;&gt;""),"S",""))),"")</f>
        <v>#NAME?</v>
      </c>
      <c r="U8" s="62" t="e">
        <f t="array" aca="1" ref="U8" ca="1">IFERROR(IF(AND(OR(WEEKDAY(T$4,2)&gt;5,T$4=Fériés),OR(T8="x",T8="S")),T8,IF(U$4=$D8,"x",IF(AND(((U$4-$D8)/VLOOKUP($C8,Tableau1,6,0))=INT(((U$4-$D8)/VLOOKUP($C8,Tableau1,6,0))),$C8&lt;&gt;""),"S",""))),"")</f>
        <v>#NAME?</v>
      </c>
      <c r="V8" s="62" t="e">
        <f t="array" aca="1" ref="V8" ca="1">IFERROR(IF(AND(OR(WEEKDAY(U$4,2)&gt;5,U$4=Fériés),OR(U8="x",U8="S")),U8,IF(V$4=$D8,"x",IF(AND(((V$4-$D8)/VLOOKUP($C8,Tableau1,6,0))=INT(((V$4-$D8)/VLOOKUP($C8,Tableau1,6,0))),$C8&lt;&gt;""),"S",""))),"")</f>
        <v>#NAME?</v>
      </c>
      <c r="W8" s="62" t="e">
        <f t="array" aca="1" ref="W8" ca="1">IFERROR(IF(AND(OR(WEEKDAY(V$4,2)&gt;5,V$4=Fériés),OR(V8="x",V8="S")),V8,IF(W$4=$D8,"x",IF(AND(((W$4-$D8)/VLOOKUP($C8,Tableau1,6,0))=INT(((W$4-$D8)/VLOOKUP($C8,Tableau1,6,0))),$C8&lt;&gt;""),"S",""))),"")</f>
        <v>#NAME?</v>
      </c>
      <c r="X8" s="62" t="e">
        <f t="array" aca="1" ref="X8" ca="1">IFERROR(IF(AND(OR(WEEKDAY(W$4,2)&gt;5,W$4=Fériés),OR(W8="x",W8="S")),W8,IF(X$4=$D8,"x",IF(AND(((X$4-$D8)/VLOOKUP($C8,Tableau1,6,0))=INT(((X$4-$D8)/VLOOKUP($C8,Tableau1,6,0))),$C8&lt;&gt;""),"S",""))),"")</f>
        <v>#NAME?</v>
      </c>
      <c r="Y8" s="62" t="e">
        <f t="array" aca="1" ref="Y8" ca="1">IFERROR(IF(AND(OR(WEEKDAY(X$4,2)&gt;5,X$4=Fériés),OR(X8="x",X8="S")),X8,IF(Y$4=$D8,"x",IF(AND(((Y$4-$D8)/VLOOKUP($C8,Tableau1,6,0))=INT(((Y$4-$D8)/VLOOKUP($C8,Tableau1,6,0))),$C8&lt;&gt;""),"S",""))),"")</f>
        <v>#NAME?</v>
      </c>
      <c r="Z8" s="62" t="e">
        <f t="array" aca="1" ref="Z8" ca="1">IFERROR(IF(AND(OR(WEEKDAY(Y$4,2)&gt;5,Y$4=Fériés),OR(Y8="x",Y8="S")),Y8,IF(Z$4=$D8,"x",IF(AND(((Z$4-$D8)/VLOOKUP($C8,Tableau1,6,0))=INT(((Z$4-$D8)/VLOOKUP($C8,Tableau1,6,0))),$C8&lt;&gt;""),"S",""))),"")</f>
        <v>#NAME?</v>
      </c>
      <c r="AA8" s="62" t="e">
        <f t="array" aca="1" ref="AA8" ca="1">IFERROR(IF(AND(OR(WEEKDAY(Z$4,2)&gt;5,Z$4=Fériés),OR(Z8="x",Z8="S")),Z8,IF(AA$4=$D8,"x",IF(AND(((AA$4-$D8)/VLOOKUP($C8,Tableau1,6,0))=INT(((AA$4-$D8)/VLOOKUP($C8,Tableau1,6,0))),$C8&lt;&gt;""),"S",""))),"")</f>
        <v>#NAME?</v>
      </c>
      <c r="AB8" s="62" t="e">
        <f t="array" aca="1" ref="AB8" ca="1">IFERROR(IF(AND(OR(WEEKDAY(AA$4,2)&gt;5,AA$4=Fériés),OR(AA8="x",AA8="S")),AA8,IF(AB$4=$D8,"x",IF(AND(((AB$4-$D8)/VLOOKUP($C8,Tableau1,6,0))=INT(((AB$4-$D8)/VLOOKUP($C8,Tableau1,6,0))),$C8&lt;&gt;""),"S",""))),"")</f>
        <v>#NAME?</v>
      </c>
      <c r="AC8" s="62" t="e">
        <f t="array" aca="1" ref="AC8" ca="1">IFERROR(IF(AND(OR(WEEKDAY(AB$4,2)&gt;5,AB$4=Fériés),OR(AB8="x",AB8="S")),AB8,IF(AC$4=$D8,"x",IF(AND(((AC$4-$D8)/VLOOKUP($C8,Tableau1,6,0))=INT(((AC$4-$D8)/VLOOKUP($C8,Tableau1,6,0))),$C8&lt;&gt;""),"S",""))),"")</f>
        <v>#NAME?</v>
      </c>
      <c r="AD8" s="62" t="e">
        <f t="array" aca="1" ref="AD8" ca="1">IFERROR(IF(AND(OR(WEEKDAY(AC$4,2)&gt;5,AC$4=Fériés),OR(AC8="x",AC8="S")),AC8,IF(AD$4=$D8,"x",IF(AND(((AD$4-$D8)/VLOOKUP($C8,Tableau1,6,0))=INT(((AD$4-$D8)/VLOOKUP($C8,Tableau1,6,0))),$C8&lt;&gt;""),"S",""))),"")</f>
        <v>#NAME?</v>
      </c>
      <c r="AE8" s="62" t="e">
        <f t="array" aca="1" ref="AE8" ca="1">IFERROR(IF(AND(OR(WEEKDAY(AD$4,2)&gt;5,AD$4=Fériés),OR(AD8="x",AD8="S")),AD8,IF(AE$4=$D8,"x",IF(AND(((AE$4-$D8)/VLOOKUP($C8,Tableau1,6,0))=INT(((AE$4-$D8)/VLOOKUP($C8,Tableau1,6,0))),$C8&lt;&gt;""),"S",""))),"")</f>
        <v>#NAME?</v>
      </c>
      <c r="AF8" s="62" t="e">
        <f t="array" aca="1" ref="AF8" ca="1">IFERROR(IF(AND(OR(WEEKDAY(AE$4,2)&gt;5,AE$4=Fériés),OR(AE8="x",AE8="S")),AE8,IF(AF$4=$D8,"x",IF(AND(((AF$4-$D8)/VLOOKUP($C8,Tableau1,6,0))=INT(((AF$4-$D8)/VLOOKUP($C8,Tableau1,6,0))),$C8&lt;&gt;""),"S",""))),"")</f>
        <v>#NAME?</v>
      </c>
      <c r="AG8" s="62" t="e">
        <f t="array" aca="1" ref="AG8" ca="1">IFERROR(IF(AND(OR(WEEKDAY(AF$4,2)&gt;5,AF$4=Fériés),OR(AF8="x",AF8="S")),AF8,IF(AG$4=$D8,"x",IF(AND(((AG$4-$D8)/VLOOKUP($C8,Tableau1,6,0))=INT(((AG$4-$D8)/VLOOKUP($C8,Tableau1,6,0))),$C8&lt;&gt;""),"S",""))),"")</f>
        <v>#NAME?</v>
      </c>
      <c r="AH8" s="62" t="e">
        <f t="array" aca="1" ref="AH8" ca="1">IFERROR(IF(AND(OR(WEEKDAY(AG$4,2)&gt;5,AG$4=Fériés),OR(AG8="x",AG8="S")),AG8,IF(AH$4=$D8,"x",IF(AND(((AH$4-$D8)/VLOOKUP($C8,Tableau1,6,0))=INT(((AH$4-$D8)/VLOOKUP($C8,Tableau1,6,0))),$C8&lt;&gt;""),"S",""))),"")</f>
        <v>#NAME?</v>
      </c>
      <c r="AI8" s="62" t="e">
        <f t="array" aca="1" ref="AI8" ca="1">IFERROR(IF(AND(OR(WEEKDAY(AH$4,2)&gt;5,AH$4=Fériés),OR(AH8="x",AH8="S")),AH8,IF(AI$4=$D8,"x",IF(AND(((AI$4-$D8)/VLOOKUP($C8,Tableau1,6,0))=INT(((AI$4-$D8)/VLOOKUP($C8,Tableau1,6,0))),$C8&lt;&gt;""),"S",""))),"")</f>
        <v>#NAME?</v>
      </c>
      <c r="AJ8" s="62" t="e">
        <f t="array" aca="1" ref="AJ8" ca="1">IFERROR(IF(AND(OR(WEEKDAY(AI$4,2)&gt;5,AI$4=Fériés),OR(AI8="x",AI8="S")),AI8,IF(AJ$4=$D8,"x",IF(AND(((AJ$4-$D8)/VLOOKUP($C8,Tableau1,6,0))=INT(((AJ$4-$D8)/VLOOKUP($C8,Tableau1,6,0))),$C8&lt;&gt;""),"S",""))),"")</f>
        <v>#NAME?</v>
      </c>
      <c r="AK8" s="62" t="e">
        <f t="array" aca="1" ref="AK8" ca="1">IFERROR(IF(AND(OR(WEEKDAY(AJ$4,2)&gt;5,AJ$4=Fériés),OR(AJ8="x",AJ8="S")),AJ8,IF(AK$4=$D8,"x",IF(AND(((AK$4-$D8)/VLOOKUP($C8,Tableau1,6,0))=INT(((AK$4-$D8)/VLOOKUP($C8,Tableau1,6,0))),$C8&lt;&gt;""),"S",""))),"")</f>
        <v>#NAME?</v>
      </c>
      <c r="AL8" s="62" t="e">
        <f t="array" aca="1" ref="AL8" ca="1">IFERROR(IF(AND(OR(WEEKDAY(AK$4,2)&gt;5,AK$4=Fériés),OR(AK8="x",AK8="S")),AK8,IF(AL$4=$D8,"x",IF(AND(((AL$4-$D8)/VLOOKUP($C8,Tableau1,6,0))=INT(((AL$4-$D8)/VLOOKUP($C8,Tableau1,6,0))),$C8&lt;&gt;""),"S",""))),"")</f>
        <v>#NAME?</v>
      </c>
      <c r="AM8" s="62" t="e">
        <f t="array" aca="1" ref="AM8" ca="1">IFERROR(IF(AND(OR(WEEKDAY(AL$4,2)&gt;5,AL$4=Fériés),OR(AL8="x",AL8="S")),AL8,IF(AM$4=$D8,"x",IF(AND(((AM$4-$D8)/VLOOKUP($C8,Tableau1,6,0))=INT(((AM$4-$D8)/VLOOKUP($C8,Tableau1,6,0))),$C8&lt;&gt;""),"S",""))),"")</f>
        <v>#NAME?</v>
      </c>
      <c r="AN8" s="62" t="e">
        <f t="array" aca="1" ref="AN8" ca="1">IFERROR(IF(AND(OR(WEEKDAY(AM$4,2)&gt;5,AM$4=Fériés),OR(AM8="x",AM8="S")),AM8,IF(AN$4=$D8,"x",IF(AND(((AN$4-$D8)/VLOOKUP($C8,Tableau1,6,0))=INT(((AN$4-$D8)/VLOOKUP($C8,Tableau1,6,0))),$C8&lt;&gt;""),"S",""))),"")</f>
        <v>#NAME?</v>
      </c>
      <c r="AO8" s="62" t="e">
        <f t="array" aca="1" ref="AO8" ca="1">IFERROR(IF(AND(OR(WEEKDAY(AN$4,2)&gt;5,AN$4=Fériés),OR(AN8="x",AN8="S")),AN8,IF(AO$4=$D8,"x",IF(AND(((AO$4-$D8)/VLOOKUP($C8,Tableau1,6,0))=INT(((AO$4-$D8)/VLOOKUP($C8,Tableau1,6,0))),$C8&lt;&gt;""),"S",""))),"")</f>
        <v>#NAME?</v>
      </c>
      <c r="AP8" s="62" t="e">
        <f t="array" aca="1" ref="AP8" ca="1">IFERROR(IF(AND(OR(WEEKDAY(AO$4,2)&gt;5,AO$4=Fériés),OR(AO8="x",AO8="S")),AO8,IF(AP$4=$D8,"x",IF(AND(((AP$4-$D8)/VLOOKUP($C8,Tableau1,6,0))=INT(((AP$4-$D8)/VLOOKUP($C8,Tableau1,6,0))),$C8&lt;&gt;""),"S",""))),"")</f>
        <v>#NAME?</v>
      </c>
      <c r="AQ8" s="62" t="e">
        <f t="array" aca="1" ref="AQ8" ca="1">IFERROR(IF(AND(OR(WEEKDAY(AP$4,2)&gt;5,AP$4=Fériés),OR(AP8="x",AP8="S")),AP8,IF(AQ$4=$D8,"x",IF(AND(((AQ$4-$D8)/VLOOKUP($C8,Tableau1,6,0))=INT(((AQ$4-$D8)/VLOOKUP($C8,Tableau1,6,0))),$C8&lt;&gt;""),"S",""))),"")</f>
        <v>#NAME?</v>
      </c>
      <c r="AR8" s="62" t="e">
        <f t="array" aca="1" ref="AR8" ca="1">IFERROR(IF(AND(OR(WEEKDAY(AQ$4,2)&gt;5,AQ$4=Fériés),OR(AQ8="x",AQ8="S")),AQ8,IF(AR$4=$D8,"x",IF(AND(((AR$4-$D8)/VLOOKUP($C8,Tableau1,6,0))=INT(((AR$4-$D8)/VLOOKUP($C8,Tableau1,6,0))),$C8&lt;&gt;""),"S",""))),"")</f>
        <v>#NAME?</v>
      </c>
      <c r="AS8" s="62" t="e">
        <f t="array" aca="1" ref="AS8" ca="1">IFERROR(IF(AND(OR(WEEKDAY(AR$4,2)&gt;5,AR$4=Fériés),OR(AR8="x",AR8="S")),AR8,IF(AS$4=$D8,"x",IF(AND(((AS$4-$D8)/VLOOKUP($C8,Tableau1,6,0))=INT(((AS$4-$D8)/VLOOKUP($C8,Tableau1,6,0))),$C8&lt;&gt;""),"S",""))),"")</f>
        <v>#NAME?</v>
      </c>
      <c r="AT8" s="62" t="e">
        <f t="array" aca="1" ref="AT8" ca="1">IFERROR(IF(AND(OR(WEEKDAY(AS$4,2)&gt;5,AS$4=Fériés),OR(AS8="x",AS8="S")),AS8,IF(AT$4=$D8,"x",IF(AND(((AT$4-$D8)/VLOOKUP($C8,Tableau1,6,0))=INT(((AT$4-$D8)/VLOOKUP($C8,Tableau1,6,0))),$C8&lt;&gt;""),"S",""))),"")</f>
        <v>#NAME?</v>
      </c>
      <c r="AU8" s="62" t="e">
        <f t="array" aca="1" ref="AU8" ca="1">IFERROR(IF(AND(OR(WEEKDAY(AT$4,2)&gt;5,AT$4=Fériés),OR(AT8="x",AT8="S")),AT8,IF(AU$4=$D8,"x",IF(AND(((AU$4-$D8)/VLOOKUP($C8,Tableau1,6,0))=INT(((AU$4-$D8)/VLOOKUP($C8,Tableau1,6,0))),$C8&lt;&gt;""),"S",""))),"")</f>
        <v>#NAME?</v>
      </c>
      <c r="AV8" s="62" t="e">
        <f t="array" aca="1" ref="AV8" ca="1">IFERROR(IF(AND(OR(WEEKDAY(AU$4,2)&gt;5,AU$4=Fériés),OR(AU8="x",AU8="S")),AU8,IF(AV$4=$D8,"x",IF(AND(((AV$4-$D8)/VLOOKUP($C8,Tableau1,6,0))=INT(((AV$4-$D8)/VLOOKUP($C8,Tableau1,6,0))),$C8&lt;&gt;""),"S",""))),"")</f>
        <v>#NAME?</v>
      </c>
      <c r="AW8" s="62" t="e">
        <f t="array" aca="1" ref="AW8" ca="1">IFERROR(IF(AND(OR(WEEKDAY(AV$4,2)&gt;5,AV$4=Fériés),OR(AV8="x",AV8="S")),AV8,IF(AW$4=$D8,"x",IF(AND(((AW$4-$D8)/VLOOKUP($C8,Tableau1,6,0))=INT(((AW$4-$D8)/VLOOKUP($C8,Tableau1,6,0))),$C8&lt;&gt;""),"S",""))),"")</f>
        <v>#NAME?</v>
      </c>
      <c r="AX8" s="62" t="e">
        <f t="array" aca="1" ref="AX8" ca="1">IFERROR(IF(AND(OR(WEEKDAY(AW$4,2)&gt;5,AW$4=Fériés),OR(AW8="x",AW8="S")),AW8,IF(AX$4=$D8,"x",IF(AND(((AX$4-$D8)/VLOOKUP($C8,Tableau1,6,0))=INT(((AX$4-$D8)/VLOOKUP($C8,Tableau1,6,0))),$C8&lt;&gt;""),"S",""))),"")</f>
        <v>#NAME?</v>
      </c>
      <c r="AY8" s="62" t="e">
        <f t="array" aca="1" ref="AY8" ca="1">IFERROR(IF(AND(OR(WEEKDAY(AX$4,2)&gt;5,AX$4=Fériés),OR(AX8="x",AX8="S")),AX8,IF(AY$4=$D8,"x",IF(AND(((AY$4-$D8)/VLOOKUP($C8,Tableau1,6,0))=INT(((AY$4-$D8)/VLOOKUP($C8,Tableau1,6,0))),$C8&lt;&gt;""),"S",""))),"")</f>
        <v>#NAME?</v>
      </c>
      <c r="AZ8" s="62" t="e">
        <f t="array" aca="1" ref="AZ8" ca="1">IFERROR(IF(AND(OR(WEEKDAY(AY$4,2)&gt;5,AY$4=Fériés),OR(AY8="x",AY8="S")),AY8,IF(AZ$4=$D8,"x",IF(AND(((AZ$4-$D8)/VLOOKUP($C8,Tableau1,6,0))=INT(((AZ$4-$D8)/VLOOKUP($C8,Tableau1,6,0))),$C8&lt;&gt;""),"S",""))),"")</f>
        <v>#NAME?</v>
      </c>
      <c r="BA8" s="62" t="e">
        <f t="array" aca="1" ref="BA8" ca="1">IFERROR(IF(AND(OR(WEEKDAY(AZ$4,2)&gt;5,AZ$4=Fériés),OR(AZ8="x",AZ8="S")),AZ8,IF(BA$4=$D8,"x",IF(AND(((BA$4-$D8)/VLOOKUP($C8,Tableau1,6,0))=INT(((BA$4-$D8)/VLOOKUP($C8,Tableau1,6,0))),$C8&lt;&gt;""),"S",""))),"")</f>
        <v>#NAME?</v>
      </c>
      <c r="BB8" s="62" t="e">
        <f t="array" aca="1" ref="BB8" ca="1">IFERROR(IF(AND(OR(WEEKDAY(BA$4,2)&gt;5,BA$4=Fériés),OR(BA8="x",BA8="S")),BA8,IF(BB$4=$D8,"x",IF(AND(((BB$4-$D8)/VLOOKUP($C8,Tableau1,6,0))=INT(((BB$4-$D8)/VLOOKUP($C8,Tableau1,6,0))),$C8&lt;&gt;""),"S",""))),"")</f>
        <v>#NAME?</v>
      </c>
      <c r="BC8" s="62" t="e">
        <f t="array" aca="1" ref="BC8" ca="1">IFERROR(IF(AND(OR(WEEKDAY(BB$4,2)&gt;5,BB$4=Fériés),OR(BB8="x",BB8="S")),BB8,IF(BC$4=$D8,"x",IF(AND(((BC$4-$D8)/VLOOKUP($C8,Tableau1,6,0))=INT(((BC$4-$D8)/VLOOKUP($C8,Tableau1,6,0))),$C8&lt;&gt;""),"S",""))),"")</f>
        <v>#NAME?</v>
      </c>
      <c r="BD8" s="63" t="e">
        <f t="array" aca="1" ref="BD8" ca="1">IFERROR(IF(AND(OR(WEEKDAY(BC$4,2)&gt;5,BC$4=Fériés),OR(BC8="x",BC8="S")),BC8,IF(BD$4=$D8,"x",IF(AND(((BD$4-$D8)/VLOOKUP($C8,Tableau1,6,0))=INT(((BD$4-$D8)/VLOOKUP($C8,Tableau1,6,0))),$C8&lt;&gt;""),"S",""))),"")</f>
        <v>#NAME?</v>
      </c>
      <c r="BE8" s="46">
        <v>4</v>
      </c>
      <c r="BF8" s="46" t="s">
        <v>6</v>
      </c>
      <c r="BG8" s="46" t="s">
        <v>7</v>
      </c>
    </row>
    <row r="9" spans="1:59">
      <c r="C9" s="74" t="s">
        <v>98</v>
      </c>
      <c r="D9" s="24">
        <f ca="1">IF(ISBLANK(C9),0,VLOOKUP(C9,MACHINE!$C$4:$J$49,2,0))</f>
        <v>42662</v>
      </c>
      <c r="E9" s="48"/>
      <c r="F9">
        <f t="shared" ca="1" si="4"/>
        <v>42662</v>
      </c>
      <c r="G9" s="62" t="e">
        <f t="array" aca="1" ref="G9" ca="1">IFERROR(IF(AND(OR(WEEKDAY(F$4,2)&gt;5,F$4=Fériés),OR(F9="x",F9="S")),F9,IF(G$4=$D9,"x",IF(AND(((G$4-$D9)/VLOOKUP($C9,Tableau1,6,0))=INT(((G$4-$D9)/VLOOKUP($C9,Tableau1,6,0))),$C9&lt;&gt;""),"S",""))),"")</f>
        <v>#NAME?</v>
      </c>
      <c r="H9" s="62" t="e">
        <f t="array" aca="1" ref="H9" ca="1">IFERROR(IF(AND(OR(WEEKDAY(G$4,2)&gt;5,G$4=Fériés),OR(G9="x",G9="S")),G9,IF(H$4=$D9,"x",IF(AND(((H$4-$D9)/VLOOKUP($C9,Tableau1,6,0))=INT(((H$4-$D9)/VLOOKUP($C9,Tableau1,6,0))),$C9&lt;&gt;""),"S",""))),"")</f>
        <v>#NAME?</v>
      </c>
      <c r="I9" s="62" t="e">
        <f t="array" aca="1" ref="I9" ca="1">IFERROR(IF(AND(OR(WEEKDAY(H$4,2)&gt;5,H$4=Fériés),OR(H9="x",H9="S")),H9,IF(I$4=$D9,"x",IF(AND(((I$4-$D9)/VLOOKUP($C9,Tableau1,6,0))=INT(((I$4-$D9)/VLOOKUP($C9,Tableau1,6,0))),$C9&lt;&gt;""),"S",""))),"")</f>
        <v>#NAME?</v>
      </c>
      <c r="J9" s="62" t="e">
        <f t="array" aca="1" ref="J9" ca="1">IFERROR(IF(AND(OR(WEEKDAY(I$4,2)&gt;5,I$4=Fériés),OR(I9="x",I9="S")),I9,IF(J$4=$D9,"x",IF(AND(((J$4-$D9)/VLOOKUP($C9,Tableau1,6,0))=INT(((J$4-$D9)/VLOOKUP($C9,Tableau1,6,0))),$C9&lt;&gt;""),"S",""))),"")</f>
        <v>#NAME?</v>
      </c>
      <c r="K9" s="62" t="e">
        <f t="array" aca="1" ref="K9" ca="1">IFERROR(IF(AND(OR(WEEKDAY(J$4,2)&gt;5,J$4=Fériés),OR(J9="x",J9="S")),J9,IF(K$4=$D9,"x",IF(AND(((K$4-$D9)/VLOOKUP($C9,Tableau1,6,0))=INT(((K$4-$D9)/VLOOKUP($C9,Tableau1,6,0))),$C9&lt;&gt;""),"S",""))),"")</f>
        <v>#NAME?</v>
      </c>
      <c r="L9" s="62" t="e">
        <f t="array" aca="1" ref="L9" ca="1">IFERROR(IF(AND(OR(WEEKDAY(K$4,2)&gt;5,K$4=Fériés),OR(K9="x",K9="S")),K9,IF(L$4=$D9,"x",IF(AND(((L$4-$D9)/VLOOKUP($C9,Tableau1,6,0))=INT(((L$4-$D9)/VLOOKUP($C9,Tableau1,6,0))),$C9&lt;&gt;""),"S",""))),"")</f>
        <v>#NAME?</v>
      </c>
      <c r="M9" s="62" t="e">
        <f t="array" aca="1" ref="M9" ca="1">IFERROR(IF(AND(OR(WEEKDAY(L$4,2)&gt;5,L$4=Fériés),OR(L9="x",L9="S")),L9,IF(M$4=$D9,"x",IF(AND(((M$4-$D9)/VLOOKUP($C9,Tableau1,6,0))=INT(((M$4-$D9)/VLOOKUP($C9,Tableau1,6,0))),$C9&lt;&gt;""),"S",""))),"")</f>
        <v>#NAME?</v>
      </c>
      <c r="N9" s="62" t="e">
        <f t="array" aca="1" ref="N9" ca="1">IFERROR(IF(AND(OR(WEEKDAY(M$4,2)&gt;5,M$4=Fériés),OR(M9="x",M9="S")),M9,IF(N$4=$D9,"x",IF(AND(((N$4-$D9)/VLOOKUP($C9,Tableau1,6,0))=INT(((N$4-$D9)/VLOOKUP($C9,Tableau1,6,0))),$C9&lt;&gt;""),"S",""))),"")</f>
        <v>#NAME?</v>
      </c>
      <c r="O9" s="62" t="e">
        <f t="array" aca="1" ref="O9" ca="1">IFERROR(IF(AND(OR(WEEKDAY(N$4,2)&gt;5,N$4=Fériés),OR(N9="x",N9="S")),N9,IF(O$4=$D9,"x",IF(AND(((O$4-$D9)/VLOOKUP($C9,Tableau1,6,0))=INT(((O$4-$D9)/VLOOKUP($C9,Tableau1,6,0))),$C9&lt;&gt;""),"S",""))),"")</f>
        <v>#NAME?</v>
      </c>
      <c r="P9" s="62" t="e">
        <f t="array" aca="1" ref="P9" ca="1">IFERROR(IF(AND(OR(WEEKDAY(O$4,2)&gt;5,O$4=Fériés),OR(O9="x",O9="S")),O9,IF(P$4=$D9,"x",IF(AND(((P$4-$D9)/VLOOKUP($C9,Tableau1,6,0))=INT(((P$4-$D9)/VLOOKUP($C9,Tableau1,6,0))),$C9&lt;&gt;""),"S",""))),"")</f>
        <v>#NAME?</v>
      </c>
      <c r="Q9" s="62" t="e">
        <f t="array" aca="1" ref="Q9" ca="1">IFERROR(IF(AND(OR(WEEKDAY(P$4,2)&gt;5,P$4=Fériés),OR(P9="x",P9="S")),P9,IF(Q$4=$D9,"x",IF(AND(((Q$4-$D9)/VLOOKUP($C9,Tableau1,6,0))=INT(((Q$4-$D9)/VLOOKUP($C9,Tableau1,6,0))),$C9&lt;&gt;""),"S",""))),"")</f>
        <v>#NAME?</v>
      </c>
      <c r="R9" s="62" t="e">
        <f t="array" aca="1" ref="R9" ca="1">IFERROR(IF(AND(OR(WEEKDAY(Q$4,2)&gt;5,Q$4=Fériés),OR(Q9="x",Q9="S")),Q9,IF(R$4=$D9,"x",IF(AND(((R$4-$D9)/VLOOKUP($C9,Tableau1,6,0))=INT(((R$4-$D9)/VLOOKUP($C9,Tableau1,6,0))),$C9&lt;&gt;""),"S",""))),"")</f>
        <v>#NAME?</v>
      </c>
      <c r="S9" s="62" t="e">
        <f t="array" aca="1" ref="S9" ca="1">IFERROR(IF(AND(OR(WEEKDAY(R$4,2)&gt;5,R$4=Fériés),OR(R9="x",R9="S")),R9,IF(S$4=$D9,"x",IF(AND(((S$4-$D9)/VLOOKUP($C9,Tableau1,6,0))=INT(((S$4-$D9)/VLOOKUP($C9,Tableau1,6,0))),$C9&lt;&gt;""),"S",""))),"")</f>
        <v>#NAME?</v>
      </c>
      <c r="T9" s="62" t="e">
        <f t="array" aca="1" ref="T9" ca="1">IFERROR(IF(AND(OR(WEEKDAY(S$4,2)&gt;5,S$4=Fériés),OR(S9="x",S9="S")),S9,IF(T$4=$D9,"x",IF(AND(((T$4-$D9)/VLOOKUP($C9,Tableau1,6,0))=INT(((T$4-$D9)/VLOOKUP($C9,Tableau1,6,0))),$C9&lt;&gt;""),"S",""))),"")</f>
        <v>#NAME?</v>
      </c>
      <c r="U9" s="62" t="e">
        <f t="array" aca="1" ref="U9" ca="1">IFERROR(IF(AND(OR(WEEKDAY(T$4,2)&gt;5,T$4=Fériés),OR(T9="x",T9="S")),T9,IF(U$4=$D9,"x",IF(AND(((U$4-$D9)/VLOOKUP($C9,Tableau1,6,0))=INT(((U$4-$D9)/VLOOKUP($C9,Tableau1,6,0))),$C9&lt;&gt;""),"S",""))),"")</f>
        <v>#NAME?</v>
      </c>
      <c r="V9" s="62" t="e">
        <f t="array" aca="1" ref="V9" ca="1">IFERROR(IF(AND(OR(WEEKDAY(U$4,2)&gt;5,U$4=Fériés),OR(U9="x",U9="S")),U9,IF(V$4=$D9,"x",IF(AND(((V$4-$D9)/VLOOKUP($C9,Tableau1,6,0))=INT(((V$4-$D9)/VLOOKUP($C9,Tableau1,6,0))),$C9&lt;&gt;""),"S",""))),"")</f>
        <v>#NAME?</v>
      </c>
      <c r="W9" s="62" t="e">
        <f t="array" aca="1" ref="W9" ca="1">IFERROR(IF(AND(OR(WEEKDAY(V$4,2)&gt;5,V$4=Fériés),OR(V9="x",V9="S")),V9,IF(W$4=$D9,"x",IF(AND(((W$4-$D9)/VLOOKUP($C9,Tableau1,6,0))=INT(((W$4-$D9)/VLOOKUP($C9,Tableau1,6,0))),$C9&lt;&gt;""),"S",""))),"")</f>
        <v>#NAME?</v>
      </c>
      <c r="X9" s="62" t="e">
        <f t="array" aca="1" ref="X9" ca="1">IFERROR(IF(AND(OR(WEEKDAY(W$4,2)&gt;5,W$4=Fériés),OR(W9="x",W9="S")),W9,IF(X$4=$D9,"x",IF(AND(((X$4-$D9)/VLOOKUP($C9,Tableau1,6,0))=INT(((X$4-$D9)/VLOOKUP($C9,Tableau1,6,0))),$C9&lt;&gt;""),"S",""))),"")</f>
        <v>#NAME?</v>
      </c>
      <c r="Y9" s="62" t="e">
        <f t="array" aca="1" ref="Y9" ca="1">IFERROR(IF(AND(OR(WEEKDAY(X$4,2)&gt;5,X$4=Fériés),OR(X9="x",X9="S")),X9,IF(Y$4=$D9,"x",IF(AND(((Y$4-$D9)/VLOOKUP($C9,Tableau1,6,0))=INT(((Y$4-$D9)/VLOOKUP($C9,Tableau1,6,0))),$C9&lt;&gt;""),"S",""))),"")</f>
        <v>#NAME?</v>
      </c>
      <c r="Z9" s="62" t="e">
        <f t="array" aca="1" ref="Z9" ca="1">IFERROR(IF(AND(OR(WEEKDAY(Y$4,2)&gt;5,Y$4=Fériés),OR(Y9="x",Y9="S")),Y9,IF(Z$4=$D9,"x",IF(AND(((Z$4-$D9)/VLOOKUP($C9,Tableau1,6,0))=INT(((Z$4-$D9)/VLOOKUP($C9,Tableau1,6,0))),$C9&lt;&gt;""),"S",""))),"")</f>
        <v>#NAME?</v>
      </c>
      <c r="AA9" s="62" t="e">
        <f t="array" aca="1" ref="AA9" ca="1">IFERROR(IF(AND(OR(WEEKDAY(Z$4,2)&gt;5,Z$4=Fériés),OR(Z9="x",Z9="S")),Z9,IF(AA$4=$D9,"x",IF(AND(((AA$4-$D9)/VLOOKUP($C9,Tableau1,6,0))=INT(((AA$4-$D9)/VLOOKUP($C9,Tableau1,6,0))),$C9&lt;&gt;""),"S",""))),"")</f>
        <v>#NAME?</v>
      </c>
      <c r="AB9" s="62" t="e">
        <f t="array" aca="1" ref="AB9" ca="1">IFERROR(IF(AND(OR(WEEKDAY(AA$4,2)&gt;5,AA$4=Fériés),OR(AA9="x",AA9="S")),AA9,IF(AB$4=$D9,"x",IF(AND(((AB$4-$D9)/VLOOKUP($C9,Tableau1,6,0))=INT(((AB$4-$D9)/VLOOKUP($C9,Tableau1,6,0))),$C9&lt;&gt;""),"S",""))),"")</f>
        <v>#NAME?</v>
      </c>
      <c r="AC9" s="62" t="e">
        <f t="array" aca="1" ref="AC9" ca="1">IFERROR(IF(AND(OR(WEEKDAY(AB$4,2)&gt;5,AB$4=Fériés),OR(AB9="x",AB9="S")),AB9,IF(AC$4=$D9,"x",IF(AND(((AC$4-$D9)/VLOOKUP($C9,Tableau1,6,0))=INT(((AC$4-$D9)/VLOOKUP($C9,Tableau1,6,0))),$C9&lt;&gt;""),"S",""))),"")</f>
        <v>#NAME?</v>
      </c>
      <c r="AD9" s="62" t="e">
        <f t="array" aca="1" ref="AD9" ca="1">IFERROR(IF(AND(OR(WEEKDAY(AC$4,2)&gt;5,AC$4=Fériés),OR(AC9="x",AC9="S")),AC9,IF(AD$4=$D9,"x",IF(AND(((AD$4-$D9)/VLOOKUP($C9,Tableau1,6,0))=INT(((AD$4-$D9)/VLOOKUP($C9,Tableau1,6,0))),$C9&lt;&gt;""),"S",""))),"")</f>
        <v>#NAME?</v>
      </c>
      <c r="AE9" s="62" t="e">
        <f t="array" aca="1" ref="AE9" ca="1">IFERROR(IF(AND(OR(WEEKDAY(AD$4,2)&gt;5,AD$4=Fériés),OR(AD9="x",AD9="S")),AD9,IF(AE$4=$D9,"x",IF(AND(((AE$4-$D9)/VLOOKUP($C9,Tableau1,6,0))=INT(((AE$4-$D9)/VLOOKUP($C9,Tableau1,6,0))),$C9&lt;&gt;""),"S",""))),"")</f>
        <v>#NAME?</v>
      </c>
      <c r="AF9" s="62" t="e">
        <f t="array" aca="1" ref="AF9" ca="1">IFERROR(IF(AND(OR(WEEKDAY(AE$4,2)&gt;5,AE$4=Fériés),OR(AE9="x",AE9="S")),AE9,IF(AF$4=$D9,"x",IF(AND(((AF$4-$D9)/VLOOKUP($C9,Tableau1,6,0))=INT(((AF$4-$D9)/VLOOKUP($C9,Tableau1,6,0))),$C9&lt;&gt;""),"S",""))),"")</f>
        <v>#NAME?</v>
      </c>
      <c r="AG9" s="62" t="e">
        <f t="array" aca="1" ref="AG9" ca="1">IFERROR(IF(AND(OR(WEEKDAY(AF$4,2)&gt;5,AF$4=Fériés),OR(AF9="x",AF9="S")),AF9,IF(AG$4=$D9,"x",IF(AND(((AG$4-$D9)/VLOOKUP($C9,Tableau1,6,0))=INT(((AG$4-$D9)/VLOOKUP($C9,Tableau1,6,0))),$C9&lt;&gt;""),"S",""))),"")</f>
        <v>#NAME?</v>
      </c>
      <c r="AH9" s="62" t="e">
        <f t="array" aca="1" ref="AH9" ca="1">IFERROR(IF(AND(OR(WEEKDAY(AG$4,2)&gt;5,AG$4=Fériés),OR(AG9="x",AG9="S")),AG9,IF(AH$4=$D9,"x",IF(AND(((AH$4-$D9)/VLOOKUP($C9,Tableau1,6,0))=INT(((AH$4-$D9)/VLOOKUP($C9,Tableau1,6,0))),$C9&lt;&gt;""),"S",""))),"")</f>
        <v>#NAME?</v>
      </c>
      <c r="AI9" s="62" t="e">
        <f t="array" aca="1" ref="AI9" ca="1">IFERROR(IF(AND(OR(WEEKDAY(AH$4,2)&gt;5,AH$4=Fériés),OR(AH9="x",AH9="S")),AH9,IF(AI$4=$D9,"x",IF(AND(((AI$4-$D9)/VLOOKUP($C9,Tableau1,6,0))=INT(((AI$4-$D9)/VLOOKUP($C9,Tableau1,6,0))),$C9&lt;&gt;""),"S",""))),"")</f>
        <v>#NAME?</v>
      </c>
      <c r="AJ9" s="62" t="e">
        <f t="array" aca="1" ref="AJ9" ca="1">IFERROR(IF(AND(OR(WEEKDAY(AI$4,2)&gt;5,AI$4=Fériés),OR(AI9="x",AI9="S")),AI9,IF(AJ$4=$D9,"x",IF(AND(((AJ$4-$D9)/VLOOKUP($C9,Tableau1,6,0))=INT(((AJ$4-$D9)/VLOOKUP($C9,Tableau1,6,0))),$C9&lt;&gt;""),"S",""))),"")</f>
        <v>#NAME?</v>
      </c>
      <c r="AK9" s="62" t="e">
        <f t="array" aca="1" ref="AK9" ca="1">IFERROR(IF(AND(OR(WEEKDAY(AJ$4,2)&gt;5,AJ$4=Fériés),OR(AJ9="x",AJ9="S")),AJ9,IF(AK$4=$D9,"x",IF(AND(((AK$4-$D9)/VLOOKUP($C9,Tableau1,6,0))=INT(((AK$4-$D9)/VLOOKUP($C9,Tableau1,6,0))),$C9&lt;&gt;""),"S",""))),"")</f>
        <v>#NAME?</v>
      </c>
      <c r="AL9" s="62" t="e">
        <f t="array" aca="1" ref="AL9" ca="1">IFERROR(IF(AND(OR(WEEKDAY(AK$4,2)&gt;5,AK$4=Fériés),OR(AK9="x",AK9="S")),AK9,IF(AL$4=$D9,"x",IF(AND(((AL$4-$D9)/VLOOKUP($C9,Tableau1,6,0))=INT(((AL$4-$D9)/VLOOKUP($C9,Tableau1,6,0))),$C9&lt;&gt;""),"S",""))),"")</f>
        <v>#NAME?</v>
      </c>
      <c r="AM9" s="62" t="e">
        <f t="array" aca="1" ref="AM9" ca="1">IFERROR(IF(AND(OR(WEEKDAY(AL$4,2)&gt;5,AL$4=Fériés),OR(AL9="x",AL9="S")),AL9,IF(AM$4=$D9,"x",IF(AND(((AM$4-$D9)/VLOOKUP($C9,Tableau1,6,0))=INT(((AM$4-$D9)/VLOOKUP($C9,Tableau1,6,0))),$C9&lt;&gt;""),"S",""))),"")</f>
        <v>#NAME?</v>
      </c>
      <c r="AN9" s="62" t="e">
        <f t="array" aca="1" ref="AN9" ca="1">IFERROR(IF(AND(OR(WEEKDAY(AM$4,2)&gt;5,AM$4=Fériés),OR(AM9="x",AM9="S")),AM9,IF(AN$4=$D9,"x",IF(AND(((AN$4-$D9)/VLOOKUP($C9,Tableau1,6,0))=INT(((AN$4-$D9)/VLOOKUP($C9,Tableau1,6,0))),$C9&lt;&gt;""),"S",""))),"")</f>
        <v>#NAME?</v>
      </c>
      <c r="AO9" s="62" t="e">
        <f t="array" aca="1" ref="AO9" ca="1">IFERROR(IF(AND(OR(WEEKDAY(AN$4,2)&gt;5,AN$4=Fériés),OR(AN9="x",AN9="S")),AN9,IF(AO$4=$D9,"x",IF(AND(((AO$4-$D9)/VLOOKUP($C9,Tableau1,6,0))=INT(((AO$4-$D9)/VLOOKUP($C9,Tableau1,6,0))),$C9&lt;&gt;""),"S",""))),"")</f>
        <v>#NAME?</v>
      </c>
      <c r="AP9" s="62" t="e">
        <f t="array" aca="1" ref="AP9" ca="1">IFERROR(IF(AND(OR(WEEKDAY(AO$4,2)&gt;5,AO$4=Fériés),OR(AO9="x",AO9="S")),AO9,IF(AP$4=$D9,"x",IF(AND(((AP$4-$D9)/VLOOKUP($C9,Tableau1,6,0))=INT(((AP$4-$D9)/VLOOKUP($C9,Tableau1,6,0))),$C9&lt;&gt;""),"S",""))),"")</f>
        <v>#NAME?</v>
      </c>
      <c r="AQ9" s="62" t="e">
        <f t="array" aca="1" ref="AQ9" ca="1">IFERROR(IF(AND(OR(WEEKDAY(AP$4,2)&gt;5,AP$4=Fériés),OR(AP9="x",AP9="S")),AP9,IF(AQ$4=$D9,"x",IF(AND(((AQ$4-$D9)/VLOOKUP($C9,Tableau1,6,0))=INT(((AQ$4-$D9)/VLOOKUP($C9,Tableau1,6,0))),$C9&lt;&gt;""),"S",""))),"")</f>
        <v>#NAME?</v>
      </c>
      <c r="AR9" s="62" t="e">
        <f t="array" aca="1" ref="AR9" ca="1">IFERROR(IF(AND(OR(WEEKDAY(AQ$4,2)&gt;5,AQ$4=Fériés),OR(AQ9="x",AQ9="S")),AQ9,IF(AR$4=$D9,"x",IF(AND(((AR$4-$D9)/VLOOKUP($C9,Tableau1,6,0))=INT(((AR$4-$D9)/VLOOKUP($C9,Tableau1,6,0))),$C9&lt;&gt;""),"S",""))),"")</f>
        <v>#NAME?</v>
      </c>
      <c r="AS9" s="62" t="e">
        <f t="array" aca="1" ref="AS9" ca="1">IFERROR(IF(AND(OR(WEEKDAY(AR$4,2)&gt;5,AR$4=Fériés),OR(AR9="x",AR9="S")),AR9,IF(AS$4=$D9,"x",IF(AND(((AS$4-$D9)/VLOOKUP($C9,Tableau1,6,0))=INT(((AS$4-$D9)/VLOOKUP($C9,Tableau1,6,0))),$C9&lt;&gt;""),"S",""))),"")</f>
        <v>#NAME?</v>
      </c>
      <c r="AT9" s="62" t="e">
        <f t="array" aca="1" ref="AT9" ca="1">IFERROR(IF(AND(OR(WEEKDAY(AS$4,2)&gt;5,AS$4=Fériés),OR(AS9="x",AS9="S")),AS9,IF(AT$4=$D9,"x",IF(AND(((AT$4-$D9)/VLOOKUP($C9,Tableau1,6,0))=INT(((AT$4-$D9)/VLOOKUP($C9,Tableau1,6,0))),$C9&lt;&gt;""),"S",""))),"")</f>
        <v>#NAME?</v>
      </c>
      <c r="AU9" s="62" t="e">
        <f t="array" aca="1" ref="AU9" ca="1">IFERROR(IF(AND(OR(WEEKDAY(AT$4,2)&gt;5,AT$4=Fériés),OR(AT9="x",AT9="S")),AT9,IF(AU$4=$D9,"x",IF(AND(((AU$4-$D9)/VLOOKUP($C9,Tableau1,6,0))=INT(((AU$4-$D9)/VLOOKUP($C9,Tableau1,6,0))),$C9&lt;&gt;""),"S",""))),"")</f>
        <v>#NAME?</v>
      </c>
      <c r="AV9" s="62" t="e">
        <f t="array" aca="1" ref="AV9" ca="1">IFERROR(IF(AND(OR(WEEKDAY(AU$4,2)&gt;5,AU$4=Fériés),OR(AU9="x",AU9="S")),AU9,IF(AV$4=$D9,"x",IF(AND(((AV$4-$D9)/VLOOKUP($C9,Tableau1,6,0))=INT(((AV$4-$D9)/VLOOKUP($C9,Tableau1,6,0))),$C9&lt;&gt;""),"S",""))),"")</f>
        <v>#NAME?</v>
      </c>
      <c r="AW9" s="62" t="e">
        <f t="array" aca="1" ref="AW9" ca="1">IFERROR(IF(AND(OR(WEEKDAY(AV$4,2)&gt;5,AV$4=Fériés),OR(AV9="x",AV9="S")),AV9,IF(AW$4=$D9,"x",IF(AND(((AW$4-$D9)/VLOOKUP($C9,Tableau1,6,0))=INT(((AW$4-$D9)/VLOOKUP($C9,Tableau1,6,0))),$C9&lt;&gt;""),"S",""))),"")</f>
        <v>#NAME?</v>
      </c>
      <c r="AX9" s="62" t="e">
        <f t="array" aca="1" ref="AX9" ca="1">IFERROR(IF(AND(OR(WEEKDAY(AW$4,2)&gt;5,AW$4=Fériés),OR(AW9="x",AW9="S")),AW9,IF(AX$4=$D9,"x",IF(AND(((AX$4-$D9)/VLOOKUP($C9,Tableau1,6,0))=INT(((AX$4-$D9)/VLOOKUP($C9,Tableau1,6,0))),$C9&lt;&gt;""),"S",""))),"")</f>
        <v>#NAME?</v>
      </c>
      <c r="AY9" s="62" t="e">
        <f t="array" aca="1" ref="AY9" ca="1">IFERROR(IF(AND(OR(WEEKDAY(AX$4,2)&gt;5,AX$4=Fériés),OR(AX9="x",AX9="S")),AX9,IF(AY$4=$D9,"x",IF(AND(((AY$4-$D9)/VLOOKUP($C9,Tableau1,6,0))=INT(((AY$4-$D9)/VLOOKUP($C9,Tableau1,6,0))),$C9&lt;&gt;""),"S",""))),"")</f>
        <v>#NAME?</v>
      </c>
      <c r="AZ9" s="62" t="e">
        <f t="array" aca="1" ref="AZ9" ca="1">IFERROR(IF(AND(OR(WEEKDAY(AY$4,2)&gt;5,AY$4=Fériés),OR(AY9="x",AY9="S")),AY9,IF(AZ$4=$D9,"x",IF(AND(((AZ$4-$D9)/VLOOKUP($C9,Tableau1,6,0))=INT(((AZ$4-$D9)/VLOOKUP($C9,Tableau1,6,0))),$C9&lt;&gt;""),"S",""))),"")</f>
        <v>#NAME?</v>
      </c>
      <c r="BA9" s="62" t="e">
        <f t="array" aca="1" ref="BA9" ca="1">IFERROR(IF(AND(OR(WEEKDAY(AZ$4,2)&gt;5,AZ$4=Fériés),OR(AZ9="x",AZ9="S")),AZ9,IF(BA$4=$D9,"x",IF(AND(((BA$4-$D9)/VLOOKUP($C9,Tableau1,6,0))=INT(((BA$4-$D9)/VLOOKUP($C9,Tableau1,6,0))),$C9&lt;&gt;""),"S",""))),"")</f>
        <v>#NAME?</v>
      </c>
      <c r="BB9" s="62" t="e">
        <f t="array" aca="1" ref="BB9" ca="1">IFERROR(IF(AND(OR(WEEKDAY(BA$4,2)&gt;5,BA$4=Fériés),OR(BA9="x",BA9="S")),BA9,IF(BB$4=$D9,"x",IF(AND(((BB$4-$D9)/VLOOKUP($C9,Tableau1,6,0))=INT(((BB$4-$D9)/VLOOKUP($C9,Tableau1,6,0))),$C9&lt;&gt;""),"S",""))),"")</f>
        <v>#NAME?</v>
      </c>
      <c r="BC9" s="62" t="e">
        <f t="array" aca="1" ref="BC9" ca="1">IFERROR(IF(AND(OR(WEEKDAY(BB$4,2)&gt;5,BB$4=Fériés),OR(BB9="x",BB9="S")),BB9,IF(BC$4=$D9,"x",IF(AND(((BC$4-$D9)/VLOOKUP($C9,Tableau1,6,0))=INT(((BC$4-$D9)/VLOOKUP($C9,Tableau1,6,0))),$C9&lt;&gt;""),"S",""))),"")</f>
        <v>#NAME?</v>
      </c>
      <c r="BD9" s="63" t="e">
        <f t="array" aca="1" ref="BD9" ca="1">IFERROR(IF(AND(OR(WEEKDAY(BC$4,2)&gt;5,BC$4=Fériés),OR(BC9="x",BC9="S")),BC9,IF(BD$4=$D9,"x",IF(AND(((BD$4-$D9)/VLOOKUP($C9,Tableau1,6,0))=INT(((BD$4-$D9)/VLOOKUP($C9,Tableau1,6,0))),$C9&lt;&gt;""),"S",""))),"")</f>
        <v>#NAME?</v>
      </c>
      <c r="BE9" s="46">
        <v>5</v>
      </c>
      <c r="BF9" s="46" t="s">
        <v>8</v>
      </c>
      <c r="BG9" s="46" t="s">
        <v>9</v>
      </c>
    </row>
    <row r="10" spans="1:59">
      <c r="C10" s="74" t="s">
        <v>53</v>
      </c>
      <c r="D10" s="24">
        <f ca="1">IF(ISBLANK(C10),0,VLOOKUP(C10,MACHINE!$C$4:$J$49,2,0))</f>
        <v>42662</v>
      </c>
      <c r="E10" s="48"/>
      <c r="F10">
        <f t="shared" ca="1" si="4"/>
        <v>42662</v>
      </c>
      <c r="G10" s="62" t="e">
        <f t="array" aca="1" ref="G10" ca="1">IFERROR(IF(AND(OR(WEEKDAY(F$4,2)&gt;5,F$4=Fériés),OR(F10="x",F10="S")),F10,IF(G$4=$D10,"x",IF(AND(((G$4-$D10)/VLOOKUP($C10,Tableau1,6,0))=INT(((G$4-$D10)/VLOOKUP($C10,Tableau1,6,0))),$C10&lt;&gt;""),"S",""))),"")</f>
        <v>#NAME?</v>
      </c>
      <c r="H10" s="62" t="e">
        <f t="array" aca="1" ref="H10" ca="1">IFERROR(IF(AND(OR(WEEKDAY(G$4,2)&gt;5,G$4=Fériés),OR(G10="x",G10="S")),G10,IF(H$4=$D10,"x",IF(AND(((H$4-$D10)/VLOOKUP($C10,Tableau1,6,0))=INT(((H$4-$D10)/VLOOKUP($C10,Tableau1,6,0))),$C10&lt;&gt;""),"S",""))),"")</f>
        <v>#NAME?</v>
      </c>
      <c r="I10" s="62" t="e">
        <f t="array" aca="1" ref="I10" ca="1">IFERROR(IF(AND(OR(WEEKDAY(H$4,2)&gt;5,H$4=Fériés),OR(H10="x",H10="S")),H10,IF(I$4=$D10,"x",IF(AND(((I$4-$D10)/VLOOKUP($C10,Tableau1,6,0))=INT(((I$4-$D10)/VLOOKUP($C10,Tableau1,6,0))),$C10&lt;&gt;""),"S",""))),"")</f>
        <v>#NAME?</v>
      </c>
      <c r="J10" s="62" t="e">
        <f t="array" aca="1" ref="J10" ca="1">IFERROR(IF(AND(OR(WEEKDAY(I$4,2)&gt;5,I$4=Fériés),OR(I10="x",I10="S")),I10,IF(J$4=$D10,"x",IF(AND(((J$4-$D10)/VLOOKUP($C10,Tableau1,6,0))=INT(((J$4-$D10)/VLOOKUP($C10,Tableau1,6,0))),$C10&lt;&gt;""),"S",""))),"")</f>
        <v>#NAME?</v>
      </c>
      <c r="K10" s="62" t="e">
        <f t="array" aca="1" ref="K10" ca="1">IFERROR(IF(AND(OR(WEEKDAY(J$4,2)&gt;5,J$4=Fériés),OR(J10="x",J10="S")),J10,IF(K$4=$D10,"x",IF(AND(((K$4-$D10)/VLOOKUP($C10,Tableau1,6,0))=INT(((K$4-$D10)/VLOOKUP($C10,Tableau1,6,0))),$C10&lt;&gt;""),"S",""))),"")</f>
        <v>#NAME?</v>
      </c>
      <c r="L10" s="62" t="e">
        <f t="array" aca="1" ref="L10" ca="1">IFERROR(IF(AND(OR(WEEKDAY(K$4,2)&gt;5,K$4=Fériés),OR(K10="x",K10="S")),K10,IF(L$4=$D10,"x",IF(AND(((L$4-$D10)/VLOOKUP($C10,Tableau1,6,0))=INT(((L$4-$D10)/VLOOKUP($C10,Tableau1,6,0))),$C10&lt;&gt;""),"S",""))),"")</f>
        <v>#NAME?</v>
      </c>
      <c r="M10" s="62" t="e">
        <f t="array" aca="1" ref="M10" ca="1">IFERROR(IF(AND(OR(WEEKDAY(L$4,2)&gt;5,L$4=Fériés),OR(L10="x",L10="S")),L10,IF(M$4=$D10,"x",IF(AND(((M$4-$D10)/VLOOKUP($C10,Tableau1,6,0))=INT(((M$4-$D10)/VLOOKUP($C10,Tableau1,6,0))),$C10&lt;&gt;""),"S",""))),"")</f>
        <v>#NAME?</v>
      </c>
      <c r="N10" s="62" t="e">
        <f t="array" aca="1" ref="N10" ca="1">IFERROR(IF(AND(OR(WEEKDAY(M$4,2)&gt;5,M$4=Fériés),OR(M10="x",M10="S")),M10,IF(N$4=$D10,"x",IF(AND(((N$4-$D10)/VLOOKUP($C10,Tableau1,6,0))=INT(((N$4-$D10)/VLOOKUP($C10,Tableau1,6,0))),$C10&lt;&gt;""),"S",""))),"")</f>
        <v>#NAME?</v>
      </c>
      <c r="O10" s="62" t="e">
        <f t="array" aca="1" ref="O10" ca="1">IFERROR(IF(AND(OR(WEEKDAY(N$4,2)&gt;5,N$4=Fériés),OR(N10="x",N10="S")),N10,IF(O$4=$D10,"x",IF(AND(((O$4-$D10)/VLOOKUP($C10,Tableau1,6,0))=INT(((O$4-$D10)/VLOOKUP($C10,Tableau1,6,0))),$C10&lt;&gt;""),"S",""))),"")</f>
        <v>#NAME?</v>
      </c>
      <c r="P10" s="62" t="e">
        <f t="array" aca="1" ref="P10" ca="1">IFERROR(IF(AND(OR(WEEKDAY(O$4,2)&gt;5,O$4=Fériés),OR(O10="x",O10="S")),O10,IF(P$4=$D10,"x",IF(AND(((P$4-$D10)/VLOOKUP($C10,Tableau1,6,0))=INT(((P$4-$D10)/VLOOKUP($C10,Tableau1,6,0))),$C10&lt;&gt;""),"S",""))),"")</f>
        <v>#NAME?</v>
      </c>
      <c r="Q10" s="62" t="e">
        <f t="array" aca="1" ref="Q10" ca="1">IFERROR(IF(AND(OR(WEEKDAY(P$4,2)&gt;5,P$4=Fériés),OR(P10="x",P10="S")),P10,IF(Q$4=$D10,"x",IF(AND(((Q$4-$D10)/VLOOKUP($C10,Tableau1,6,0))=INT(((Q$4-$D10)/VLOOKUP($C10,Tableau1,6,0))),$C10&lt;&gt;""),"S",""))),"")</f>
        <v>#NAME?</v>
      </c>
      <c r="R10" s="62" t="e">
        <f t="array" aca="1" ref="R10" ca="1">IFERROR(IF(AND(OR(WEEKDAY(Q$4,2)&gt;5,Q$4=Fériés),OR(Q10="x",Q10="S")),Q10,IF(R$4=$D10,"x",IF(AND(((R$4-$D10)/VLOOKUP($C10,Tableau1,6,0))=INT(((R$4-$D10)/VLOOKUP($C10,Tableau1,6,0))),$C10&lt;&gt;""),"S",""))),"")</f>
        <v>#NAME?</v>
      </c>
      <c r="S10" s="62" t="e">
        <f t="array" aca="1" ref="S10" ca="1">IFERROR(IF(AND(OR(WEEKDAY(R$4,2)&gt;5,R$4=Fériés),OR(R10="x",R10="S")),R10,IF(S$4=$D10,"x",IF(AND(((S$4-$D10)/VLOOKUP($C10,Tableau1,6,0))=INT(((S$4-$D10)/VLOOKUP($C10,Tableau1,6,0))),$C10&lt;&gt;""),"S",""))),"")</f>
        <v>#NAME?</v>
      </c>
      <c r="T10" s="62" t="e">
        <f t="array" aca="1" ref="T10" ca="1">IFERROR(IF(AND(OR(WEEKDAY(S$4,2)&gt;5,S$4=Fériés),OR(S10="x",S10="S")),S10,IF(T$4=$D10,"x",IF(AND(((T$4-$D10)/VLOOKUP($C10,Tableau1,6,0))=INT(((T$4-$D10)/VLOOKUP($C10,Tableau1,6,0))),$C10&lt;&gt;""),"S",""))),"")</f>
        <v>#NAME?</v>
      </c>
      <c r="U10" s="62" t="e">
        <f t="array" aca="1" ref="U10" ca="1">IFERROR(IF(AND(OR(WEEKDAY(T$4,2)&gt;5,T$4=Fériés),OR(T10="x",T10="S")),T10,IF(U$4=$D10,"x",IF(AND(((U$4-$D10)/VLOOKUP($C10,Tableau1,6,0))=INT(((U$4-$D10)/VLOOKUP($C10,Tableau1,6,0))),$C10&lt;&gt;""),"S",""))),"")</f>
        <v>#NAME?</v>
      </c>
      <c r="V10" s="62" t="e">
        <f t="array" aca="1" ref="V10" ca="1">IFERROR(IF(AND(OR(WEEKDAY(U$4,2)&gt;5,U$4=Fériés),OR(U10="x",U10="S")),U10,IF(V$4=$D10,"x",IF(AND(((V$4-$D10)/VLOOKUP($C10,Tableau1,6,0))=INT(((V$4-$D10)/VLOOKUP($C10,Tableau1,6,0))),$C10&lt;&gt;""),"S",""))),"")</f>
        <v>#NAME?</v>
      </c>
      <c r="W10" s="62" t="e">
        <f t="array" aca="1" ref="W10" ca="1">IFERROR(IF(AND(OR(WEEKDAY(V$4,2)&gt;5,V$4=Fériés),OR(V10="x",V10="S")),V10,IF(W$4=$D10,"x",IF(AND(((W$4-$D10)/VLOOKUP($C10,Tableau1,6,0))=INT(((W$4-$D10)/VLOOKUP($C10,Tableau1,6,0))),$C10&lt;&gt;""),"S",""))),"")</f>
        <v>#NAME?</v>
      </c>
      <c r="X10" s="62" t="e">
        <f t="array" aca="1" ref="X10" ca="1">IFERROR(IF(AND(OR(WEEKDAY(W$4,2)&gt;5,W$4=Fériés),OR(W10="x",W10="S")),W10,IF(X$4=$D10,"x",IF(AND(((X$4-$D10)/VLOOKUP($C10,Tableau1,6,0))=INT(((X$4-$D10)/VLOOKUP($C10,Tableau1,6,0))),$C10&lt;&gt;""),"S",""))),"")</f>
        <v>#NAME?</v>
      </c>
      <c r="Y10" s="62" t="e">
        <f t="array" aca="1" ref="Y10" ca="1">IFERROR(IF(AND(OR(WEEKDAY(X$4,2)&gt;5,X$4=Fériés),OR(X10="x",X10="S")),X10,IF(Y$4=$D10,"x",IF(AND(((Y$4-$D10)/VLOOKUP($C10,Tableau1,6,0))=INT(((Y$4-$D10)/VLOOKUP($C10,Tableau1,6,0))),$C10&lt;&gt;""),"S",""))),"")</f>
        <v>#NAME?</v>
      </c>
      <c r="Z10" s="62" t="e">
        <f t="array" aca="1" ref="Z10" ca="1">IFERROR(IF(AND(OR(WEEKDAY(Y$4,2)&gt;5,Y$4=Fériés),OR(Y10="x",Y10="S")),Y10,IF(Z$4=$D10,"x",IF(AND(((Z$4-$D10)/VLOOKUP($C10,Tableau1,6,0))=INT(((Z$4-$D10)/VLOOKUP($C10,Tableau1,6,0))),$C10&lt;&gt;""),"S",""))),"")</f>
        <v>#NAME?</v>
      </c>
      <c r="AA10" s="62" t="e">
        <f t="array" aca="1" ref="AA10" ca="1">IFERROR(IF(AND(OR(WEEKDAY(Z$4,2)&gt;5,Z$4=Fériés),OR(Z10="x",Z10="S")),Z10,IF(AA$4=$D10,"x",IF(AND(((AA$4-$D10)/VLOOKUP($C10,Tableau1,6,0))=INT(((AA$4-$D10)/VLOOKUP($C10,Tableau1,6,0))),$C10&lt;&gt;""),"S",""))),"")</f>
        <v>#NAME?</v>
      </c>
      <c r="AB10" s="62" t="e">
        <f t="array" aca="1" ref="AB10" ca="1">IFERROR(IF(AND(OR(WEEKDAY(AA$4,2)&gt;5,AA$4=Fériés),OR(AA10="x",AA10="S")),AA10,IF(AB$4=$D10,"x",IF(AND(((AB$4-$D10)/VLOOKUP($C10,Tableau1,6,0))=INT(((AB$4-$D10)/VLOOKUP($C10,Tableau1,6,0))),$C10&lt;&gt;""),"S",""))),"")</f>
        <v>#NAME?</v>
      </c>
      <c r="AC10" s="62" t="e">
        <f t="array" aca="1" ref="AC10" ca="1">IFERROR(IF(AND(OR(WEEKDAY(AB$4,2)&gt;5,AB$4=Fériés),OR(AB10="x",AB10="S")),AB10,IF(AC$4=$D10,"x",IF(AND(((AC$4-$D10)/VLOOKUP($C10,Tableau1,6,0))=INT(((AC$4-$D10)/VLOOKUP($C10,Tableau1,6,0))),$C10&lt;&gt;""),"S",""))),"")</f>
        <v>#NAME?</v>
      </c>
      <c r="AD10" s="62" t="e">
        <f t="array" aca="1" ref="AD10" ca="1">IFERROR(IF(AND(OR(WEEKDAY(AC$4,2)&gt;5,AC$4=Fériés),OR(AC10="x",AC10="S")),AC10,IF(AD$4=$D10,"x",IF(AND(((AD$4-$D10)/VLOOKUP($C10,Tableau1,6,0))=INT(((AD$4-$D10)/VLOOKUP($C10,Tableau1,6,0))),$C10&lt;&gt;""),"S",""))),"")</f>
        <v>#NAME?</v>
      </c>
      <c r="AE10" s="62" t="e">
        <f t="array" aca="1" ref="AE10" ca="1">IFERROR(IF(AND(OR(WEEKDAY(AD$4,2)&gt;5,AD$4=Fériés),OR(AD10="x",AD10="S")),AD10,IF(AE$4=$D10,"x",IF(AND(((AE$4-$D10)/VLOOKUP($C10,Tableau1,6,0))=INT(((AE$4-$D10)/VLOOKUP($C10,Tableau1,6,0))),$C10&lt;&gt;""),"S",""))),"")</f>
        <v>#NAME?</v>
      </c>
      <c r="AF10" s="62" t="e">
        <f t="array" aca="1" ref="AF10" ca="1">IFERROR(IF(AND(OR(WEEKDAY(AE$4,2)&gt;5,AE$4=Fériés),OR(AE10="x",AE10="S")),AE10,IF(AF$4=$D10,"x",IF(AND(((AF$4-$D10)/VLOOKUP($C10,Tableau1,6,0))=INT(((AF$4-$D10)/VLOOKUP($C10,Tableau1,6,0))),$C10&lt;&gt;""),"S",""))),"")</f>
        <v>#NAME?</v>
      </c>
      <c r="AG10" s="62" t="e">
        <f t="array" aca="1" ref="AG10" ca="1">IFERROR(IF(AND(OR(WEEKDAY(AF$4,2)&gt;5,AF$4=Fériés),OR(AF10="x",AF10="S")),AF10,IF(AG$4=$D10,"x",IF(AND(((AG$4-$D10)/VLOOKUP($C10,Tableau1,6,0))=INT(((AG$4-$D10)/VLOOKUP($C10,Tableau1,6,0))),$C10&lt;&gt;""),"S",""))),"")</f>
        <v>#NAME?</v>
      </c>
      <c r="AH10" s="62" t="e">
        <f t="array" aca="1" ref="AH10" ca="1">IFERROR(IF(AND(OR(WEEKDAY(AG$4,2)&gt;5,AG$4=Fériés),OR(AG10="x",AG10="S")),AG10,IF(AH$4=$D10,"x",IF(AND(((AH$4-$D10)/VLOOKUP($C10,Tableau1,6,0))=INT(((AH$4-$D10)/VLOOKUP($C10,Tableau1,6,0))),$C10&lt;&gt;""),"S",""))),"")</f>
        <v>#NAME?</v>
      </c>
      <c r="AI10" s="62" t="e">
        <f t="array" aca="1" ref="AI10" ca="1">IFERROR(IF(AND(OR(WEEKDAY(AH$4,2)&gt;5,AH$4=Fériés),OR(AH10="x",AH10="S")),AH10,IF(AI$4=$D10,"x",IF(AND(((AI$4-$D10)/VLOOKUP($C10,Tableau1,6,0))=INT(((AI$4-$D10)/VLOOKUP($C10,Tableau1,6,0))),$C10&lt;&gt;""),"S",""))),"")</f>
        <v>#NAME?</v>
      </c>
      <c r="AJ10" s="62" t="e">
        <f t="array" aca="1" ref="AJ10" ca="1">IFERROR(IF(AND(OR(WEEKDAY(AI$4,2)&gt;5,AI$4=Fériés),OR(AI10="x",AI10="S")),AI10,IF(AJ$4=$D10,"x",IF(AND(((AJ$4-$D10)/VLOOKUP($C10,Tableau1,6,0))=INT(((AJ$4-$D10)/VLOOKUP($C10,Tableau1,6,0))),$C10&lt;&gt;""),"S",""))),"")</f>
        <v>#NAME?</v>
      </c>
      <c r="AK10" s="62" t="e">
        <f t="array" aca="1" ref="AK10" ca="1">IFERROR(IF(AND(OR(WEEKDAY(AJ$4,2)&gt;5,AJ$4=Fériés),OR(AJ10="x",AJ10="S")),AJ10,IF(AK$4=$D10,"x",IF(AND(((AK$4-$D10)/VLOOKUP($C10,Tableau1,6,0))=INT(((AK$4-$D10)/VLOOKUP($C10,Tableau1,6,0))),$C10&lt;&gt;""),"S",""))),"")</f>
        <v>#NAME?</v>
      </c>
      <c r="AL10" s="62" t="e">
        <f t="array" aca="1" ref="AL10" ca="1">IFERROR(IF(AND(OR(WEEKDAY(AK$4,2)&gt;5,AK$4=Fériés),OR(AK10="x",AK10="S")),AK10,IF(AL$4=$D10,"x",IF(AND(((AL$4-$D10)/VLOOKUP($C10,Tableau1,6,0))=INT(((AL$4-$D10)/VLOOKUP($C10,Tableau1,6,0))),$C10&lt;&gt;""),"S",""))),"")</f>
        <v>#NAME?</v>
      </c>
      <c r="AM10" s="62" t="e">
        <f t="array" aca="1" ref="AM10" ca="1">IFERROR(IF(AND(OR(WEEKDAY(AL$4,2)&gt;5,AL$4=Fériés),OR(AL10="x",AL10="S")),AL10,IF(AM$4=$D10,"x",IF(AND(((AM$4-$D10)/VLOOKUP($C10,Tableau1,6,0))=INT(((AM$4-$D10)/VLOOKUP($C10,Tableau1,6,0))),$C10&lt;&gt;""),"S",""))),"")</f>
        <v>#NAME?</v>
      </c>
      <c r="AN10" s="62" t="e">
        <f t="array" aca="1" ref="AN10" ca="1">IFERROR(IF(AND(OR(WEEKDAY(AM$4,2)&gt;5,AM$4=Fériés),OR(AM10="x",AM10="S")),AM10,IF(AN$4=$D10,"x",IF(AND(((AN$4-$D10)/VLOOKUP($C10,Tableau1,6,0))=INT(((AN$4-$D10)/VLOOKUP($C10,Tableau1,6,0))),$C10&lt;&gt;""),"S",""))),"")</f>
        <v>#NAME?</v>
      </c>
      <c r="AO10" s="62" t="e">
        <f t="array" aca="1" ref="AO10" ca="1">IFERROR(IF(AND(OR(WEEKDAY(AN$4,2)&gt;5,AN$4=Fériés),OR(AN10="x",AN10="S")),AN10,IF(AO$4=$D10,"x",IF(AND(((AO$4-$D10)/VLOOKUP($C10,Tableau1,6,0))=INT(((AO$4-$D10)/VLOOKUP($C10,Tableau1,6,0))),$C10&lt;&gt;""),"S",""))),"")</f>
        <v>#NAME?</v>
      </c>
      <c r="AP10" s="62" t="e">
        <f t="array" aca="1" ref="AP10" ca="1">IFERROR(IF(AND(OR(WEEKDAY(AO$4,2)&gt;5,AO$4=Fériés),OR(AO10="x",AO10="S")),AO10,IF(AP$4=$D10,"x",IF(AND(((AP$4-$D10)/VLOOKUP($C10,Tableau1,6,0))=INT(((AP$4-$D10)/VLOOKUP($C10,Tableau1,6,0))),$C10&lt;&gt;""),"S",""))),"")</f>
        <v>#NAME?</v>
      </c>
      <c r="AQ10" s="62" t="e">
        <f t="array" aca="1" ref="AQ10" ca="1">IFERROR(IF(AND(OR(WEEKDAY(AP$4,2)&gt;5,AP$4=Fériés),OR(AP10="x",AP10="S")),AP10,IF(AQ$4=$D10,"x",IF(AND(((AQ$4-$D10)/VLOOKUP($C10,Tableau1,6,0))=INT(((AQ$4-$D10)/VLOOKUP($C10,Tableau1,6,0))),$C10&lt;&gt;""),"S",""))),"")</f>
        <v>#NAME?</v>
      </c>
      <c r="AR10" s="62" t="e">
        <f t="array" aca="1" ref="AR10" ca="1">IFERROR(IF(AND(OR(WEEKDAY(AQ$4,2)&gt;5,AQ$4=Fériés),OR(AQ10="x",AQ10="S")),AQ10,IF(AR$4=$D10,"x",IF(AND(((AR$4-$D10)/VLOOKUP($C10,Tableau1,6,0))=INT(((AR$4-$D10)/VLOOKUP($C10,Tableau1,6,0))),$C10&lt;&gt;""),"S",""))),"")</f>
        <v>#NAME?</v>
      </c>
      <c r="AS10" s="62" t="e">
        <f t="array" aca="1" ref="AS10" ca="1">IFERROR(IF(AND(OR(WEEKDAY(AR$4,2)&gt;5,AR$4=Fériés),OR(AR10="x",AR10="S")),AR10,IF(AS$4=$D10,"x",IF(AND(((AS$4-$D10)/VLOOKUP($C10,Tableau1,6,0))=INT(((AS$4-$D10)/VLOOKUP($C10,Tableau1,6,0))),$C10&lt;&gt;""),"S",""))),"")</f>
        <v>#NAME?</v>
      </c>
      <c r="AT10" s="62" t="e">
        <f t="array" aca="1" ref="AT10" ca="1">IFERROR(IF(AND(OR(WEEKDAY(AS$4,2)&gt;5,AS$4=Fériés),OR(AS10="x",AS10="S")),AS10,IF(AT$4=$D10,"x",IF(AND(((AT$4-$D10)/VLOOKUP($C10,Tableau1,6,0))=INT(((AT$4-$D10)/VLOOKUP($C10,Tableau1,6,0))),$C10&lt;&gt;""),"S",""))),"")</f>
        <v>#NAME?</v>
      </c>
      <c r="AU10" s="62" t="e">
        <f t="array" aca="1" ref="AU10" ca="1">IFERROR(IF(AND(OR(WEEKDAY(AT$4,2)&gt;5,AT$4=Fériés),OR(AT10="x",AT10="S")),AT10,IF(AU$4=$D10,"x",IF(AND(((AU$4-$D10)/VLOOKUP($C10,Tableau1,6,0))=INT(((AU$4-$D10)/VLOOKUP($C10,Tableau1,6,0))),$C10&lt;&gt;""),"S",""))),"")</f>
        <v>#NAME?</v>
      </c>
      <c r="AV10" s="62" t="e">
        <f t="array" aca="1" ref="AV10" ca="1">IFERROR(IF(AND(OR(WEEKDAY(AU$4,2)&gt;5,AU$4=Fériés),OR(AU10="x",AU10="S")),AU10,IF(AV$4=$D10,"x",IF(AND(((AV$4-$D10)/VLOOKUP($C10,Tableau1,6,0))=INT(((AV$4-$D10)/VLOOKUP($C10,Tableau1,6,0))),$C10&lt;&gt;""),"S",""))),"")</f>
        <v>#NAME?</v>
      </c>
      <c r="AW10" s="62" t="e">
        <f t="array" aca="1" ref="AW10" ca="1">IFERROR(IF(AND(OR(WEEKDAY(AV$4,2)&gt;5,AV$4=Fériés),OR(AV10="x",AV10="S")),AV10,IF(AW$4=$D10,"x",IF(AND(((AW$4-$D10)/VLOOKUP($C10,Tableau1,6,0))=INT(((AW$4-$D10)/VLOOKUP($C10,Tableau1,6,0))),$C10&lt;&gt;""),"S",""))),"")</f>
        <v>#NAME?</v>
      </c>
      <c r="AX10" s="62" t="e">
        <f t="array" aca="1" ref="AX10" ca="1">IFERROR(IF(AND(OR(WEEKDAY(AW$4,2)&gt;5,AW$4=Fériés),OR(AW10="x",AW10="S")),AW10,IF(AX$4=$D10,"x",IF(AND(((AX$4-$D10)/VLOOKUP($C10,Tableau1,6,0))=INT(((AX$4-$D10)/VLOOKUP($C10,Tableau1,6,0))),$C10&lt;&gt;""),"S",""))),"")</f>
        <v>#NAME?</v>
      </c>
      <c r="AY10" s="62" t="e">
        <f t="array" aca="1" ref="AY10" ca="1">IFERROR(IF(AND(OR(WEEKDAY(AX$4,2)&gt;5,AX$4=Fériés),OR(AX10="x",AX10="S")),AX10,IF(AY$4=$D10,"x",IF(AND(((AY$4-$D10)/VLOOKUP($C10,Tableau1,6,0))=INT(((AY$4-$D10)/VLOOKUP($C10,Tableau1,6,0))),$C10&lt;&gt;""),"S",""))),"")</f>
        <v>#NAME?</v>
      </c>
      <c r="AZ10" s="62" t="e">
        <f t="array" aca="1" ref="AZ10" ca="1">IFERROR(IF(AND(OR(WEEKDAY(AY$4,2)&gt;5,AY$4=Fériés),OR(AY10="x",AY10="S")),AY10,IF(AZ$4=$D10,"x",IF(AND(((AZ$4-$D10)/VLOOKUP($C10,Tableau1,6,0))=INT(((AZ$4-$D10)/VLOOKUP($C10,Tableau1,6,0))),$C10&lt;&gt;""),"S",""))),"")</f>
        <v>#NAME?</v>
      </c>
      <c r="BA10" s="62" t="e">
        <f t="array" aca="1" ref="BA10" ca="1">IFERROR(IF(AND(OR(WEEKDAY(AZ$4,2)&gt;5,AZ$4=Fériés),OR(AZ10="x",AZ10="S")),AZ10,IF(BA$4=$D10,"x",IF(AND(((BA$4-$D10)/VLOOKUP($C10,Tableau1,6,0))=INT(((BA$4-$D10)/VLOOKUP($C10,Tableau1,6,0))),$C10&lt;&gt;""),"S",""))),"")</f>
        <v>#NAME?</v>
      </c>
      <c r="BB10" s="62" t="e">
        <f t="array" aca="1" ref="BB10" ca="1">IFERROR(IF(AND(OR(WEEKDAY(BA$4,2)&gt;5,BA$4=Fériés),OR(BA10="x",BA10="S")),BA10,IF(BB$4=$D10,"x",IF(AND(((BB$4-$D10)/VLOOKUP($C10,Tableau1,6,0))=INT(((BB$4-$D10)/VLOOKUP($C10,Tableau1,6,0))),$C10&lt;&gt;""),"S",""))),"")</f>
        <v>#NAME?</v>
      </c>
      <c r="BC10" s="62" t="e">
        <f t="array" aca="1" ref="BC10" ca="1">IFERROR(IF(AND(OR(WEEKDAY(BB$4,2)&gt;5,BB$4=Fériés),OR(BB10="x",BB10="S")),BB10,IF(BC$4=$D10,"x",IF(AND(((BC$4-$D10)/VLOOKUP($C10,Tableau1,6,0))=INT(((BC$4-$D10)/VLOOKUP($C10,Tableau1,6,0))),$C10&lt;&gt;""),"S",""))),"")</f>
        <v>#NAME?</v>
      </c>
      <c r="BD10" s="63" t="e">
        <f t="array" aca="1" ref="BD10" ca="1">IFERROR(IF(AND(OR(WEEKDAY(BC$4,2)&gt;5,BC$4=Fériés),OR(BC10="x",BC10="S")),BC10,IF(BD$4=$D10,"x",IF(AND(((BD$4-$D10)/VLOOKUP($C10,Tableau1,6,0))=INT(((BD$4-$D10)/VLOOKUP($C10,Tableau1,6,0))),$C10&lt;&gt;""),"S",""))),"")</f>
        <v>#NAME?</v>
      </c>
      <c r="BE10" s="46">
        <v>6</v>
      </c>
      <c r="BF10" s="46" t="s">
        <v>10</v>
      </c>
      <c r="BG10" s="46" t="s">
        <v>11</v>
      </c>
    </row>
    <row r="11" spans="1:59">
      <c r="C11" s="74" t="s">
        <v>55</v>
      </c>
      <c r="D11" s="24">
        <f ca="1">IF(ISBLANK(C11),0,VLOOKUP(C11,MACHINE!$C$4:$J$49,2,0))</f>
        <v>42662</v>
      </c>
      <c r="E11" s="48"/>
      <c r="F11">
        <f t="shared" ca="1" si="4"/>
        <v>42662</v>
      </c>
      <c r="G11" s="62" t="e">
        <f t="array" aca="1" ref="G11" ca="1">IFERROR(IF(AND(OR(WEEKDAY(F$4,2)&gt;5,F$4=Fériés),OR(F11="x",F11="S")),F11,IF(G$4=$D11,"x",IF(AND(((G$4-$D11)/VLOOKUP($C11,Tableau1,6,0))=INT(((G$4-$D11)/VLOOKUP($C11,Tableau1,6,0))),$C11&lt;&gt;""),"S",""))),"")</f>
        <v>#NAME?</v>
      </c>
      <c r="H11" s="62" t="e">
        <f t="array" aca="1" ref="H11" ca="1">IFERROR(IF(AND(OR(WEEKDAY(G$4,2)&gt;5,G$4=Fériés),OR(G11="x",G11="S")),G11,IF(H$4=$D11,"x",IF(AND(((H$4-$D11)/VLOOKUP($C11,Tableau1,6,0))=INT(((H$4-$D11)/VLOOKUP($C11,Tableau1,6,0))),$C11&lt;&gt;""),"S",""))),"")</f>
        <v>#NAME?</v>
      </c>
      <c r="I11" s="62" t="e">
        <f t="array" aca="1" ref="I11" ca="1">IFERROR(IF(AND(OR(WEEKDAY(H$4,2)&gt;5,H$4=Fériés),OR(H11="x",H11="S")),H11,IF(I$4=$D11,"x",IF(AND(((I$4-$D11)/VLOOKUP($C11,Tableau1,6,0))=INT(((I$4-$D11)/VLOOKUP($C11,Tableau1,6,0))),$C11&lt;&gt;""),"S",""))),"")</f>
        <v>#NAME?</v>
      </c>
      <c r="J11" s="62" t="e">
        <f t="array" aca="1" ref="J11" ca="1">IFERROR(IF(AND(OR(WEEKDAY(I$4,2)&gt;5,I$4=Fériés),OR(I11="x",I11="S")),I11,IF(J$4=$D11,"x",IF(AND(((J$4-$D11)/VLOOKUP($C11,Tableau1,6,0))=INT(((J$4-$D11)/VLOOKUP($C11,Tableau1,6,0))),$C11&lt;&gt;""),"S",""))),"")</f>
        <v>#NAME?</v>
      </c>
      <c r="K11" s="62" t="e">
        <f t="array" aca="1" ref="K11" ca="1">IFERROR(IF(AND(OR(WEEKDAY(J$4,2)&gt;5,J$4=Fériés),OR(J11="x",J11="S")),J11,IF(K$4=$D11,"x",IF(AND(((K$4-$D11)/VLOOKUP($C11,Tableau1,6,0))=INT(((K$4-$D11)/VLOOKUP($C11,Tableau1,6,0))),$C11&lt;&gt;""),"S",""))),"")</f>
        <v>#NAME?</v>
      </c>
      <c r="L11" s="62" t="e">
        <f t="array" aca="1" ref="L11" ca="1">IFERROR(IF(AND(OR(WEEKDAY(K$4,2)&gt;5,K$4=Fériés),OR(K11="x",K11="S")),K11,IF(L$4=$D11,"x",IF(AND(((L$4-$D11)/VLOOKUP($C11,Tableau1,6,0))=INT(((L$4-$D11)/VLOOKUP($C11,Tableau1,6,0))),$C11&lt;&gt;""),"S",""))),"")</f>
        <v>#NAME?</v>
      </c>
      <c r="M11" s="62" t="e">
        <f t="array" aca="1" ref="M11" ca="1">IFERROR(IF(AND(OR(WEEKDAY(L$4,2)&gt;5,L$4=Fériés),OR(L11="x",L11="S")),L11,IF(M$4=$D11,"x",IF(AND(((M$4-$D11)/VLOOKUP($C11,Tableau1,6,0))=INT(((M$4-$D11)/VLOOKUP($C11,Tableau1,6,0))),$C11&lt;&gt;""),"S",""))),"")</f>
        <v>#NAME?</v>
      </c>
      <c r="N11" s="62" t="e">
        <f t="array" aca="1" ref="N11" ca="1">IFERROR(IF(AND(OR(WEEKDAY(M$4,2)&gt;5,M$4=Fériés),OR(M11="x",M11="S")),M11,IF(N$4=$D11,"x",IF(AND(((N$4-$D11)/VLOOKUP($C11,Tableau1,6,0))=INT(((N$4-$D11)/VLOOKUP($C11,Tableau1,6,0))),$C11&lt;&gt;""),"S",""))),"")</f>
        <v>#NAME?</v>
      </c>
      <c r="O11" s="62" t="e">
        <f t="array" aca="1" ref="O11" ca="1">IFERROR(IF(AND(OR(WEEKDAY(N$4,2)&gt;5,N$4=Fériés),OR(N11="x",N11="S")),N11,IF(O$4=$D11,"x",IF(AND(((O$4-$D11)/VLOOKUP($C11,Tableau1,6,0))=INT(((O$4-$D11)/VLOOKUP($C11,Tableau1,6,0))),$C11&lt;&gt;""),"S",""))),"")</f>
        <v>#NAME?</v>
      </c>
      <c r="P11" s="62" t="e">
        <f t="array" aca="1" ref="P11" ca="1">IFERROR(IF(AND(OR(WEEKDAY(O$4,2)&gt;5,O$4=Fériés),OR(O11="x",O11="S")),O11,IF(P$4=$D11,"x",IF(AND(((P$4-$D11)/VLOOKUP($C11,Tableau1,6,0))=INT(((P$4-$D11)/VLOOKUP($C11,Tableau1,6,0))),$C11&lt;&gt;""),"S",""))),"")</f>
        <v>#NAME?</v>
      </c>
      <c r="Q11" s="62" t="e">
        <f t="array" aca="1" ref="Q11" ca="1">IFERROR(IF(AND(OR(WEEKDAY(P$4,2)&gt;5,P$4=Fériés),OR(P11="x",P11="S")),P11,IF(Q$4=$D11,"x",IF(AND(((Q$4-$D11)/VLOOKUP($C11,Tableau1,6,0))=INT(((Q$4-$D11)/VLOOKUP($C11,Tableau1,6,0))),$C11&lt;&gt;""),"S",""))),"")</f>
        <v>#NAME?</v>
      </c>
      <c r="R11" s="62" t="e">
        <f t="array" aca="1" ref="R11" ca="1">IFERROR(IF(AND(OR(WEEKDAY(Q$4,2)&gt;5,Q$4=Fériés),OR(Q11="x",Q11="S")),Q11,IF(R$4=$D11,"x",IF(AND(((R$4-$D11)/VLOOKUP($C11,Tableau1,6,0))=INT(((R$4-$D11)/VLOOKUP($C11,Tableau1,6,0))),$C11&lt;&gt;""),"S",""))),"")</f>
        <v>#NAME?</v>
      </c>
      <c r="S11" s="62" t="e">
        <f t="array" aca="1" ref="S11" ca="1">IFERROR(IF(AND(OR(WEEKDAY(R$4,2)&gt;5,R$4=Fériés),OR(R11="x",R11="S")),R11,IF(S$4=$D11,"x",IF(AND(((S$4-$D11)/VLOOKUP($C11,Tableau1,6,0))=INT(((S$4-$D11)/VLOOKUP($C11,Tableau1,6,0))),$C11&lt;&gt;""),"S",""))),"")</f>
        <v>#NAME?</v>
      </c>
      <c r="T11" s="62" t="e">
        <f t="array" aca="1" ref="T11" ca="1">IFERROR(IF(AND(OR(WEEKDAY(S$4,2)&gt;5,S$4=Fériés),OR(S11="x",S11="S")),S11,IF(T$4=$D11,"x",IF(AND(((T$4-$D11)/VLOOKUP($C11,Tableau1,6,0))=INT(((T$4-$D11)/VLOOKUP($C11,Tableau1,6,0))),$C11&lt;&gt;""),"S",""))),"")</f>
        <v>#NAME?</v>
      </c>
      <c r="U11" s="62" t="e">
        <f t="array" aca="1" ref="U11" ca="1">IFERROR(IF(AND(OR(WEEKDAY(T$4,2)&gt;5,T$4=Fériés),OR(T11="x",T11="S")),T11,IF(U$4=$D11,"x",IF(AND(((U$4-$D11)/VLOOKUP($C11,Tableau1,6,0))=INT(((U$4-$D11)/VLOOKUP($C11,Tableau1,6,0))),$C11&lt;&gt;""),"S",""))),"")</f>
        <v>#NAME?</v>
      </c>
      <c r="V11" s="62" t="e">
        <f t="array" aca="1" ref="V11" ca="1">IFERROR(IF(AND(OR(WEEKDAY(U$4,2)&gt;5,U$4=Fériés),OR(U11="x",U11="S")),U11,IF(V$4=$D11,"x",IF(AND(((V$4-$D11)/VLOOKUP($C11,Tableau1,6,0))=INT(((V$4-$D11)/VLOOKUP($C11,Tableau1,6,0))),$C11&lt;&gt;""),"S",""))),"")</f>
        <v>#NAME?</v>
      </c>
      <c r="W11" s="62" t="e">
        <f t="array" aca="1" ref="W11" ca="1">IFERROR(IF(AND(OR(WEEKDAY(V$4,2)&gt;5,V$4=Fériés),OR(V11="x",V11="S")),V11,IF(W$4=$D11,"x",IF(AND(((W$4-$D11)/VLOOKUP($C11,Tableau1,6,0))=INT(((W$4-$D11)/VLOOKUP($C11,Tableau1,6,0))),$C11&lt;&gt;""),"S",""))),"")</f>
        <v>#NAME?</v>
      </c>
      <c r="X11" s="62" t="e">
        <f t="array" aca="1" ref="X11" ca="1">IFERROR(IF(AND(OR(WEEKDAY(W$4,2)&gt;5,W$4=Fériés),OR(W11="x",W11="S")),W11,IF(X$4=$D11,"x",IF(AND(((X$4-$D11)/VLOOKUP($C11,Tableau1,6,0))=INT(((X$4-$D11)/VLOOKUP($C11,Tableau1,6,0))),$C11&lt;&gt;""),"S",""))),"")</f>
        <v>#NAME?</v>
      </c>
      <c r="Y11" s="62" t="e">
        <f t="array" aca="1" ref="Y11" ca="1">IFERROR(IF(AND(OR(WEEKDAY(X$4,2)&gt;5,X$4=Fériés),OR(X11="x",X11="S")),X11,IF(Y$4=$D11,"x",IF(AND(((Y$4-$D11)/VLOOKUP($C11,Tableau1,6,0))=INT(((Y$4-$D11)/VLOOKUP($C11,Tableau1,6,0))),$C11&lt;&gt;""),"S",""))),"")</f>
        <v>#NAME?</v>
      </c>
      <c r="Z11" s="62" t="e">
        <f t="array" aca="1" ref="Z11" ca="1">IFERROR(IF(AND(OR(WEEKDAY(Y$4,2)&gt;5,Y$4=Fériés),OR(Y11="x",Y11="S")),Y11,IF(Z$4=$D11,"x",IF(AND(((Z$4-$D11)/VLOOKUP($C11,Tableau1,6,0))=INT(((Z$4-$D11)/VLOOKUP($C11,Tableau1,6,0))),$C11&lt;&gt;""),"S",""))),"")</f>
        <v>#NAME?</v>
      </c>
      <c r="AA11" s="62" t="e">
        <f t="array" aca="1" ref="AA11" ca="1">IFERROR(IF(AND(OR(WEEKDAY(Z$4,2)&gt;5,Z$4=Fériés),OR(Z11="x",Z11="S")),Z11,IF(AA$4=$D11,"x",IF(AND(((AA$4-$D11)/VLOOKUP($C11,Tableau1,6,0))=INT(((AA$4-$D11)/VLOOKUP($C11,Tableau1,6,0))),$C11&lt;&gt;""),"S",""))),"")</f>
        <v>#NAME?</v>
      </c>
      <c r="AB11" s="62" t="e">
        <f t="array" aca="1" ref="AB11" ca="1">IFERROR(IF(AND(OR(WEEKDAY(AA$4,2)&gt;5,AA$4=Fériés),OR(AA11="x",AA11="S")),AA11,IF(AB$4=$D11,"x",IF(AND(((AB$4-$D11)/VLOOKUP($C11,Tableau1,6,0))=INT(((AB$4-$D11)/VLOOKUP($C11,Tableau1,6,0))),$C11&lt;&gt;""),"S",""))),"")</f>
        <v>#NAME?</v>
      </c>
      <c r="AC11" s="62" t="e">
        <f t="array" aca="1" ref="AC11" ca="1">IFERROR(IF(AND(OR(WEEKDAY(AB$4,2)&gt;5,AB$4=Fériés),OR(AB11="x",AB11="S")),AB11,IF(AC$4=$D11,"x",IF(AND(((AC$4-$D11)/VLOOKUP($C11,Tableau1,6,0))=INT(((AC$4-$D11)/VLOOKUP($C11,Tableau1,6,0))),$C11&lt;&gt;""),"S",""))),"")</f>
        <v>#NAME?</v>
      </c>
      <c r="AD11" s="62" t="e">
        <f t="array" aca="1" ref="AD11" ca="1">IFERROR(IF(AND(OR(WEEKDAY(AC$4,2)&gt;5,AC$4=Fériés),OR(AC11="x",AC11="S")),AC11,IF(AD$4=$D11,"x",IF(AND(((AD$4-$D11)/VLOOKUP($C11,Tableau1,6,0))=INT(((AD$4-$D11)/VLOOKUP($C11,Tableau1,6,0))),$C11&lt;&gt;""),"S",""))),"")</f>
        <v>#NAME?</v>
      </c>
      <c r="AE11" s="62" t="e">
        <f t="array" aca="1" ref="AE11" ca="1">IFERROR(IF(AND(OR(WEEKDAY(AD$4,2)&gt;5,AD$4=Fériés),OR(AD11="x",AD11="S")),AD11,IF(AE$4=$D11,"x",IF(AND(((AE$4-$D11)/VLOOKUP($C11,Tableau1,6,0))=INT(((AE$4-$D11)/VLOOKUP($C11,Tableau1,6,0))),$C11&lt;&gt;""),"S",""))),"")</f>
        <v>#NAME?</v>
      </c>
      <c r="AF11" s="62" t="e">
        <f t="array" aca="1" ref="AF11" ca="1">IFERROR(IF(AND(OR(WEEKDAY(AE$4,2)&gt;5,AE$4=Fériés),OR(AE11="x",AE11="S")),AE11,IF(AF$4=$D11,"x",IF(AND(((AF$4-$D11)/VLOOKUP($C11,Tableau1,6,0))=INT(((AF$4-$D11)/VLOOKUP($C11,Tableau1,6,0))),$C11&lt;&gt;""),"S",""))),"")</f>
        <v>#NAME?</v>
      </c>
      <c r="AG11" s="62" t="e">
        <f t="array" aca="1" ref="AG11" ca="1">IFERROR(IF(AND(OR(WEEKDAY(AF$4,2)&gt;5,AF$4=Fériés),OR(AF11="x",AF11="S")),AF11,IF(AG$4=$D11,"x",IF(AND(((AG$4-$D11)/VLOOKUP($C11,Tableau1,6,0))=INT(((AG$4-$D11)/VLOOKUP($C11,Tableau1,6,0))),$C11&lt;&gt;""),"S",""))),"")</f>
        <v>#NAME?</v>
      </c>
      <c r="AH11" s="62" t="e">
        <f t="array" aca="1" ref="AH11" ca="1">IFERROR(IF(AND(OR(WEEKDAY(AG$4,2)&gt;5,AG$4=Fériés),OR(AG11="x",AG11="S")),AG11,IF(AH$4=$D11,"x",IF(AND(((AH$4-$D11)/VLOOKUP($C11,Tableau1,6,0))=INT(((AH$4-$D11)/VLOOKUP($C11,Tableau1,6,0))),$C11&lt;&gt;""),"S",""))),"")</f>
        <v>#NAME?</v>
      </c>
      <c r="AI11" s="62" t="e">
        <f t="array" aca="1" ref="AI11" ca="1">IFERROR(IF(AND(OR(WEEKDAY(AH$4,2)&gt;5,AH$4=Fériés),OR(AH11="x",AH11="S")),AH11,IF(AI$4=$D11,"x",IF(AND(((AI$4-$D11)/VLOOKUP($C11,Tableau1,6,0))=INT(((AI$4-$D11)/VLOOKUP($C11,Tableau1,6,0))),$C11&lt;&gt;""),"S",""))),"")</f>
        <v>#NAME?</v>
      </c>
      <c r="AJ11" s="62" t="e">
        <f t="array" aca="1" ref="AJ11" ca="1">IFERROR(IF(AND(OR(WEEKDAY(AI$4,2)&gt;5,AI$4=Fériés),OR(AI11="x",AI11="S")),AI11,IF(AJ$4=$D11,"x",IF(AND(((AJ$4-$D11)/VLOOKUP($C11,Tableau1,6,0))=INT(((AJ$4-$D11)/VLOOKUP($C11,Tableau1,6,0))),$C11&lt;&gt;""),"S",""))),"")</f>
        <v>#NAME?</v>
      </c>
      <c r="AK11" s="62" t="e">
        <f t="array" aca="1" ref="AK11" ca="1">IFERROR(IF(AND(OR(WEEKDAY(AJ$4,2)&gt;5,AJ$4=Fériés),OR(AJ11="x",AJ11="S")),AJ11,IF(AK$4=$D11,"x",IF(AND(((AK$4-$D11)/VLOOKUP($C11,Tableau1,6,0))=INT(((AK$4-$D11)/VLOOKUP($C11,Tableau1,6,0))),$C11&lt;&gt;""),"S",""))),"")</f>
        <v>#NAME?</v>
      </c>
      <c r="AL11" s="62" t="e">
        <f t="array" aca="1" ref="AL11" ca="1">IFERROR(IF(AND(OR(WEEKDAY(AK$4,2)&gt;5,AK$4=Fériés),OR(AK11="x",AK11="S")),AK11,IF(AL$4=$D11,"x",IF(AND(((AL$4-$D11)/VLOOKUP($C11,Tableau1,6,0))=INT(((AL$4-$D11)/VLOOKUP($C11,Tableau1,6,0))),$C11&lt;&gt;""),"S",""))),"")</f>
        <v>#NAME?</v>
      </c>
      <c r="AM11" s="62" t="e">
        <f t="array" aca="1" ref="AM11" ca="1">IFERROR(IF(AND(OR(WEEKDAY(AL$4,2)&gt;5,AL$4=Fériés),OR(AL11="x",AL11="S")),AL11,IF(AM$4=$D11,"x",IF(AND(((AM$4-$D11)/VLOOKUP($C11,Tableau1,6,0))=INT(((AM$4-$D11)/VLOOKUP($C11,Tableau1,6,0))),$C11&lt;&gt;""),"S",""))),"")</f>
        <v>#NAME?</v>
      </c>
      <c r="AN11" s="62" t="e">
        <f t="array" aca="1" ref="AN11" ca="1">IFERROR(IF(AND(OR(WEEKDAY(AM$4,2)&gt;5,AM$4=Fériés),OR(AM11="x",AM11="S")),AM11,IF(AN$4=$D11,"x",IF(AND(((AN$4-$D11)/VLOOKUP($C11,Tableau1,6,0))=INT(((AN$4-$D11)/VLOOKUP($C11,Tableau1,6,0))),$C11&lt;&gt;""),"S",""))),"")</f>
        <v>#NAME?</v>
      </c>
      <c r="AO11" s="62" t="e">
        <f t="array" aca="1" ref="AO11" ca="1">IFERROR(IF(AND(OR(WEEKDAY(AN$4,2)&gt;5,AN$4=Fériés),OR(AN11="x",AN11="S")),AN11,IF(AO$4=$D11,"x",IF(AND(((AO$4-$D11)/VLOOKUP($C11,Tableau1,6,0))=INT(((AO$4-$D11)/VLOOKUP($C11,Tableau1,6,0))),$C11&lt;&gt;""),"S",""))),"")</f>
        <v>#NAME?</v>
      </c>
      <c r="AP11" s="62" t="e">
        <f t="array" aca="1" ref="AP11" ca="1">IFERROR(IF(AND(OR(WEEKDAY(AO$4,2)&gt;5,AO$4=Fériés),OR(AO11="x",AO11="S")),AO11,IF(AP$4=$D11,"x",IF(AND(((AP$4-$D11)/VLOOKUP($C11,Tableau1,6,0))=INT(((AP$4-$D11)/VLOOKUP($C11,Tableau1,6,0))),$C11&lt;&gt;""),"S",""))),"")</f>
        <v>#NAME?</v>
      </c>
      <c r="AQ11" s="62" t="e">
        <f t="array" aca="1" ref="AQ11" ca="1">IFERROR(IF(AND(OR(WEEKDAY(AP$4,2)&gt;5,AP$4=Fériés),OR(AP11="x",AP11="S")),AP11,IF(AQ$4=$D11,"x",IF(AND(((AQ$4-$D11)/VLOOKUP($C11,Tableau1,6,0))=INT(((AQ$4-$D11)/VLOOKUP($C11,Tableau1,6,0))),$C11&lt;&gt;""),"S",""))),"")</f>
        <v>#NAME?</v>
      </c>
      <c r="AR11" s="62" t="e">
        <f t="array" aca="1" ref="AR11" ca="1">IFERROR(IF(AND(OR(WEEKDAY(AQ$4,2)&gt;5,AQ$4=Fériés),OR(AQ11="x",AQ11="S")),AQ11,IF(AR$4=$D11,"x",IF(AND(((AR$4-$D11)/VLOOKUP($C11,Tableau1,6,0))=INT(((AR$4-$D11)/VLOOKUP($C11,Tableau1,6,0))),$C11&lt;&gt;""),"S",""))),"")</f>
        <v>#NAME?</v>
      </c>
      <c r="AS11" s="62" t="e">
        <f t="array" aca="1" ref="AS11" ca="1">IFERROR(IF(AND(OR(WEEKDAY(AR$4,2)&gt;5,AR$4=Fériés),OR(AR11="x",AR11="S")),AR11,IF(AS$4=$D11,"x",IF(AND(((AS$4-$D11)/VLOOKUP($C11,Tableau1,6,0))=INT(((AS$4-$D11)/VLOOKUP($C11,Tableau1,6,0))),$C11&lt;&gt;""),"S",""))),"")</f>
        <v>#NAME?</v>
      </c>
      <c r="AT11" s="62" t="e">
        <f t="array" aca="1" ref="AT11" ca="1">IFERROR(IF(AND(OR(WEEKDAY(AS$4,2)&gt;5,AS$4=Fériés),OR(AS11="x",AS11="S")),AS11,IF(AT$4=$D11,"x",IF(AND(((AT$4-$D11)/VLOOKUP($C11,Tableau1,6,0))=INT(((AT$4-$D11)/VLOOKUP($C11,Tableau1,6,0))),$C11&lt;&gt;""),"S",""))),"")</f>
        <v>#NAME?</v>
      </c>
      <c r="AU11" s="62" t="e">
        <f t="array" aca="1" ref="AU11" ca="1">IFERROR(IF(AND(OR(WEEKDAY(AT$4,2)&gt;5,AT$4=Fériés),OR(AT11="x",AT11="S")),AT11,IF(AU$4=$D11,"x",IF(AND(((AU$4-$D11)/VLOOKUP($C11,Tableau1,6,0))=INT(((AU$4-$D11)/VLOOKUP($C11,Tableau1,6,0))),$C11&lt;&gt;""),"S",""))),"")</f>
        <v>#NAME?</v>
      </c>
      <c r="AV11" s="62" t="e">
        <f t="array" aca="1" ref="AV11" ca="1">IFERROR(IF(AND(OR(WEEKDAY(AU$4,2)&gt;5,AU$4=Fériés),OR(AU11="x",AU11="S")),AU11,IF(AV$4=$D11,"x",IF(AND(((AV$4-$D11)/VLOOKUP($C11,Tableau1,6,0))=INT(((AV$4-$D11)/VLOOKUP($C11,Tableau1,6,0))),$C11&lt;&gt;""),"S",""))),"")</f>
        <v>#NAME?</v>
      </c>
      <c r="AW11" s="62" t="e">
        <f t="array" aca="1" ref="AW11" ca="1">IFERROR(IF(AND(OR(WEEKDAY(AV$4,2)&gt;5,AV$4=Fériés),OR(AV11="x",AV11="S")),AV11,IF(AW$4=$D11,"x",IF(AND(((AW$4-$D11)/VLOOKUP($C11,Tableau1,6,0))=INT(((AW$4-$D11)/VLOOKUP($C11,Tableau1,6,0))),$C11&lt;&gt;""),"S",""))),"")</f>
        <v>#NAME?</v>
      </c>
      <c r="AX11" s="62" t="e">
        <f t="array" aca="1" ref="AX11" ca="1">IFERROR(IF(AND(OR(WEEKDAY(AW$4,2)&gt;5,AW$4=Fériés),OR(AW11="x",AW11="S")),AW11,IF(AX$4=$D11,"x",IF(AND(((AX$4-$D11)/VLOOKUP($C11,Tableau1,6,0))=INT(((AX$4-$D11)/VLOOKUP($C11,Tableau1,6,0))),$C11&lt;&gt;""),"S",""))),"")</f>
        <v>#NAME?</v>
      </c>
      <c r="AY11" s="62" t="e">
        <f t="array" aca="1" ref="AY11" ca="1">IFERROR(IF(AND(OR(WEEKDAY(AX$4,2)&gt;5,AX$4=Fériés),OR(AX11="x",AX11="S")),AX11,IF(AY$4=$D11,"x",IF(AND(((AY$4-$D11)/VLOOKUP($C11,Tableau1,6,0))=INT(((AY$4-$D11)/VLOOKUP($C11,Tableau1,6,0))),$C11&lt;&gt;""),"S",""))),"")</f>
        <v>#NAME?</v>
      </c>
      <c r="AZ11" s="62" t="e">
        <f t="array" aca="1" ref="AZ11" ca="1">IFERROR(IF(AND(OR(WEEKDAY(AY$4,2)&gt;5,AY$4=Fériés),OR(AY11="x",AY11="S")),AY11,IF(AZ$4=$D11,"x",IF(AND(((AZ$4-$D11)/VLOOKUP($C11,Tableau1,6,0))=INT(((AZ$4-$D11)/VLOOKUP($C11,Tableau1,6,0))),$C11&lt;&gt;""),"S",""))),"")</f>
        <v>#NAME?</v>
      </c>
      <c r="BA11" s="62" t="e">
        <f t="array" aca="1" ref="BA11" ca="1">IFERROR(IF(AND(OR(WEEKDAY(AZ$4,2)&gt;5,AZ$4=Fériés),OR(AZ11="x",AZ11="S")),AZ11,IF(BA$4=$D11,"x",IF(AND(((BA$4-$D11)/VLOOKUP($C11,Tableau1,6,0))=INT(((BA$4-$D11)/VLOOKUP($C11,Tableau1,6,0))),$C11&lt;&gt;""),"S",""))),"")</f>
        <v>#NAME?</v>
      </c>
      <c r="BB11" s="62" t="e">
        <f t="array" aca="1" ref="BB11" ca="1">IFERROR(IF(AND(OR(WEEKDAY(BA$4,2)&gt;5,BA$4=Fériés),OR(BA11="x",BA11="S")),BA11,IF(BB$4=$D11,"x",IF(AND(((BB$4-$D11)/VLOOKUP($C11,Tableau1,6,0))=INT(((BB$4-$D11)/VLOOKUP($C11,Tableau1,6,0))),$C11&lt;&gt;""),"S",""))),"")</f>
        <v>#NAME?</v>
      </c>
      <c r="BC11" s="62" t="e">
        <f t="array" aca="1" ref="BC11" ca="1">IFERROR(IF(AND(OR(WEEKDAY(BB$4,2)&gt;5,BB$4=Fériés),OR(BB11="x",BB11="S")),BB11,IF(BC$4=$D11,"x",IF(AND(((BC$4-$D11)/VLOOKUP($C11,Tableau1,6,0))=INT(((BC$4-$D11)/VLOOKUP($C11,Tableau1,6,0))),$C11&lt;&gt;""),"S",""))),"")</f>
        <v>#NAME?</v>
      </c>
      <c r="BD11" s="63" t="e">
        <f t="array" aca="1" ref="BD11" ca="1">IFERROR(IF(AND(OR(WEEKDAY(BC$4,2)&gt;5,BC$4=Fériés),OR(BC11="x",BC11="S")),BC11,IF(BD$4=$D11,"x",IF(AND(((BD$4-$D11)/VLOOKUP($C11,Tableau1,6,0))=INT(((BD$4-$D11)/VLOOKUP($C11,Tableau1,6,0))),$C11&lt;&gt;""),"S",""))),"")</f>
        <v>#NAME?</v>
      </c>
      <c r="BE11" s="46">
        <v>7</v>
      </c>
      <c r="BF11" s="46" t="s">
        <v>12</v>
      </c>
      <c r="BG11" s="46" t="s">
        <v>13</v>
      </c>
    </row>
    <row r="12" spans="1:59">
      <c r="C12" s="74" t="s">
        <v>99</v>
      </c>
      <c r="D12" s="24">
        <f ca="1">IF(ISBLANK(C12),0,VLOOKUP(C12,MACHINE!$C$4:$J$49,2,0))</f>
        <v>42662</v>
      </c>
      <c r="E12" s="48"/>
      <c r="F12">
        <f t="shared" ca="1" si="4"/>
        <v>42662</v>
      </c>
      <c r="G12" s="62" t="e">
        <f t="array" aca="1" ref="G12" ca="1">IFERROR(IF(AND(OR(WEEKDAY(F$4,2)&gt;5,F$4=Fériés),OR(F12="x",F12="S")),F12,IF(G$4=$D12,"x",IF(AND(((G$4-$D12)/VLOOKUP($C12,Tableau1,6,0))=INT(((G$4-$D12)/VLOOKUP($C12,Tableau1,6,0))),$C12&lt;&gt;""),"S",""))),"")</f>
        <v>#NAME?</v>
      </c>
      <c r="H12" s="62" t="e">
        <f t="array" aca="1" ref="H12" ca="1">IFERROR(IF(AND(OR(WEEKDAY(G$4,2)&gt;5,G$4=Fériés),OR(G12="x",G12="S")),G12,IF(H$4=$D12,"x",IF(AND(((H$4-$D12)/VLOOKUP($C12,Tableau1,6,0))=INT(((H$4-$D12)/VLOOKUP($C12,Tableau1,6,0))),$C12&lt;&gt;""),"S",""))),"")</f>
        <v>#NAME?</v>
      </c>
      <c r="I12" s="62" t="e">
        <f t="array" aca="1" ref="I12" ca="1">IFERROR(IF(AND(OR(WEEKDAY(H$4,2)&gt;5,H$4=Fériés),OR(H12="x",H12="S")),H12,IF(I$4=$D12,"x",IF(AND(((I$4-$D12)/VLOOKUP($C12,Tableau1,6,0))=INT(((I$4-$D12)/VLOOKUP($C12,Tableau1,6,0))),$C12&lt;&gt;""),"S",""))),"")</f>
        <v>#NAME?</v>
      </c>
      <c r="J12" s="62" t="e">
        <f t="array" aca="1" ref="J12" ca="1">IFERROR(IF(AND(OR(WEEKDAY(I$4,2)&gt;5,I$4=Fériés),OR(I12="x",I12="S")),I12,IF(J$4=$D12,"x",IF(AND(((J$4-$D12)/VLOOKUP($C12,Tableau1,6,0))=INT(((J$4-$D12)/VLOOKUP($C12,Tableau1,6,0))),$C12&lt;&gt;""),"S",""))),"")</f>
        <v>#NAME?</v>
      </c>
      <c r="K12" s="62" t="e">
        <f t="array" aca="1" ref="K12" ca="1">IFERROR(IF(AND(OR(WEEKDAY(J$4,2)&gt;5,J$4=Fériés),OR(J12="x",J12="S")),J12,IF(K$4=$D12,"x",IF(AND(((K$4-$D12)/VLOOKUP($C12,Tableau1,6,0))=INT(((K$4-$D12)/VLOOKUP($C12,Tableau1,6,0))),$C12&lt;&gt;""),"S",""))),"")</f>
        <v>#NAME?</v>
      </c>
      <c r="L12" s="62" t="e">
        <f t="array" aca="1" ref="L12" ca="1">IFERROR(IF(AND(OR(WEEKDAY(K$4,2)&gt;5,K$4=Fériés),OR(K12="x",K12="S")),K12,IF(L$4=$D12,"x",IF(AND(((L$4-$D12)/VLOOKUP($C12,Tableau1,6,0))=INT(((L$4-$D12)/VLOOKUP($C12,Tableau1,6,0))),$C12&lt;&gt;""),"S",""))),"")</f>
        <v>#NAME?</v>
      </c>
      <c r="M12" s="62" t="e">
        <f t="array" aca="1" ref="M12" ca="1">IFERROR(IF(AND(OR(WEEKDAY(L$4,2)&gt;5,L$4=Fériés),OR(L12="x",L12="S")),L12,IF(M$4=$D12,"x",IF(AND(((M$4-$D12)/VLOOKUP($C12,Tableau1,6,0))=INT(((M$4-$D12)/VLOOKUP($C12,Tableau1,6,0))),$C12&lt;&gt;""),"S",""))),"")</f>
        <v>#NAME?</v>
      </c>
      <c r="N12" s="62" t="e">
        <f t="array" aca="1" ref="N12" ca="1">IFERROR(IF(AND(OR(WEEKDAY(M$4,2)&gt;5,M$4=Fériés),OR(M12="x",M12="S")),M12,IF(N$4=$D12,"x",IF(AND(((N$4-$D12)/VLOOKUP($C12,Tableau1,6,0))=INT(((N$4-$D12)/VLOOKUP($C12,Tableau1,6,0))),$C12&lt;&gt;""),"S",""))),"")</f>
        <v>#NAME?</v>
      </c>
      <c r="O12" s="62" t="e">
        <f t="array" aca="1" ref="O12" ca="1">IFERROR(IF(AND(OR(WEEKDAY(N$4,2)&gt;5,N$4=Fériés),OR(N12="x",N12="S")),N12,IF(O$4=$D12,"x",IF(AND(((O$4-$D12)/VLOOKUP($C12,Tableau1,6,0))=INT(((O$4-$D12)/VLOOKUP($C12,Tableau1,6,0))),$C12&lt;&gt;""),"S",""))),"")</f>
        <v>#NAME?</v>
      </c>
      <c r="P12" s="62" t="e">
        <f t="array" aca="1" ref="P12" ca="1">IFERROR(IF(AND(OR(WEEKDAY(O$4,2)&gt;5,O$4=Fériés),OR(O12="x",O12="S")),O12,IF(P$4=$D12,"x",IF(AND(((P$4-$D12)/VLOOKUP($C12,Tableau1,6,0))=INT(((P$4-$D12)/VLOOKUP($C12,Tableau1,6,0))),$C12&lt;&gt;""),"S",""))),"")</f>
        <v>#NAME?</v>
      </c>
      <c r="Q12" s="62" t="e">
        <f t="array" aca="1" ref="Q12" ca="1">IFERROR(IF(AND(OR(WEEKDAY(P$4,2)&gt;5,P$4=Fériés),OR(P12="x",P12="S")),P12,IF(Q$4=$D12,"x",IF(AND(((Q$4-$D12)/VLOOKUP($C12,Tableau1,6,0))=INT(((Q$4-$D12)/VLOOKUP($C12,Tableau1,6,0))),$C12&lt;&gt;""),"S",""))),"")</f>
        <v>#NAME?</v>
      </c>
      <c r="R12" s="62" t="e">
        <f t="array" aca="1" ref="R12" ca="1">IFERROR(IF(AND(OR(WEEKDAY(Q$4,2)&gt;5,Q$4=Fériés),OR(Q12="x",Q12="S")),Q12,IF(R$4=$D12,"x",IF(AND(((R$4-$D12)/VLOOKUP($C12,Tableau1,6,0))=INT(((R$4-$D12)/VLOOKUP($C12,Tableau1,6,0))),$C12&lt;&gt;""),"S",""))),"")</f>
        <v>#NAME?</v>
      </c>
      <c r="S12" s="62" t="e">
        <f t="array" aca="1" ref="S12" ca="1">IFERROR(IF(AND(OR(WEEKDAY(R$4,2)&gt;5,R$4=Fériés),OR(R12="x",R12="S")),R12,IF(S$4=$D12,"x",IF(AND(((S$4-$D12)/VLOOKUP($C12,Tableau1,6,0))=INT(((S$4-$D12)/VLOOKUP($C12,Tableau1,6,0))),$C12&lt;&gt;""),"S",""))),"")</f>
        <v>#NAME?</v>
      </c>
      <c r="T12" s="62" t="e">
        <f t="array" aca="1" ref="T12" ca="1">IFERROR(IF(AND(OR(WEEKDAY(S$4,2)&gt;5,S$4=Fériés),OR(S12="x",S12="S")),S12,IF(T$4=$D12,"x",IF(AND(((T$4-$D12)/VLOOKUP($C12,Tableau1,6,0))=INT(((T$4-$D12)/VLOOKUP($C12,Tableau1,6,0))),$C12&lt;&gt;""),"S",""))),"")</f>
        <v>#NAME?</v>
      </c>
      <c r="U12" s="62" t="e">
        <f t="array" aca="1" ref="U12" ca="1">IFERROR(IF(AND(OR(WEEKDAY(T$4,2)&gt;5,T$4=Fériés),OR(T12="x",T12="S")),T12,IF(U$4=$D12,"x",IF(AND(((U$4-$D12)/VLOOKUP($C12,Tableau1,6,0))=INT(((U$4-$D12)/VLOOKUP($C12,Tableau1,6,0))),$C12&lt;&gt;""),"S",""))),"")</f>
        <v>#NAME?</v>
      </c>
      <c r="V12" s="62" t="e">
        <f t="array" aca="1" ref="V12" ca="1">IFERROR(IF(AND(OR(WEEKDAY(U$4,2)&gt;5,U$4=Fériés),OR(U12="x",U12="S")),U12,IF(V$4=$D12,"x",IF(AND(((V$4-$D12)/VLOOKUP($C12,Tableau1,6,0))=INT(((V$4-$D12)/VLOOKUP($C12,Tableau1,6,0))),$C12&lt;&gt;""),"S",""))),"")</f>
        <v>#NAME?</v>
      </c>
      <c r="W12" s="62" t="e">
        <f t="array" aca="1" ref="W12" ca="1">IFERROR(IF(AND(OR(WEEKDAY(V$4,2)&gt;5,V$4=Fériés),OR(V12="x",V12="S")),V12,IF(W$4=$D12,"x",IF(AND(((W$4-$D12)/VLOOKUP($C12,Tableau1,6,0))=INT(((W$4-$D12)/VLOOKUP($C12,Tableau1,6,0))),$C12&lt;&gt;""),"S",""))),"")</f>
        <v>#NAME?</v>
      </c>
      <c r="X12" s="62" t="e">
        <f t="array" aca="1" ref="X12" ca="1">IFERROR(IF(AND(OR(WEEKDAY(W$4,2)&gt;5,W$4=Fériés),OR(W12="x",W12="S")),W12,IF(X$4=$D12,"x",IF(AND(((X$4-$D12)/VLOOKUP($C12,Tableau1,6,0))=INT(((X$4-$D12)/VLOOKUP($C12,Tableau1,6,0))),$C12&lt;&gt;""),"S",""))),"")</f>
        <v>#NAME?</v>
      </c>
      <c r="Y12" s="62" t="e">
        <f t="array" aca="1" ref="Y12" ca="1">IFERROR(IF(AND(OR(WEEKDAY(X$4,2)&gt;5,X$4=Fériés),OR(X12="x",X12="S")),X12,IF(Y$4=$D12,"x",IF(AND(((Y$4-$D12)/VLOOKUP($C12,Tableau1,6,0))=INT(((Y$4-$D12)/VLOOKUP($C12,Tableau1,6,0))),$C12&lt;&gt;""),"S",""))),"")</f>
        <v>#NAME?</v>
      </c>
      <c r="Z12" s="62" t="e">
        <f t="array" aca="1" ref="Z12" ca="1">IFERROR(IF(AND(OR(WEEKDAY(Y$4,2)&gt;5,Y$4=Fériés),OR(Y12="x",Y12="S")),Y12,IF(Z$4=$D12,"x",IF(AND(((Z$4-$D12)/VLOOKUP($C12,Tableau1,6,0))=INT(((Z$4-$D12)/VLOOKUP($C12,Tableau1,6,0))),$C12&lt;&gt;""),"S",""))),"")</f>
        <v>#NAME?</v>
      </c>
      <c r="AA12" s="62" t="e">
        <f t="array" aca="1" ref="AA12" ca="1">IFERROR(IF(AND(OR(WEEKDAY(Z$4,2)&gt;5,Z$4=Fériés),OR(Z12="x",Z12="S")),Z12,IF(AA$4=$D12,"x",IF(AND(((AA$4-$D12)/VLOOKUP($C12,Tableau1,6,0))=INT(((AA$4-$D12)/VLOOKUP($C12,Tableau1,6,0))),$C12&lt;&gt;""),"S",""))),"")</f>
        <v>#NAME?</v>
      </c>
      <c r="AB12" s="62" t="e">
        <f t="array" aca="1" ref="AB12" ca="1">IFERROR(IF(AND(OR(WEEKDAY(AA$4,2)&gt;5,AA$4=Fériés),OR(AA12="x",AA12="S")),AA12,IF(AB$4=$D12,"x",IF(AND(((AB$4-$D12)/VLOOKUP($C12,Tableau1,6,0))=INT(((AB$4-$D12)/VLOOKUP($C12,Tableau1,6,0))),$C12&lt;&gt;""),"S",""))),"")</f>
        <v>#NAME?</v>
      </c>
      <c r="AC12" s="62" t="e">
        <f t="array" aca="1" ref="AC12" ca="1">IFERROR(IF(AND(OR(WEEKDAY(AB$4,2)&gt;5,AB$4=Fériés),OR(AB12="x",AB12="S")),AB12,IF(AC$4=$D12,"x",IF(AND(((AC$4-$D12)/VLOOKUP($C12,Tableau1,6,0))=INT(((AC$4-$D12)/VLOOKUP($C12,Tableau1,6,0))),$C12&lt;&gt;""),"S",""))),"")</f>
        <v>#NAME?</v>
      </c>
      <c r="AD12" s="62" t="e">
        <f t="array" aca="1" ref="AD12" ca="1">IFERROR(IF(AND(OR(WEEKDAY(AC$4,2)&gt;5,AC$4=Fériés),OR(AC12="x",AC12="S")),AC12,IF(AD$4=$D12,"x",IF(AND(((AD$4-$D12)/VLOOKUP($C12,Tableau1,6,0))=INT(((AD$4-$D12)/VLOOKUP($C12,Tableau1,6,0))),$C12&lt;&gt;""),"S",""))),"")</f>
        <v>#NAME?</v>
      </c>
      <c r="AE12" s="62" t="e">
        <f t="array" aca="1" ref="AE12" ca="1">IFERROR(IF(AND(OR(WEEKDAY(AD$4,2)&gt;5,AD$4=Fériés),OR(AD12="x",AD12="S")),AD12,IF(AE$4=$D12,"x",IF(AND(((AE$4-$D12)/VLOOKUP($C12,Tableau1,6,0))=INT(((AE$4-$D12)/VLOOKUP($C12,Tableau1,6,0))),$C12&lt;&gt;""),"S",""))),"")</f>
        <v>#NAME?</v>
      </c>
      <c r="AF12" s="62" t="e">
        <f t="array" aca="1" ref="AF12" ca="1">IFERROR(IF(AND(OR(WEEKDAY(AE$4,2)&gt;5,AE$4=Fériés),OR(AE12="x",AE12="S")),AE12,IF(AF$4=$D12,"x",IF(AND(((AF$4-$D12)/VLOOKUP($C12,Tableau1,6,0))=INT(((AF$4-$D12)/VLOOKUP($C12,Tableau1,6,0))),$C12&lt;&gt;""),"S",""))),"")</f>
        <v>#NAME?</v>
      </c>
      <c r="AG12" s="62" t="e">
        <f t="array" aca="1" ref="AG12" ca="1">IFERROR(IF(AND(OR(WEEKDAY(AF$4,2)&gt;5,AF$4=Fériés),OR(AF12="x",AF12="S")),AF12,IF(AG$4=$D12,"x",IF(AND(((AG$4-$D12)/VLOOKUP($C12,Tableau1,6,0))=INT(((AG$4-$D12)/VLOOKUP($C12,Tableau1,6,0))),$C12&lt;&gt;""),"S",""))),"")</f>
        <v>#NAME?</v>
      </c>
      <c r="AH12" s="62" t="e">
        <f t="array" aca="1" ref="AH12" ca="1">IFERROR(IF(AND(OR(WEEKDAY(AG$4,2)&gt;5,AG$4=Fériés),OR(AG12="x",AG12="S")),AG12,IF(AH$4=$D12,"x",IF(AND(((AH$4-$D12)/VLOOKUP($C12,Tableau1,6,0))=INT(((AH$4-$D12)/VLOOKUP($C12,Tableau1,6,0))),$C12&lt;&gt;""),"S",""))),"")</f>
        <v>#NAME?</v>
      </c>
      <c r="AI12" s="62" t="e">
        <f t="array" aca="1" ref="AI12" ca="1">IFERROR(IF(AND(OR(WEEKDAY(AH$4,2)&gt;5,AH$4=Fériés),OR(AH12="x",AH12="S")),AH12,IF(AI$4=$D12,"x",IF(AND(((AI$4-$D12)/VLOOKUP($C12,Tableau1,6,0))=INT(((AI$4-$D12)/VLOOKUP($C12,Tableau1,6,0))),$C12&lt;&gt;""),"S",""))),"")</f>
        <v>#NAME?</v>
      </c>
      <c r="AJ12" s="62" t="e">
        <f t="array" aca="1" ref="AJ12" ca="1">IFERROR(IF(AND(OR(WEEKDAY(AI$4,2)&gt;5,AI$4=Fériés),OR(AI12="x",AI12="S")),AI12,IF(AJ$4=$D12,"x",IF(AND(((AJ$4-$D12)/VLOOKUP($C12,Tableau1,6,0))=INT(((AJ$4-$D12)/VLOOKUP($C12,Tableau1,6,0))),$C12&lt;&gt;""),"S",""))),"")</f>
        <v>#NAME?</v>
      </c>
      <c r="AK12" s="62" t="e">
        <f t="array" aca="1" ref="AK12" ca="1">IFERROR(IF(AND(OR(WEEKDAY(AJ$4,2)&gt;5,AJ$4=Fériés),OR(AJ12="x",AJ12="S")),AJ12,IF(AK$4=$D12,"x",IF(AND(((AK$4-$D12)/VLOOKUP($C12,Tableau1,6,0))=INT(((AK$4-$D12)/VLOOKUP($C12,Tableau1,6,0))),$C12&lt;&gt;""),"S",""))),"")</f>
        <v>#NAME?</v>
      </c>
      <c r="AL12" s="62" t="e">
        <f t="array" aca="1" ref="AL12" ca="1">IFERROR(IF(AND(OR(WEEKDAY(AK$4,2)&gt;5,AK$4=Fériés),OR(AK12="x",AK12="S")),AK12,IF(AL$4=$D12,"x",IF(AND(((AL$4-$D12)/VLOOKUP($C12,Tableau1,6,0))=INT(((AL$4-$D12)/VLOOKUP($C12,Tableau1,6,0))),$C12&lt;&gt;""),"S",""))),"")</f>
        <v>#NAME?</v>
      </c>
      <c r="AM12" s="62" t="e">
        <f t="array" aca="1" ref="AM12" ca="1">IFERROR(IF(AND(OR(WEEKDAY(AL$4,2)&gt;5,AL$4=Fériés),OR(AL12="x",AL12="S")),AL12,IF(AM$4=$D12,"x",IF(AND(((AM$4-$D12)/VLOOKUP($C12,Tableau1,6,0))=INT(((AM$4-$D12)/VLOOKUP($C12,Tableau1,6,0))),$C12&lt;&gt;""),"S",""))),"")</f>
        <v>#NAME?</v>
      </c>
      <c r="AN12" s="62" t="e">
        <f t="array" aca="1" ref="AN12" ca="1">IFERROR(IF(AND(OR(WEEKDAY(AM$4,2)&gt;5,AM$4=Fériés),OR(AM12="x",AM12="S")),AM12,IF(AN$4=$D12,"x",IF(AND(((AN$4-$D12)/VLOOKUP($C12,Tableau1,6,0))=INT(((AN$4-$D12)/VLOOKUP($C12,Tableau1,6,0))),$C12&lt;&gt;""),"S",""))),"")</f>
        <v>#NAME?</v>
      </c>
      <c r="AO12" s="62" t="e">
        <f t="array" aca="1" ref="AO12" ca="1">IFERROR(IF(AND(OR(WEEKDAY(AN$4,2)&gt;5,AN$4=Fériés),OR(AN12="x",AN12="S")),AN12,IF(AO$4=$D12,"x",IF(AND(((AO$4-$D12)/VLOOKUP($C12,Tableau1,6,0))=INT(((AO$4-$D12)/VLOOKUP($C12,Tableau1,6,0))),$C12&lt;&gt;""),"S",""))),"")</f>
        <v>#NAME?</v>
      </c>
      <c r="AP12" s="62" t="e">
        <f t="array" aca="1" ref="AP12" ca="1">IFERROR(IF(AND(OR(WEEKDAY(AO$4,2)&gt;5,AO$4=Fériés),OR(AO12="x",AO12="S")),AO12,IF(AP$4=$D12,"x",IF(AND(((AP$4-$D12)/VLOOKUP($C12,Tableau1,6,0))=INT(((AP$4-$D12)/VLOOKUP($C12,Tableau1,6,0))),$C12&lt;&gt;""),"S",""))),"")</f>
        <v>#NAME?</v>
      </c>
      <c r="AQ12" s="62" t="e">
        <f t="array" aca="1" ref="AQ12" ca="1">IFERROR(IF(AND(OR(WEEKDAY(AP$4,2)&gt;5,AP$4=Fériés),OR(AP12="x",AP12="S")),AP12,IF(AQ$4=$D12,"x",IF(AND(((AQ$4-$D12)/VLOOKUP($C12,Tableau1,6,0))=INT(((AQ$4-$D12)/VLOOKUP($C12,Tableau1,6,0))),$C12&lt;&gt;""),"S",""))),"")</f>
        <v>#NAME?</v>
      </c>
      <c r="AR12" s="62" t="e">
        <f t="array" aca="1" ref="AR12" ca="1">IFERROR(IF(AND(OR(WEEKDAY(AQ$4,2)&gt;5,AQ$4=Fériés),OR(AQ12="x",AQ12="S")),AQ12,IF(AR$4=$D12,"x",IF(AND(((AR$4-$D12)/VLOOKUP($C12,Tableau1,6,0))=INT(((AR$4-$D12)/VLOOKUP($C12,Tableau1,6,0))),$C12&lt;&gt;""),"S",""))),"")</f>
        <v>#NAME?</v>
      </c>
      <c r="AS12" s="62" t="e">
        <f t="array" aca="1" ref="AS12" ca="1">IFERROR(IF(AND(OR(WEEKDAY(AR$4,2)&gt;5,AR$4=Fériés),OR(AR12="x",AR12="S")),AR12,IF(AS$4=$D12,"x",IF(AND(((AS$4-$D12)/VLOOKUP($C12,Tableau1,6,0))=INT(((AS$4-$D12)/VLOOKUP($C12,Tableau1,6,0))),$C12&lt;&gt;""),"S",""))),"")</f>
        <v>#NAME?</v>
      </c>
      <c r="AT12" s="62" t="e">
        <f t="array" aca="1" ref="AT12" ca="1">IFERROR(IF(AND(OR(WEEKDAY(AS$4,2)&gt;5,AS$4=Fériés),OR(AS12="x",AS12="S")),AS12,IF(AT$4=$D12,"x",IF(AND(((AT$4-$D12)/VLOOKUP($C12,Tableau1,6,0))=INT(((AT$4-$D12)/VLOOKUP($C12,Tableau1,6,0))),$C12&lt;&gt;""),"S",""))),"")</f>
        <v>#NAME?</v>
      </c>
      <c r="AU12" s="62" t="e">
        <f t="array" aca="1" ref="AU12" ca="1">IFERROR(IF(AND(OR(WEEKDAY(AT$4,2)&gt;5,AT$4=Fériés),OR(AT12="x",AT12="S")),AT12,IF(AU$4=$D12,"x",IF(AND(((AU$4-$D12)/VLOOKUP($C12,Tableau1,6,0))=INT(((AU$4-$D12)/VLOOKUP($C12,Tableau1,6,0))),$C12&lt;&gt;""),"S",""))),"")</f>
        <v>#NAME?</v>
      </c>
      <c r="AV12" s="62" t="e">
        <f t="array" aca="1" ref="AV12" ca="1">IFERROR(IF(AND(OR(WEEKDAY(AU$4,2)&gt;5,AU$4=Fériés),OR(AU12="x",AU12="S")),AU12,IF(AV$4=$D12,"x",IF(AND(((AV$4-$D12)/VLOOKUP($C12,Tableau1,6,0))=INT(((AV$4-$D12)/VLOOKUP($C12,Tableau1,6,0))),$C12&lt;&gt;""),"S",""))),"")</f>
        <v>#NAME?</v>
      </c>
      <c r="AW12" s="62" t="e">
        <f t="array" aca="1" ref="AW12" ca="1">IFERROR(IF(AND(OR(WEEKDAY(AV$4,2)&gt;5,AV$4=Fériés),OR(AV12="x",AV12="S")),AV12,IF(AW$4=$D12,"x",IF(AND(((AW$4-$D12)/VLOOKUP($C12,Tableau1,6,0))=INT(((AW$4-$D12)/VLOOKUP($C12,Tableau1,6,0))),$C12&lt;&gt;""),"S",""))),"")</f>
        <v>#NAME?</v>
      </c>
      <c r="AX12" s="62" t="e">
        <f t="array" aca="1" ref="AX12" ca="1">IFERROR(IF(AND(OR(WEEKDAY(AW$4,2)&gt;5,AW$4=Fériés),OR(AW12="x",AW12="S")),AW12,IF(AX$4=$D12,"x",IF(AND(((AX$4-$D12)/VLOOKUP($C12,Tableau1,6,0))=INT(((AX$4-$D12)/VLOOKUP($C12,Tableau1,6,0))),$C12&lt;&gt;""),"S",""))),"")</f>
        <v>#NAME?</v>
      </c>
      <c r="AY12" s="62" t="e">
        <f t="array" aca="1" ref="AY12" ca="1">IFERROR(IF(AND(OR(WEEKDAY(AX$4,2)&gt;5,AX$4=Fériés),OR(AX12="x",AX12="S")),AX12,IF(AY$4=$D12,"x",IF(AND(((AY$4-$D12)/VLOOKUP($C12,Tableau1,6,0))=INT(((AY$4-$D12)/VLOOKUP($C12,Tableau1,6,0))),$C12&lt;&gt;""),"S",""))),"")</f>
        <v>#NAME?</v>
      </c>
      <c r="AZ12" s="62" t="e">
        <f t="array" aca="1" ref="AZ12" ca="1">IFERROR(IF(AND(OR(WEEKDAY(AY$4,2)&gt;5,AY$4=Fériés),OR(AY12="x",AY12="S")),AY12,IF(AZ$4=$D12,"x",IF(AND(((AZ$4-$D12)/VLOOKUP($C12,Tableau1,6,0))=INT(((AZ$4-$D12)/VLOOKUP($C12,Tableau1,6,0))),$C12&lt;&gt;""),"S",""))),"")</f>
        <v>#NAME?</v>
      </c>
      <c r="BA12" s="62" t="e">
        <f t="array" aca="1" ref="BA12" ca="1">IFERROR(IF(AND(OR(WEEKDAY(AZ$4,2)&gt;5,AZ$4=Fériés),OR(AZ12="x",AZ12="S")),AZ12,IF(BA$4=$D12,"x",IF(AND(((BA$4-$D12)/VLOOKUP($C12,Tableau1,6,0))=INT(((BA$4-$D12)/VLOOKUP($C12,Tableau1,6,0))),$C12&lt;&gt;""),"S",""))),"")</f>
        <v>#NAME?</v>
      </c>
      <c r="BB12" s="62" t="e">
        <f t="array" aca="1" ref="BB12" ca="1">IFERROR(IF(AND(OR(WEEKDAY(BA$4,2)&gt;5,BA$4=Fériés),OR(BA12="x",BA12="S")),BA12,IF(BB$4=$D12,"x",IF(AND(((BB$4-$D12)/VLOOKUP($C12,Tableau1,6,0))=INT(((BB$4-$D12)/VLOOKUP($C12,Tableau1,6,0))),$C12&lt;&gt;""),"S",""))),"")</f>
        <v>#NAME?</v>
      </c>
      <c r="BC12" s="62" t="e">
        <f t="array" aca="1" ref="BC12" ca="1">IFERROR(IF(AND(OR(WEEKDAY(BB$4,2)&gt;5,BB$4=Fériés),OR(BB12="x",BB12="S")),BB12,IF(BC$4=$D12,"x",IF(AND(((BC$4-$D12)/VLOOKUP($C12,Tableau1,6,0))=INT(((BC$4-$D12)/VLOOKUP($C12,Tableau1,6,0))),$C12&lt;&gt;""),"S",""))),"")</f>
        <v>#NAME?</v>
      </c>
      <c r="BD12" s="63" t="e">
        <f t="array" aca="1" ref="BD12" ca="1">IFERROR(IF(AND(OR(WEEKDAY(BC$4,2)&gt;5,BC$4=Fériés),OR(BC12="x",BC12="S")),BC12,IF(BD$4=$D12,"x",IF(AND(((BD$4-$D12)/VLOOKUP($C12,Tableau1,6,0))=INT(((BD$4-$D12)/VLOOKUP($C12,Tableau1,6,0))),$C12&lt;&gt;""),"S",""))),"")</f>
        <v>#NAME?</v>
      </c>
    </row>
    <row r="13" spans="1:59">
      <c r="C13" s="74" t="s">
        <v>100</v>
      </c>
      <c r="D13" s="24">
        <f ca="1">IF(ISBLANK(C13),0,VLOOKUP(C13,MACHINE!$C$4:$J$49,2,0))</f>
        <v>42662</v>
      </c>
      <c r="E13" s="48"/>
      <c r="F13">
        <f t="shared" ca="1" si="4"/>
        <v>42662</v>
      </c>
      <c r="G13" s="62" t="e">
        <f t="array" aca="1" ref="G13" ca="1">IFERROR(IF(AND(OR(WEEKDAY(F$4,2)&gt;5,F$4=Fériés),OR(F13="x",F13="S")),F13,IF(G$4=$D13,"x",IF(AND(((G$4-$D13)/VLOOKUP($C13,Tableau1,6,0))=INT(((G$4-$D13)/VLOOKUP($C13,Tableau1,6,0))),$C13&lt;&gt;""),"S",""))),"")</f>
        <v>#NAME?</v>
      </c>
      <c r="H13" s="62" t="e">
        <f t="array" aca="1" ref="H13" ca="1">IFERROR(IF(AND(OR(WEEKDAY(G$4,2)&gt;5,G$4=Fériés),OR(G13="x",G13="S")),G13,IF(H$4=$D13,"x",IF(AND(((H$4-$D13)/VLOOKUP($C13,Tableau1,6,0))=INT(((H$4-$D13)/VLOOKUP($C13,Tableau1,6,0))),$C13&lt;&gt;""),"S",""))),"")</f>
        <v>#NAME?</v>
      </c>
      <c r="I13" s="62" t="e">
        <f t="array" aca="1" ref="I13" ca="1">IFERROR(IF(AND(OR(WEEKDAY(H$4,2)&gt;5,H$4=Fériés),OR(H13="x",H13="S")),H13,IF(I$4=$D13,"x",IF(AND(((I$4-$D13)/VLOOKUP($C13,Tableau1,6,0))=INT(((I$4-$D13)/VLOOKUP($C13,Tableau1,6,0))),$C13&lt;&gt;""),"S",""))),"")</f>
        <v>#NAME?</v>
      </c>
      <c r="J13" s="62" t="e">
        <f t="array" aca="1" ref="J13" ca="1">IFERROR(IF(AND(OR(WEEKDAY(I$4,2)&gt;5,I$4=Fériés),OR(I13="x",I13="S")),I13,IF(J$4=$D13,"x",IF(AND(((J$4-$D13)/VLOOKUP($C13,Tableau1,6,0))=INT(((J$4-$D13)/VLOOKUP($C13,Tableau1,6,0))),$C13&lt;&gt;""),"S",""))),"")</f>
        <v>#NAME?</v>
      </c>
      <c r="K13" s="62" t="e">
        <f t="array" aca="1" ref="K13" ca="1">IFERROR(IF(AND(OR(WEEKDAY(J$4,2)&gt;5,J$4=Fériés),OR(J13="x",J13="S")),J13,IF(K$4=$D13,"x",IF(AND(((K$4-$D13)/VLOOKUP($C13,Tableau1,6,0))=INT(((K$4-$D13)/VLOOKUP($C13,Tableau1,6,0))),$C13&lt;&gt;""),"S",""))),"")</f>
        <v>#NAME?</v>
      </c>
      <c r="L13" s="62" t="e">
        <f t="array" aca="1" ref="L13" ca="1">IFERROR(IF(AND(OR(WEEKDAY(K$4,2)&gt;5,K$4=Fériés),OR(K13="x",K13="S")),K13,IF(L$4=$D13,"x",IF(AND(((L$4-$D13)/VLOOKUP($C13,Tableau1,6,0))=INT(((L$4-$D13)/VLOOKUP($C13,Tableau1,6,0))),$C13&lt;&gt;""),"S",""))),"")</f>
        <v>#NAME?</v>
      </c>
      <c r="M13" s="62" t="e">
        <f t="array" aca="1" ref="M13" ca="1">IFERROR(IF(AND(OR(WEEKDAY(L$4,2)&gt;5,L$4=Fériés),OR(L13="x",L13="S")),L13,IF(M$4=$D13,"x",IF(AND(((M$4-$D13)/VLOOKUP($C13,Tableau1,6,0))=INT(((M$4-$D13)/VLOOKUP($C13,Tableau1,6,0))),$C13&lt;&gt;""),"S",""))),"")</f>
        <v>#NAME?</v>
      </c>
      <c r="N13" s="62" t="e">
        <f t="array" aca="1" ref="N13" ca="1">IFERROR(IF(AND(OR(WEEKDAY(M$4,2)&gt;5,M$4=Fériés),OR(M13="x",M13="S")),M13,IF(N$4=$D13,"x",IF(AND(((N$4-$D13)/VLOOKUP($C13,Tableau1,6,0))=INT(((N$4-$D13)/VLOOKUP($C13,Tableau1,6,0))),$C13&lt;&gt;""),"S",""))),"")</f>
        <v>#NAME?</v>
      </c>
      <c r="O13" s="62" t="e">
        <f t="array" aca="1" ref="O13" ca="1">IFERROR(IF(AND(OR(WEEKDAY(N$4,2)&gt;5,N$4=Fériés),OR(N13="x",N13="S")),N13,IF(O$4=$D13,"x",IF(AND(((O$4-$D13)/VLOOKUP($C13,Tableau1,6,0))=INT(((O$4-$D13)/VLOOKUP($C13,Tableau1,6,0))),$C13&lt;&gt;""),"S",""))),"")</f>
        <v>#NAME?</v>
      </c>
      <c r="P13" s="62" t="e">
        <f t="array" aca="1" ref="P13" ca="1">IFERROR(IF(AND(OR(WEEKDAY(O$4,2)&gt;5,O$4=Fériés),OR(O13="x",O13="S")),O13,IF(P$4=$D13,"x",IF(AND(((P$4-$D13)/VLOOKUP($C13,Tableau1,6,0))=INT(((P$4-$D13)/VLOOKUP($C13,Tableau1,6,0))),$C13&lt;&gt;""),"S",""))),"")</f>
        <v>#NAME?</v>
      </c>
      <c r="Q13" s="62" t="e">
        <f t="array" aca="1" ref="Q13" ca="1">IFERROR(IF(AND(OR(WEEKDAY(P$4,2)&gt;5,P$4=Fériés),OR(P13="x",P13="S")),P13,IF(Q$4=$D13,"x",IF(AND(((Q$4-$D13)/VLOOKUP($C13,Tableau1,6,0))=INT(((Q$4-$D13)/VLOOKUP($C13,Tableau1,6,0))),$C13&lt;&gt;""),"S",""))),"")</f>
        <v>#NAME?</v>
      </c>
      <c r="R13" s="62" t="e">
        <f t="array" aca="1" ref="R13" ca="1">IFERROR(IF(AND(OR(WEEKDAY(Q$4,2)&gt;5,Q$4=Fériés),OR(Q13="x",Q13="S")),Q13,IF(R$4=$D13,"x",IF(AND(((R$4-$D13)/VLOOKUP($C13,Tableau1,6,0))=INT(((R$4-$D13)/VLOOKUP($C13,Tableau1,6,0))),$C13&lt;&gt;""),"S",""))),"")</f>
        <v>#NAME?</v>
      </c>
      <c r="S13" s="62" t="e">
        <f t="array" aca="1" ref="S13" ca="1">IFERROR(IF(AND(OR(WEEKDAY(R$4,2)&gt;5,R$4=Fériés),OR(R13="x",R13="S")),R13,IF(S$4=$D13,"x",IF(AND(((S$4-$D13)/VLOOKUP($C13,Tableau1,6,0))=INT(((S$4-$D13)/VLOOKUP($C13,Tableau1,6,0))),$C13&lt;&gt;""),"S",""))),"")</f>
        <v>#NAME?</v>
      </c>
      <c r="T13" s="62" t="e">
        <f t="array" aca="1" ref="T13" ca="1">IFERROR(IF(AND(OR(WEEKDAY(S$4,2)&gt;5,S$4=Fériés),OR(S13="x",S13="S")),S13,IF(T$4=$D13,"x",IF(AND(((T$4-$D13)/VLOOKUP($C13,Tableau1,6,0))=INT(((T$4-$D13)/VLOOKUP($C13,Tableau1,6,0))),$C13&lt;&gt;""),"S",""))),"")</f>
        <v>#NAME?</v>
      </c>
      <c r="U13" s="62" t="e">
        <f t="array" aca="1" ref="U13" ca="1">IFERROR(IF(AND(OR(WEEKDAY(T$4,2)&gt;5,T$4=Fériés),OR(T13="x",T13="S")),T13,IF(U$4=$D13,"x",IF(AND(((U$4-$D13)/VLOOKUP($C13,Tableau1,6,0))=INT(((U$4-$D13)/VLOOKUP($C13,Tableau1,6,0))),$C13&lt;&gt;""),"S",""))),"")</f>
        <v>#NAME?</v>
      </c>
      <c r="V13" s="62" t="e">
        <f t="array" aca="1" ref="V13" ca="1">IFERROR(IF(AND(OR(WEEKDAY(U$4,2)&gt;5,U$4=Fériés),OR(U13="x",U13="S")),U13,IF(V$4=$D13,"x",IF(AND(((V$4-$D13)/VLOOKUP($C13,Tableau1,6,0))=INT(((V$4-$D13)/VLOOKUP($C13,Tableau1,6,0))),$C13&lt;&gt;""),"S",""))),"")</f>
        <v>#NAME?</v>
      </c>
      <c r="W13" s="62" t="e">
        <f t="array" aca="1" ref="W13" ca="1">IFERROR(IF(AND(OR(WEEKDAY(V$4,2)&gt;5,V$4=Fériés),OR(V13="x",V13="S")),V13,IF(W$4=$D13,"x",IF(AND(((W$4-$D13)/VLOOKUP($C13,Tableau1,6,0))=INT(((W$4-$D13)/VLOOKUP($C13,Tableau1,6,0))),$C13&lt;&gt;""),"S",""))),"")</f>
        <v>#NAME?</v>
      </c>
      <c r="X13" s="62" t="e">
        <f t="array" aca="1" ref="X13" ca="1">IFERROR(IF(AND(OR(WEEKDAY(W$4,2)&gt;5,W$4=Fériés),OR(W13="x",W13="S")),W13,IF(X$4=$D13,"x",IF(AND(((X$4-$D13)/VLOOKUP($C13,Tableau1,6,0))=INT(((X$4-$D13)/VLOOKUP($C13,Tableau1,6,0))),$C13&lt;&gt;""),"S",""))),"")</f>
        <v>#NAME?</v>
      </c>
      <c r="Y13" s="62" t="e">
        <f t="array" aca="1" ref="Y13" ca="1">IFERROR(IF(AND(OR(WEEKDAY(X$4,2)&gt;5,X$4=Fériés),OR(X13="x",X13="S")),X13,IF(Y$4=$D13,"x",IF(AND(((Y$4-$D13)/VLOOKUP($C13,Tableau1,6,0))=INT(((Y$4-$D13)/VLOOKUP($C13,Tableau1,6,0))),$C13&lt;&gt;""),"S",""))),"")</f>
        <v>#NAME?</v>
      </c>
      <c r="Z13" s="62" t="e">
        <f t="array" aca="1" ref="Z13" ca="1">IFERROR(IF(AND(OR(WEEKDAY(Y$4,2)&gt;5,Y$4=Fériés),OR(Y13="x",Y13="S")),Y13,IF(Z$4=$D13,"x",IF(AND(((Z$4-$D13)/VLOOKUP($C13,Tableau1,6,0))=INT(((Z$4-$D13)/VLOOKUP($C13,Tableau1,6,0))),$C13&lt;&gt;""),"S",""))),"")</f>
        <v>#NAME?</v>
      </c>
      <c r="AA13" s="62" t="e">
        <f t="array" aca="1" ref="AA13" ca="1">IFERROR(IF(AND(OR(WEEKDAY(Z$4,2)&gt;5,Z$4=Fériés),OR(Z13="x",Z13="S")),Z13,IF(AA$4=$D13,"x",IF(AND(((AA$4-$D13)/VLOOKUP($C13,Tableau1,6,0))=INT(((AA$4-$D13)/VLOOKUP($C13,Tableau1,6,0))),$C13&lt;&gt;""),"S",""))),"")</f>
        <v>#NAME?</v>
      </c>
      <c r="AB13" s="62" t="e">
        <f t="array" aca="1" ref="AB13" ca="1">IFERROR(IF(AND(OR(WEEKDAY(AA$4,2)&gt;5,AA$4=Fériés),OR(AA13="x",AA13="S")),AA13,IF(AB$4=$D13,"x",IF(AND(((AB$4-$D13)/VLOOKUP($C13,Tableau1,6,0))=INT(((AB$4-$D13)/VLOOKUP($C13,Tableau1,6,0))),$C13&lt;&gt;""),"S",""))),"")</f>
        <v>#NAME?</v>
      </c>
      <c r="AC13" s="62" t="e">
        <f t="array" aca="1" ref="AC13" ca="1">IFERROR(IF(AND(OR(WEEKDAY(AB$4,2)&gt;5,AB$4=Fériés),OR(AB13="x",AB13="S")),AB13,IF(AC$4=$D13,"x",IF(AND(((AC$4-$D13)/VLOOKUP($C13,Tableau1,6,0))=INT(((AC$4-$D13)/VLOOKUP($C13,Tableau1,6,0))),$C13&lt;&gt;""),"S",""))),"")</f>
        <v>#NAME?</v>
      </c>
      <c r="AD13" s="62" t="e">
        <f t="array" aca="1" ref="AD13" ca="1">IFERROR(IF(AND(OR(WEEKDAY(AC$4,2)&gt;5,AC$4=Fériés),OR(AC13="x",AC13="S")),AC13,IF(AD$4=$D13,"x",IF(AND(((AD$4-$D13)/VLOOKUP($C13,Tableau1,6,0))=INT(((AD$4-$D13)/VLOOKUP($C13,Tableau1,6,0))),$C13&lt;&gt;""),"S",""))),"")</f>
        <v>#NAME?</v>
      </c>
      <c r="AE13" s="62" t="e">
        <f t="array" aca="1" ref="AE13" ca="1">IFERROR(IF(AND(OR(WEEKDAY(AD$4,2)&gt;5,AD$4=Fériés),OR(AD13="x",AD13="S")),AD13,IF(AE$4=$D13,"x",IF(AND(((AE$4-$D13)/VLOOKUP($C13,Tableau1,6,0))=INT(((AE$4-$D13)/VLOOKUP($C13,Tableau1,6,0))),$C13&lt;&gt;""),"S",""))),"")</f>
        <v>#NAME?</v>
      </c>
      <c r="AF13" s="62" t="e">
        <f t="array" aca="1" ref="AF13" ca="1">IFERROR(IF(AND(OR(WEEKDAY(AE$4,2)&gt;5,AE$4=Fériés),OR(AE13="x",AE13="S")),AE13,IF(AF$4=$D13,"x",IF(AND(((AF$4-$D13)/VLOOKUP($C13,Tableau1,6,0))=INT(((AF$4-$D13)/VLOOKUP($C13,Tableau1,6,0))),$C13&lt;&gt;""),"S",""))),"")</f>
        <v>#NAME?</v>
      </c>
      <c r="AG13" s="62" t="e">
        <f t="array" aca="1" ref="AG13" ca="1">IFERROR(IF(AND(OR(WEEKDAY(AF$4,2)&gt;5,AF$4=Fériés),OR(AF13="x",AF13="S")),AF13,IF(AG$4=$D13,"x",IF(AND(((AG$4-$D13)/VLOOKUP($C13,Tableau1,6,0))=INT(((AG$4-$D13)/VLOOKUP($C13,Tableau1,6,0))),$C13&lt;&gt;""),"S",""))),"")</f>
        <v>#NAME?</v>
      </c>
      <c r="AH13" s="62" t="e">
        <f t="array" aca="1" ref="AH13" ca="1">IFERROR(IF(AND(OR(WEEKDAY(AG$4,2)&gt;5,AG$4=Fériés),OR(AG13="x",AG13="S")),AG13,IF(AH$4=$D13,"x",IF(AND(((AH$4-$D13)/VLOOKUP($C13,Tableau1,6,0))=INT(((AH$4-$D13)/VLOOKUP($C13,Tableau1,6,0))),$C13&lt;&gt;""),"S",""))),"")</f>
        <v>#NAME?</v>
      </c>
      <c r="AI13" s="62" t="e">
        <f t="array" aca="1" ref="AI13" ca="1">IFERROR(IF(AND(OR(WEEKDAY(AH$4,2)&gt;5,AH$4=Fériés),OR(AH13="x",AH13="S")),AH13,IF(AI$4=$D13,"x",IF(AND(((AI$4-$D13)/VLOOKUP($C13,Tableau1,6,0))=INT(((AI$4-$D13)/VLOOKUP($C13,Tableau1,6,0))),$C13&lt;&gt;""),"S",""))),"")</f>
        <v>#NAME?</v>
      </c>
      <c r="AJ13" s="62" t="e">
        <f t="array" aca="1" ref="AJ13" ca="1">IFERROR(IF(AND(OR(WEEKDAY(AI$4,2)&gt;5,AI$4=Fériés),OR(AI13="x",AI13="S")),AI13,IF(AJ$4=$D13,"x",IF(AND(((AJ$4-$D13)/VLOOKUP($C13,Tableau1,6,0))=INT(((AJ$4-$D13)/VLOOKUP($C13,Tableau1,6,0))),$C13&lt;&gt;""),"S",""))),"")</f>
        <v>#NAME?</v>
      </c>
      <c r="AK13" s="62" t="e">
        <f t="array" aca="1" ref="AK13" ca="1">IFERROR(IF(AND(OR(WEEKDAY(AJ$4,2)&gt;5,AJ$4=Fériés),OR(AJ13="x",AJ13="S")),AJ13,IF(AK$4=$D13,"x",IF(AND(((AK$4-$D13)/VLOOKUP($C13,Tableau1,6,0))=INT(((AK$4-$D13)/VLOOKUP($C13,Tableau1,6,0))),$C13&lt;&gt;""),"S",""))),"")</f>
        <v>#NAME?</v>
      </c>
      <c r="AL13" s="62" t="e">
        <f t="array" aca="1" ref="AL13" ca="1">IFERROR(IF(AND(OR(WEEKDAY(AK$4,2)&gt;5,AK$4=Fériés),OR(AK13="x",AK13="S")),AK13,IF(AL$4=$D13,"x",IF(AND(((AL$4-$D13)/VLOOKUP($C13,Tableau1,6,0))=INT(((AL$4-$D13)/VLOOKUP($C13,Tableau1,6,0))),$C13&lt;&gt;""),"S",""))),"")</f>
        <v>#NAME?</v>
      </c>
      <c r="AM13" s="62" t="e">
        <f t="array" aca="1" ref="AM13" ca="1">IFERROR(IF(AND(OR(WEEKDAY(AL$4,2)&gt;5,AL$4=Fériés),OR(AL13="x",AL13="S")),AL13,IF(AM$4=$D13,"x",IF(AND(((AM$4-$D13)/VLOOKUP($C13,Tableau1,6,0))=INT(((AM$4-$D13)/VLOOKUP($C13,Tableau1,6,0))),$C13&lt;&gt;""),"S",""))),"")</f>
        <v>#NAME?</v>
      </c>
      <c r="AN13" s="62" t="e">
        <f t="array" aca="1" ref="AN13" ca="1">IFERROR(IF(AND(OR(WEEKDAY(AM$4,2)&gt;5,AM$4=Fériés),OR(AM13="x",AM13="S")),AM13,IF(AN$4=$D13,"x",IF(AND(((AN$4-$D13)/VLOOKUP($C13,Tableau1,6,0))=INT(((AN$4-$D13)/VLOOKUP($C13,Tableau1,6,0))),$C13&lt;&gt;""),"S",""))),"")</f>
        <v>#NAME?</v>
      </c>
      <c r="AO13" s="62" t="e">
        <f t="array" aca="1" ref="AO13" ca="1">IFERROR(IF(AND(OR(WEEKDAY(AN$4,2)&gt;5,AN$4=Fériés),OR(AN13="x",AN13="S")),AN13,IF(AO$4=$D13,"x",IF(AND(((AO$4-$D13)/VLOOKUP($C13,Tableau1,6,0))=INT(((AO$4-$D13)/VLOOKUP($C13,Tableau1,6,0))),$C13&lt;&gt;""),"S",""))),"")</f>
        <v>#NAME?</v>
      </c>
      <c r="AP13" s="62" t="e">
        <f t="array" aca="1" ref="AP13" ca="1">IFERROR(IF(AND(OR(WEEKDAY(AO$4,2)&gt;5,AO$4=Fériés),OR(AO13="x",AO13="S")),AO13,IF(AP$4=$D13,"x",IF(AND(((AP$4-$D13)/VLOOKUP($C13,Tableau1,6,0))=INT(((AP$4-$D13)/VLOOKUP($C13,Tableau1,6,0))),$C13&lt;&gt;""),"S",""))),"")</f>
        <v>#NAME?</v>
      </c>
      <c r="AQ13" s="62" t="e">
        <f t="array" aca="1" ref="AQ13" ca="1">IFERROR(IF(AND(OR(WEEKDAY(AP$4,2)&gt;5,AP$4=Fériés),OR(AP13="x",AP13="S")),AP13,IF(AQ$4=$D13,"x",IF(AND(((AQ$4-$D13)/VLOOKUP($C13,Tableau1,6,0))=INT(((AQ$4-$D13)/VLOOKUP($C13,Tableau1,6,0))),$C13&lt;&gt;""),"S",""))),"")</f>
        <v>#NAME?</v>
      </c>
      <c r="AR13" s="62" t="e">
        <f t="array" aca="1" ref="AR13" ca="1">IFERROR(IF(AND(OR(WEEKDAY(AQ$4,2)&gt;5,AQ$4=Fériés),OR(AQ13="x",AQ13="S")),AQ13,IF(AR$4=$D13,"x",IF(AND(((AR$4-$D13)/VLOOKUP($C13,Tableau1,6,0))=INT(((AR$4-$D13)/VLOOKUP($C13,Tableau1,6,0))),$C13&lt;&gt;""),"S",""))),"")</f>
        <v>#NAME?</v>
      </c>
      <c r="AS13" s="62" t="e">
        <f t="array" aca="1" ref="AS13" ca="1">IFERROR(IF(AND(OR(WEEKDAY(AR$4,2)&gt;5,AR$4=Fériés),OR(AR13="x",AR13="S")),AR13,IF(AS$4=$D13,"x",IF(AND(((AS$4-$D13)/VLOOKUP($C13,Tableau1,6,0))=INT(((AS$4-$D13)/VLOOKUP($C13,Tableau1,6,0))),$C13&lt;&gt;""),"S",""))),"")</f>
        <v>#NAME?</v>
      </c>
      <c r="AT13" s="62" t="e">
        <f t="array" aca="1" ref="AT13" ca="1">IFERROR(IF(AND(OR(WEEKDAY(AS$4,2)&gt;5,AS$4=Fériés),OR(AS13="x",AS13="S")),AS13,IF(AT$4=$D13,"x",IF(AND(((AT$4-$D13)/VLOOKUP($C13,Tableau1,6,0))=INT(((AT$4-$D13)/VLOOKUP($C13,Tableau1,6,0))),$C13&lt;&gt;""),"S",""))),"")</f>
        <v>#NAME?</v>
      </c>
      <c r="AU13" s="62" t="e">
        <f t="array" aca="1" ref="AU13" ca="1">IFERROR(IF(AND(OR(WEEKDAY(AT$4,2)&gt;5,AT$4=Fériés),OR(AT13="x",AT13="S")),AT13,IF(AU$4=$D13,"x",IF(AND(((AU$4-$D13)/VLOOKUP($C13,Tableau1,6,0))=INT(((AU$4-$D13)/VLOOKUP($C13,Tableau1,6,0))),$C13&lt;&gt;""),"S",""))),"")</f>
        <v>#NAME?</v>
      </c>
      <c r="AV13" s="62" t="e">
        <f t="array" aca="1" ref="AV13" ca="1">IFERROR(IF(AND(OR(WEEKDAY(AU$4,2)&gt;5,AU$4=Fériés),OR(AU13="x",AU13="S")),AU13,IF(AV$4=$D13,"x",IF(AND(((AV$4-$D13)/VLOOKUP($C13,Tableau1,6,0))=INT(((AV$4-$D13)/VLOOKUP($C13,Tableau1,6,0))),$C13&lt;&gt;""),"S",""))),"")</f>
        <v>#NAME?</v>
      </c>
      <c r="AW13" s="62" t="e">
        <f t="array" aca="1" ref="AW13" ca="1">IFERROR(IF(AND(OR(WEEKDAY(AV$4,2)&gt;5,AV$4=Fériés),OR(AV13="x",AV13="S")),AV13,IF(AW$4=$D13,"x",IF(AND(((AW$4-$D13)/VLOOKUP($C13,Tableau1,6,0))=INT(((AW$4-$D13)/VLOOKUP($C13,Tableau1,6,0))),$C13&lt;&gt;""),"S",""))),"")</f>
        <v>#NAME?</v>
      </c>
      <c r="AX13" s="62" t="e">
        <f t="array" aca="1" ref="AX13" ca="1">IFERROR(IF(AND(OR(WEEKDAY(AW$4,2)&gt;5,AW$4=Fériés),OR(AW13="x",AW13="S")),AW13,IF(AX$4=$D13,"x",IF(AND(((AX$4-$D13)/VLOOKUP($C13,Tableau1,6,0))=INT(((AX$4-$D13)/VLOOKUP($C13,Tableau1,6,0))),$C13&lt;&gt;""),"S",""))),"")</f>
        <v>#NAME?</v>
      </c>
      <c r="AY13" s="62" t="e">
        <f t="array" aca="1" ref="AY13" ca="1">IFERROR(IF(AND(OR(WEEKDAY(AX$4,2)&gt;5,AX$4=Fériés),OR(AX13="x",AX13="S")),AX13,IF(AY$4=$D13,"x",IF(AND(((AY$4-$D13)/VLOOKUP($C13,Tableau1,6,0))=INT(((AY$4-$D13)/VLOOKUP($C13,Tableau1,6,0))),$C13&lt;&gt;""),"S",""))),"")</f>
        <v>#NAME?</v>
      </c>
      <c r="AZ13" s="62" t="e">
        <f t="array" aca="1" ref="AZ13" ca="1">IFERROR(IF(AND(OR(WEEKDAY(AY$4,2)&gt;5,AY$4=Fériés),OR(AY13="x",AY13="S")),AY13,IF(AZ$4=$D13,"x",IF(AND(((AZ$4-$D13)/VLOOKUP($C13,Tableau1,6,0))=INT(((AZ$4-$D13)/VLOOKUP($C13,Tableau1,6,0))),$C13&lt;&gt;""),"S",""))),"")</f>
        <v>#NAME?</v>
      </c>
      <c r="BA13" s="62" t="e">
        <f t="array" aca="1" ref="BA13" ca="1">IFERROR(IF(AND(OR(WEEKDAY(AZ$4,2)&gt;5,AZ$4=Fériés),OR(AZ13="x",AZ13="S")),AZ13,IF(BA$4=$D13,"x",IF(AND(((BA$4-$D13)/VLOOKUP($C13,Tableau1,6,0))=INT(((BA$4-$D13)/VLOOKUP($C13,Tableau1,6,0))),$C13&lt;&gt;""),"S",""))),"")</f>
        <v>#NAME?</v>
      </c>
      <c r="BB13" s="62" t="e">
        <f t="array" aca="1" ref="BB13" ca="1">IFERROR(IF(AND(OR(WEEKDAY(BA$4,2)&gt;5,BA$4=Fériés),OR(BA13="x",BA13="S")),BA13,IF(BB$4=$D13,"x",IF(AND(((BB$4-$D13)/VLOOKUP($C13,Tableau1,6,0))=INT(((BB$4-$D13)/VLOOKUP($C13,Tableau1,6,0))),$C13&lt;&gt;""),"S",""))),"")</f>
        <v>#NAME?</v>
      </c>
      <c r="BC13" s="62" t="e">
        <f t="array" aca="1" ref="BC13" ca="1">IFERROR(IF(AND(OR(WEEKDAY(BB$4,2)&gt;5,BB$4=Fériés),OR(BB13="x",BB13="S")),BB13,IF(BC$4=$D13,"x",IF(AND(((BC$4-$D13)/VLOOKUP($C13,Tableau1,6,0))=INT(((BC$4-$D13)/VLOOKUP($C13,Tableau1,6,0))),$C13&lt;&gt;""),"S",""))),"")</f>
        <v>#NAME?</v>
      </c>
      <c r="BD13" s="63" t="e">
        <f t="array" aca="1" ref="BD13" ca="1">IFERROR(IF(AND(OR(WEEKDAY(BC$4,2)&gt;5,BC$4=Fériés),OR(BC13="x",BC13="S")),BC13,IF(BD$4=$D13,"x",IF(AND(((BD$4-$D13)/VLOOKUP($C13,Tableau1,6,0))=INT(((BD$4-$D13)/VLOOKUP($C13,Tableau1,6,0))),$C13&lt;&gt;""),"S",""))),"")</f>
        <v>#NAME?</v>
      </c>
    </row>
    <row r="14" spans="1:59">
      <c r="C14" s="75" t="s">
        <v>101</v>
      </c>
      <c r="D14" s="24">
        <f ca="1">IF(ISBLANK(C14),0,VLOOKUP(C14,MACHINE!$C$4:$J$49,2,0))</f>
        <v>42662</v>
      </c>
      <c r="E14" s="48"/>
      <c r="F14">
        <f t="shared" ca="1" si="4"/>
        <v>42662</v>
      </c>
      <c r="G14" s="62" t="e">
        <f t="array" aca="1" ref="G14" ca="1">IFERROR(IF(AND(OR(WEEKDAY(F$4,2)&gt;5,F$4=Fériés),OR(F14="x",F14="S")),F14,IF(G$4=$D14,"x",IF(AND(((G$4-$D14)/VLOOKUP($C14,Tableau1,6,0))=INT(((G$4-$D14)/VLOOKUP($C14,Tableau1,6,0))),$C14&lt;&gt;""),"S",""))),"")</f>
        <v>#NAME?</v>
      </c>
      <c r="H14" s="62" t="e">
        <f t="array" aca="1" ref="H14" ca="1">IFERROR(IF(AND(OR(WEEKDAY(G$4,2)&gt;5,G$4=Fériés),OR(G14="x",G14="S")),G14,IF(H$4=$D14,"x",IF(AND(((H$4-$D14)/VLOOKUP($C14,Tableau1,6,0))=INT(((H$4-$D14)/VLOOKUP($C14,Tableau1,6,0))),$C14&lt;&gt;""),"S",""))),"")</f>
        <v>#NAME?</v>
      </c>
      <c r="I14" s="62" t="e">
        <f t="array" aca="1" ref="I14" ca="1">IFERROR(IF(AND(OR(WEEKDAY(H$4,2)&gt;5,H$4=Fériés),OR(H14="x",H14="S")),H14,IF(I$4=$D14,"x",IF(AND(((I$4-$D14)/VLOOKUP($C14,Tableau1,6,0))=INT(((I$4-$D14)/VLOOKUP($C14,Tableau1,6,0))),$C14&lt;&gt;""),"S",""))),"")</f>
        <v>#NAME?</v>
      </c>
      <c r="J14" s="62" t="e">
        <f t="array" aca="1" ref="J14" ca="1">IFERROR(IF(AND(OR(WEEKDAY(I$4,2)&gt;5,I$4=Fériés),OR(I14="x",I14="S")),I14,IF(J$4=$D14,"x",IF(AND(((J$4-$D14)/VLOOKUP($C14,Tableau1,6,0))=INT(((J$4-$D14)/VLOOKUP($C14,Tableau1,6,0))),$C14&lt;&gt;""),"S",""))),"")</f>
        <v>#NAME?</v>
      </c>
      <c r="K14" s="62" t="e">
        <f t="array" aca="1" ref="K14" ca="1">IFERROR(IF(AND(OR(WEEKDAY(J$4,2)&gt;5,J$4=Fériés),OR(J14="x",J14="S")),J14,IF(K$4=$D14,"x",IF(AND(((K$4-$D14)/VLOOKUP($C14,Tableau1,6,0))=INT(((K$4-$D14)/VLOOKUP($C14,Tableau1,6,0))),$C14&lt;&gt;""),"S",""))),"")</f>
        <v>#NAME?</v>
      </c>
      <c r="L14" s="62" t="e">
        <f t="array" aca="1" ref="L14" ca="1">IFERROR(IF(AND(OR(WEEKDAY(K$4,2)&gt;5,K$4=Fériés),OR(K14="x",K14="S")),K14,IF(L$4=$D14,"x",IF(AND(((L$4-$D14)/VLOOKUP($C14,Tableau1,6,0))=INT(((L$4-$D14)/VLOOKUP($C14,Tableau1,6,0))),$C14&lt;&gt;""),"S",""))),"")</f>
        <v>#NAME?</v>
      </c>
      <c r="M14" s="62" t="e">
        <f t="array" aca="1" ref="M14" ca="1">IFERROR(IF(AND(OR(WEEKDAY(L$4,2)&gt;5,L$4=Fériés),OR(L14="x",L14="S")),L14,IF(M$4=$D14,"x",IF(AND(((M$4-$D14)/VLOOKUP($C14,Tableau1,6,0))=INT(((M$4-$D14)/VLOOKUP($C14,Tableau1,6,0))),$C14&lt;&gt;""),"S",""))),"")</f>
        <v>#NAME?</v>
      </c>
      <c r="N14" s="62" t="e">
        <f t="array" aca="1" ref="N14" ca="1">IFERROR(IF(AND(OR(WEEKDAY(M$4,2)&gt;5,M$4=Fériés),OR(M14="x",M14="S")),M14,IF(N$4=$D14,"x",IF(AND(((N$4-$D14)/VLOOKUP($C14,Tableau1,6,0))=INT(((N$4-$D14)/VLOOKUP($C14,Tableau1,6,0))),$C14&lt;&gt;""),"S",""))),"")</f>
        <v>#NAME?</v>
      </c>
      <c r="O14" s="62" t="e">
        <f t="array" aca="1" ref="O14" ca="1">IFERROR(IF(AND(OR(WEEKDAY(N$4,2)&gt;5,N$4=Fériés),OR(N14="x",N14="S")),N14,IF(O$4=$D14,"x",IF(AND(((O$4-$D14)/VLOOKUP($C14,Tableau1,6,0))=INT(((O$4-$D14)/VLOOKUP($C14,Tableau1,6,0))),$C14&lt;&gt;""),"S",""))),"")</f>
        <v>#NAME?</v>
      </c>
      <c r="P14" s="62" t="e">
        <f t="array" aca="1" ref="P14" ca="1">IFERROR(IF(AND(OR(WEEKDAY(O$4,2)&gt;5,O$4=Fériés),OR(O14="x",O14="S")),O14,IF(P$4=$D14,"x",IF(AND(((P$4-$D14)/VLOOKUP($C14,Tableau1,6,0))=INT(((P$4-$D14)/VLOOKUP($C14,Tableau1,6,0))),$C14&lt;&gt;""),"S",""))),"")</f>
        <v>#NAME?</v>
      </c>
      <c r="Q14" s="62" t="e">
        <f t="array" aca="1" ref="Q14" ca="1">IFERROR(IF(AND(OR(WEEKDAY(P$4,2)&gt;5,P$4=Fériés),OR(P14="x",P14="S")),P14,IF(Q$4=$D14,"x",IF(AND(((Q$4-$D14)/VLOOKUP($C14,Tableau1,6,0))=INT(((Q$4-$D14)/VLOOKUP($C14,Tableau1,6,0))),$C14&lt;&gt;""),"S",""))),"")</f>
        <v>#NAME?</v>
      </c>
      <c r="R14" s="62" t="e">
        <f t="array" aca="1" ref="R14" ca="1">IFERROR(IF(AND(OR(WEEKDAY(Q$4,2)&gt;5,Q$4=Fériés),OR(Q14="x",Q14="S")),Q14,IF(R$4=$D14,"x",IF(AND(((R$4-$D14)/VLOOKUP($C14,Tableau1,6,0))=INT(((R$4-$D14)/VLOOKUP($C14,Tableau1,6,0))),$C14&lt;&gt;""),"S",""))),"")</f>
        <v>#NAME?</v>
      </c>
      <c r="S14" s="62" t="e">
        <f t="array" aca="1" ref="S14" ca="1">IFERROR(IF(AND(OR(WEEKDAY(R$4,2)&gt;5,R$4=Fériés),OR(R14="x",R14="S")),R14,IF(S$4=$D14,"x",IF(AND(((S$4-$D14)/VLOOKUP($C14,Tableau1,6,0))=INT(((S$4-$D14)/VLOOKUP($C14,Tableau1,6,0))),$C14&lt;&gt;""),"S",""))),"")</f>
        <v>#NAME?</v>
      </c>
      <c r="T14" s="62" t="e">
        <f t="array" aca="1" ref="T14" ca="1">IFERROR(IF(AND(OR(WEEKDAY(S$4,2)&gt;5,S$4=Fériés),OR(S14="x",S14="S")),S14,IF(T$4=$D14,"x",IF(AND(((T$4-$D14)/VLOOKUP($C14,Tableau1,6,0))=INT(((T$4-$D14)/VLOOKUP($C14,Tableau1,6,0))),$C14&lt;&gt;""),"S",""))),"")</f>
        <v>#NAME?</v>
      </c>
      <c r="U14" s="62" t="e">
        <f t="array" aca="1" ref="U14" ca="1">IFERROR(IF(AND(OR(WEEKDAY(T$4,2)&gt;5,T$4=Fériés),OR(T14="x",T14="S")),T14,IF(U$4=$D14,"x",IF(AND(((U$4-$D14)/VLOOKUP($C14,Tableau1,6,0))=INT(((U$4-$D14)/VLOOKUP($C14,Tableau1,6,0))),$C14&lt;&gt;""),"S",""))),"")</f>
        <v>#NAME?</v>
      </c>
      <c r="V14" s="62" t="e">
        <f t="array" aca="1" ref="V14" ca="1">IFERROR(IF(AND(OR(WEEKDAY(U$4,2)&gt;5,U$4=Fériés),OR(U14="x",U14="S")),U14,IF(V$4=$D14,"x",IF(AND(((V$4-$D14)/VLOOKUP($C14,Tableau1,6,0))=INT(((V$4-$D14)/VLOOKUP($C14,Tableau1,6,0))),$C14&lt;&gt;""),"S",""))),"")</f>
        <v>#NAME?</v>
      </c>
      <c r="W14" s="62" t="e">
        <f t="array" aca="1" ref="W14" ca="1">IFERROR(IF(AND(OR(WEEKDAY(V$4,2)&gt;5,V$4=Fériés),OR(V14="x",V14="S")),V14,IF(W$4=$D14,"x",IF(AND(((W$4-$D14)/VLOOKUP($C14,Tableau1,6,0))=INT(((W$4-$D14)/VLOOKUP($C14,Tableau1,6,0))),$C14&lt;&gt;""),"S",""))),"")</f>
        <v>#NAME?</v>
      </c>
      <c r="X14" s="62" t="e">
        <f t="array" aca="1" ref="X14" ca="1">IFERROR(IF(AND(OR(WEEKDAY(W$4,2)&gt;5,W$4=Fériés),OR(W14="x",W14="S")),W14,IF(X$4=$D14,"x",IF(AND(((X$4-$D14)/VLOOKUP($C14,Tableau1,6,0))=INT(((X$4-$D14)/VLOOKUP($C14,Tableau1,6,0))),$C14&lt;&gt;""),"S",""))),"")</f>
        <v>#NAME?</v>
      </c>
      <c r="Y14" s="62" t="e">
        <f t="array" aca="1" ref="Y14" ca="1">IFERROR(IF(AND(OR(WEEKDAY(X$4,2)&gt;5,X$4=Fériés),OR(X14="x",X14="S")),X14,IF(Y$4=$D14,"x",IF(AND(((Y$4-$D14)/VLOOKUP($C14,Tableau1,6,0))=INT(((Y$4-$D14)/VLOOKUP($C14,Tableau1,6,0))),$C14&lt;&gt;""),"S",""))),"")</f>
        <v>#NAME?</v>
      </c>
      <c r="Z14" s="62" t="e">
        <f t="array" aca="1" ref="Z14" ca="1">IFERROR(IF(AND(OR(WEEKDAY(Y$4,2)&gt;5,Y$4=Fériés),OR(Y14="x",Y14="S")),Y14,IF(Z$4=$D14,"x",IF(AND(((Z$4-$D14)/VLOOKUP($C14,Tableau1,6,0))=INT(((Z$4-$D14)/VLOOKUP($C14,Tableau1,6,0))),$C14&lt;&gt;""),"S",""))),"")</f>
        <v>#NAME?</v>
      </c>
      <c r="AA14" s="62" t="e">
        <f t="array" aca="1" ref="AA14" ca="1">IFERROR(IF(AND(OR(WEEKDAY(Z$4,2)&gt;5,Z$4=Fériés),OR(Z14="x",Z14="S")),Z14,IF(AA$4=$D14,"x",IF(AND(((AA$4-$D14)/VLOOKUP($C14,Tableau1,6,0))=INT(((AA$4-$D14)/VLOOKUP($C14,Tableau1,6,0))),$C14&lt;&gt;""),"S",""))),"")</f>
        <v>#NAME?</v>
      </c>
      <c r="AB14" s="62" t="e">
        <f t="array" aca="1" ref="AB14" ca="1">IFERROR(IF(AND(OR(WEEKDAY(AA$4,2)&gt;5,AA$4=Fériés),OR(AA14="x",AA14="S")),AA14,IF(AB$4=$D14,"x",IF(AND(((AB$4-$D14)/VLOOKUP($C14,Tableau1,6,0))=INT(((AB$4-$D14)/VLOOKUP($C14,Tableau1,6,0))),$C14&lt;&gt;""),"S",""))),"")</f>
        <v>#NAME?</v>
      </c>
      <c r="AC14" s="62" t="e">
        <f t="array" aca="1" ref="AC14" ca="1">IFERROR(IF(AND(OR(WEEKDAY(AB$4,2)&gt;5,AB$4=Fériés),OR(AB14="x",AB14="S")),AB14,IF(AC$4=$D14,"x",IF(AND(((AC$4-$D14)/VLOOKUP($C14,Tableau1,6,0))=INT(((AC$4-$D14)/VLOOKUP($C14,Tableau1,6,0))),$C14&lt;&gt;""),"S",""))),"")</f>
        <v>#NAME?</v>
      </c>
      <c r="AD14" s="62" t="e">
        <f t="array" aca="1" ref="AD14" ca="1">IFERROR(IF(AND(OR(WEEKDAY(AC$4,2)&gt;5,AC$4=Fériés),OR(AC14="x",AC14="S")),AC14,IF(AD$4=$D14,"x",IF(AND(((AD$4-$D14)/VLOOKUP($C14,Tableau1,6,0))=INT(((AD$4-$D14)/VLOOKUP($C14,Tableau1,6,0))),$C14&lt;&gt;""),"S",""))),"")</f>
        <v>#NAME?</v>
      </c>
      <c r="AE14" s="62" t="e">
        <f t="array" aca="1" ref="AE14" ca="1">IFERROR(IF(AND(OR(WEEKDAY(AD$4,2)&gt;5,AD$4=Fériés),OR(AD14="x",AD14="S")),AD14,IF(AE$4=$D14,"x",IF(AND(((AE$4-$D14)/VLOOKUP($C14,Tableau1,6,0))=INT(((AE$4-$D14)/VLOOKUP($C14,Tableau1,6,0))),$C14&lt;&gt;""),"S",""))),"")</f>
        <v>#NAME?</v>
      </c>
      <c r="AF14" s="62" t="e">
        <f t="array" aca="1" ref="AF14" ca="1">IFERROR(IF(AND(OR(WEEKDAY(AE$4,2)&gt;5,AE$4=Fériés),OR(AE14="x",AE14="S")),AE14,IF(AF$4=$D14,"x",IF(AND(((AF$4-$D14)/VLOOKUP($C14,Tableau1,6,0))=INT(((AF$4-$D14)/VLOOKUP($C14,Tableau1,6,0))),$C14&lt;&gt;""),"S",""))),"")</f>
        <v>#NAME?</v>
      </c>
      <c r="AG14" s="62" t="e">
        <f t="array" aca="1" ref="AG14" ca="1">IFERROR(IF(AND(OR(WEEKDAY(AF$4,2)&gt;5,AF$4=Fériés),OR(AF14="x",AF14="S")),AF14,IF(AG$4=$D14,"x",IF(AND(((AG$4-$D14)/VLOOKUP($C14,Tableau1,6,0))=INT(((AG$4-$D14)/VLOOKUP($C14,Tableau1,6,0))),$C14&lt;&gt;""),"S",""))),"")</f>
        <v>#NAME?</v>
      </c>
      <c r="AH14" s="62" t="e">
        <f t="array" aca="1" ref="AH14" ca="1">IFERROR(IF(AND(OR(WEEKDAY(AG$4,2)&gt;5,AG$4=Fériés),OR(AG14="x",AG14="S")),AG14,IF(AH$4=$D14,"x",IF(AND(((AH$4-$D14)/VLOOKUP($C14,Tableau1,6,0))=INT(((AH$4-$D14)/VLOOKUP($C14,Tableau1,6,0))),$C14&lt;&gt;""),"S",""))),"")</f>
        <v>#NAME?</v>
      </c>
      <c r="AI14" s="62" t="e">
        <f t="array" aca="1" ref="AI14" ca="1">IFERROR(IF(AND(OR(WEEKDAY(AH$4,2)&gt;5,AH$4=Fériés),OR(AH14="x",AH14="S")),AH14,IF(AI$4=$D14,"x",IF(AND(((AI$4-$D14)/VLOOKUP($C14,Tableau1,6,0))=INT(((AI$4-$D14)/VLOOKUP($C14,Tableau1,6,0))),$C14&lt;&gt;""),"S",""))),"")</f>
        <v>#NAME?</v>
      </c>
      <c r="AJ14" s="62" t="e">
        <f t="array" aca="1" ref="AJ14" ca="1">IFERROR(IF(AND(OR(WEEKDAY(AI$4,2)&gt;5,AI$4=Fériés),OR(AI14="x",AI14="S")),AI14,IF(AJ$4=$D14,"x",IF(AND(((AJ$4-$D14)/VLOOKUP($C14,Tableau1,6,0))=INT(((AJ$4-$D14)/VLOOKUP($C14,Tableau1,6,0))),$C14&lt;&gt;""),"S",""))),"")</f>
        <v>#NAME?</v>
      </c>
      <c r="AK14" s="62" t="e">
        <f t="array" aca="1" ref="AK14" ca="1">IFERROR(IF(AND(OR(WEEKDAY(AJ$4,2)&gt;5,AJ$4=Fériés),OR(AJ14="x",AJ14="S")),AJ14,IF(AK$4=$D14,"x",IF(AND(((AK$4-$D14)/VLOOKUP($C14,Tableau1,6,0))=INT(((AK$4-$D14)/VLOOKUP($C14,Tableau1,6,0))),$C14&lt;&gt;""),"S",""))),"")</f>
        <v>#NAME?</v>
      </c>
      <c r="AL14" s="62" t="e">
        <f t="array" aca="1" ref="AL14" ca="1">IFERROR(IF(AND(OR(WEEKDAY(AK$4,2)&gt;5,AK$4=Fériés),OR(AK14="x",AK14="S")),AK14,IF(AL$4=$D14,"x",IF(AND(((AL$4-$D14)/VLOOKUP($C14,Tableau1,6,0))=INT(((AL$4-$D14)/VLOOKUP($C14,Tableau1,6,0))),$C14&lt;&gt;""),"S",""))),"")</f>
        <v>#NAME?</v>
      </c>
      <c r="AM14" s="62" t="e">
        <f t="array" aca="1" ref="AM14" ca="1">IFERROR(IF(AND(OR(WEEKDAY(AL$4,2)&gt;5,AL$4=Fériés),OR(AL14="x",AL14="S")),AL14,IF(AM$4=$D14,"x",IF(AND(((AM$4-$D14)/VLOOKUP($C14,Tableau1,6,0))=INT(((AM$4-$D14)/VLOOKUP($C14,Tableau1,6,0))),$C14&lt;&gt;""),"S",""))),"")</f>
        <v>#NAME?</v>
      </c>
      <c r="AN14" s="62" t="e">
        <f t="array" aca="1" ref="AN14" ca="1">IFERROR(IF(AND(OR(WEEKDAY(AM$4,2)&gt;5,AM$4=Fériés),OR(AM14="x",AM14="S")),AM14,IF(AN$4=$D14,"x",IF(AND(((AN$4-$D14)/VLOOKUP($C14,Tableau1,6,0))=INT(((AN$4-$D14)/VLOOKUP($C14,Tableau1,6,0))),$C14&lt;&gt;""),"S",""))),"")</f>
        <v>#NAME?</v>
      </c>
      <c r="AO14" s="62" t="e">
        <f t="array" aca="1" ref="AO14" ca="1">IFERROR(IF(AND(OR(WEEKDAY(AN$4,2)&gt;5,AN$4=Fériés),OR(AN14="x",AN14="S")),AN14,IF(AO$4=$D14,"x",IF(AND(((AO$4-$D14)/VLOOKUP($C14,Tableau1,6,0))=INT(((AO$4-$D14)/VLOOKUP($C14,Tableau1,6,0))),$C14&lt;&gt;""),"S",""))),"")</f>
        <v>#NAME?</v>
      </c>
      <c r="AP14" s="62" t="e">
        <f t="array" aca="1" ref="AP14" ca="1">IFERROR(IF(AND(OR(WEEKDAY(AO$4,2)&gt;5,AO$4=Fériés),OR(AO14="x",AO14="S")),AO14,IF(AP$4=$D14,"x",IF(AND(((AP$4-$D14)/VLOOKUP($C14,Tableau1,6,0))=INT(((AP$4-$D14)/VLOOKUP($C14,Tableau1,6,0))),$C14&lt;&gt;""),"S",""))),"")</f>
        <v>#NAME?</v>
      </c>
      <c r="AQ14" s="62" t="e">
        <f t="array" aca="1" ref="AQ14" ca="1">IFERROR(IF(AND(OR(WEEKDAY(AP$4,2)&gt;5,AP$4=Fériés),OR(AP14="x",AP14="S")),AP14,IF(AQ$4=$D14,"x",IF(AND(((AQ$4-$D14)/VLOOKUP($C14,Tableau1,6,0))=INT(((AQ$4-$D14)/VLOOKUP($C14,Tableau1,6,0))),$C14&lt;&gt;""),"S",""))),"")</f>
        <v>#NAME?</v>
      </c>
      <c r="AR14" s="62" t="e">
        <f t="array" aca="1" ref="AR14" ca="1">IFERROR(IF(AND(OR(WEEKDAY(AQ$4,2)&gt;5,AQ$4=Fériés),OR(AQ14="x",AQ14="S")),AQ14,IF(AR$4=$D14,"x",IF(AND(((AR$4-$D14)/VLOOKUP($C14,Tableau1,6,0))=INT(((AR$4-$D14)/VLOOKUP($C14,Tableau1,6,0))),$C14&lt;&gt;""),"S",""))),"")</f>
        <v>#NAME?</v>
      </c>
      <c r="AS14" s="62" t="e">
        <f t="array" aca="1" ref="AS14" ca="1">IFERROR(IF(AND(OR(WEEKDAY(AR$4,2)&gt;5,AR$4=Fériés),OR(AR14="x",AR14="S")),AR14,IF(AS$4=$D14,"x",IF(AND(((AS$4-$D14)/VLOOKUP($C14,Tableau1,6,0))=INT(((AS$4-$D14)/VLOOKUP($C14,Tableau1,6,0))),$C14&lt;&gt;""),"S",""))),"")</f>
        <v>#NAME?</v>
      </c>
      <c r="AT14" s="62" t="e">
        <f t="array" aca="1" ref="AT14" ca="1">IFERROR(IF(AND(OR(WEEKDAY(AS$4,2)&gt;5,AS$4=Fériés),OR(AS14="x",AS14="S")),AS14,IF(AT$4=$D14,"x",IF(AND(((AT$4-$D14)/VLOOKUP($C14,Tableau1,6,0))=INT(((AT$4-$D14)/VLOOKUP($C14,Tableau1,6,0))),$C14&lt;&gt;""),"S",""))),"")</f>
        <v>#NAME?</v>
      </c>
      <c r="AU14" s="62" t="e">
        <f t="array" aca="1" ref="AU14" ca="1">IFERROR(IF(AND(OR(WEEKDAY(AT$4,2)&gt;5,AT$4=Fériés),OR(AT14="x",AT14="S")),AT14,IF(AU$4=$D14,"x",IF(AND(((AU$4-$D14)/VLOOKUP($C14,Tableau1,6,0))=INT(((AU$4-$D14)/VLOOKUP($C14,Tableau1,6,0))),$C14&lt;&gt;""),"S",""))),"")</f>
        <v>#NAME?</v>
      </c>
      <c r="AV14" s="62" t="e">
        <f t="array" aca="1" ref="AV14" ca="1">IFERROR(IF(AND(OR(WEEKDAY(AU$4,2)&gt;5,AU$4=Fériés),OR(AU14="x",AU14="S")),AU14,IF(AV$4=$D14,"x",IF(AND(((AV$4-$D14)/VLOOKUP($C14,Tableau1,6,0))=INT(((AV$4-$D14)/VLOOKUP($C14,Tableau1,6,0))),$C14&lt;&gt;""),"S",""))),"")</f>
        <v>#NAME?</v>
      </c>
      <c r="AW14" s="62" t="e">
        <f t="array" aca="1" ref="AW14" ca="1">IFERROR(IF(AND(OR(WEEKDAY(AV$4,2)&gt;5,AV$4=Fériés),OR(AV14="x",AV14="S")),AV14,IF(AW$4=$D14,"x",IF(AND(((AW$4-$D14)/VLOOKUP($C14,Tableau1,6,0))=INT(((AW$4-$D14)/VLOOKUP($C14,Tableau1,6,0))),$C14&lt;&gt;""),"S",""))),"")</f>
        <v>#NAME?</v>
      </c>
      <c r="AX14" s="62" t="e">
        <f t="array" aca="1" ref="AX14" ca="1">IFERROR(IF(AND(OR(WEEKDAY(AW$4,2)&gt;5,AW$4=Fériés),OR(AW14="x",AW14="S")),AW14,IF(AX$4=$D14,"x",IF(AND(((AX$4-$D14)/VLOOKUP($C14,Tableau1,6,0))=INT(((AX$4-$D14)/VLOOKUP($C14,Tableau1,6,0))),$C14&lt;&gt;""),"S",""))),"")</f>
        <v>#NAME?</v>
      </c>
      <c r="AY14" s="62" t="e">
        <f t="array" aca="1" ref="AY14" ca="1">IFERROR(IF(AND(OR(WEEKDAY(AX$4,2)&gt;5,AX$4=Fériés),OR(AX14="x",AX14="S")),AX14,IF(AY$4=$D14,"x",IF(AND(((AY$4-$D14)/VLOOKUP($C14,Tableau1,6,0))=INT(((AY$4-$D14)/VLOOKUP($C14,Tableau1,6,0))),$C14&lt;&gt;""),"S",""))),"")</f>
        <v>#NAME?</v>
      </c>
      <c r="AZ14" s="62" t="e">
        <f t="array" aca="1" ref="AZ14" ca="1">IFERROR(IF(AND(OR(WEEKDAY(AY$4,2)&gt;5,AY$4=Fériés),OR(AY14="x",AY14="S")),AY14,IF(AZ$4=$D14,"x",IF(AND(((AZ$4-$D14)/VLOOKUP($C14,Tableau1,6,0))=INT(((AZ$4-$D14)/VLOOKUP($C14,Tableau1,6,0))),$C14&lt;&gt;""),"S",""))),"")</f>
        <v>#NAME?</v>
      </c>
      <c r="BA14" s="62" t="e">
        <f t="array" aca="1" ref="BA14" ca="1">IFERROR(IF(AND(OR(WEEKDAY(AZ$4,2)&gt;5,AZ$4=Fériés),OR(AZ14="x",AZ14="S")),AZ14,IF(BA$4=$D14,"x",IF(AND(((BA$4-$D14)/VLOOKUP($C14,Tableau1,6,0))=INT(((BA$4-$D14)/VLOOKUP($C14,Tableau1,6,0))),$C14&lt;&gt;""),"S",""))),"")</f>
        <v>#NAME?</v>
      </c>
      <c r="BB14" s="62" t="e">
        <f t="array" aca="1" ref="BB14" ca="1">IFERROR(IF(AND(OR(WEEKDAY(BA$4,2)&gt;5,BA$4=Fériés),OR(BA14="x",BA14="S")),BA14,IF(BB$4=$D14,"x",IF(AND(((BB$4-$D14)/VLOOKUP($C14,Tableau1,6,0))=INT(((BB$4-$D14)/VLOOKUP($C14,Tableau1,6,0))),$C14&lt;&gt;""),"S",""))),"")</f>
        <v>#NAME?</v>
      </c>
      <c r="BC14" s="62" t="e">
        <f t="array" aca="1" ref="BC14" ca="1">IFERROR(IF(AND(OR(WEEKDAY(BB$4,2)&gt;5,BB$4=Fériés),OR(BB14="x",BB14="S")),BB14,IF(BC$4=$D14,"x",IF(AND(((BC$4-$D14)/VLOOKUP($C14,Tableau1,6,0))=INT(((BC$4-$D14)/VLOOKUP($C14,Tableau1,6,0))),$C14&lt;&gt;""),"S",""))),"")</f>
        <v>#NAME?</v>
      </c>
      <c r="BD14" s="63" t="e">
        <f t="array" aca="1" ref="BD14" ca="1">IFERROR(IF(AND(OR(WEEKDAY(BC$4,2)&gt;5,BC$4=Fériés),OR(BC14="x",BC14="S")),BC14,IF(BD$4=$D14,"x",IF(AND(((BD$4-$D14)/VLOOKUP($C14,Tableau1,6,0))=INT(((BD$4-$D14)/VLOOKUP($C14,Tableau1,6,0))),$C14&lt;&gt;""),"S",""))),"")</f>
        <v>#NAME?</v>
      </c>
    </row>
    <row r="15" spans="1:59">
      <c r="C15" s="73" t="s">
        <v>59</v>
      </c>
      <c r="D15" s="24">
        <f ca="1">IF(ISBLANK(C15),0,VLOOKUP(C15,MACHINE!$C$4:$J$49,2,0))</f>
        <v>0</v>
      </c>
      <c r="E15" s="48"/>
      <c r="F15">
        <f t="shared" ca="1" si="4"/>
        <v>0</v>
      </c>
      <c r="G15" s="62" t="e">
        <f t="array" aca="1" ref="G15" ca="1">IFERROR(IF(AND(OR(WEEKDAY(F$4,2)&gt;5,F$4=Fériés),OR(F15="x",F15="S")),F15,IF(G$4=$D15,"x",IF(AND(((G$4-$D15)/VLOOKUP($C15,Tableau1,6,0))=INT(((G$4-$D15)/VLOOKUP($C15,Tableau1,6,0))),$C15&lt;&gt;""),"S",""))),"")</f>
        <v>#NAME?</v>
      </c>
      <c r="H15" s="62" t="e">
        <f t="array" aca="1" ref="H15" ca="1">IFERROR(IF(AND(OR(WEEKDAY(G$4,2)&gt;5,G$4=Fériés),OR(G15="x",G15="S")),G15,IF(H$4=$D15,"x",IF(AND(((H$4-$D15)/VLOOKUP($C15,Tableau1,6,0))=INT(((H$4-$D15)/VLOOKUP($C15,Tableau1,6,0))),$C15&lt;&gt;""),"S",""))),"")</f>
        <v>#NAME?</v>
      </c>
      <c r="I15" s="62" t="e">
        <f t="array" aca="1" ref="I15" ca="1">IFERROR(IF(AND(OR(WEEKDAY(H$4,2)&gt;5,H$4=Fériés),OR(H15="x",H15="S")),H15,IF(I$4=$D15,"x",IF(AND(((I$4-$D15)/VLOOKUP($C15,Tableau1,6,0))=INT(((I$4-$D15)/VLOOKUP($C15,Tableau1,6,0))),$C15&lt;&gt;""),"S",""))),"")</f>
        <v>#NAME?</v>
      </c>
      <c r="J15" s="62" t="e">
        <f t="array" aca="1" ref="J15" ca="1">IFERROR(IF(AND(OR(WEEKDAY(I$4,2)&gt;5,I$4=Fériés),OR(I15="x",I15="S")),I15,IF(J$4=$D15,"x",IF(AND(((J$4-$D15)/VLOOKUP($C15,Tableau1,6,0))=INT(((J$4-$D15)/VLOOKUP($C15,Tableau1,6,0))),$C15&lt;&gt;""),"S",""))),"")</f>
        <v>#NAME?</v>
      </c>
      <c r="K15" s="62" t="e">
        <f t="array" aca="1" ref="K15" ca="1">IFERROR(IF(AND(OR(WEEKDAY(J$4,2)&gt;5,J$4=Fériés),OR(J15="x",J15="S")),J15,IF(K$4=$D15,"x",IF(AND(((K$4-$D15)/VLOOKUP($C15,Tableau1,6,0))=INT(((K$4-$D15)/VLOOKUP($C15,Tableau1,6,0))),$C15&lt;&gt;""),"S",""))),"")</f>
        <v>#NAME?</v>
      </c>
      <c r="L15" s="62" t="e">
        <f t="array" aca="1" ref="L15" ca="1">IFERROR(IF(AND(OR(WEEKDAY(K$4,2)&gt;5,K$4=Fériés),OR(K15="x",K15="S")),K15,IF(L$4=$D15,"x",IF(AND(((L$4-$D15)/VLOOKUP($C15,Tableau1,6,0))=INT(((L$4-$D15)/VLOOKUP($C15,Tableau1,6,0))),$C15&lt;&gt;""),"S",""))),"")</f>
        <v>#NAME?</v>
      </c>
      <c r="M15" s="62" t="e">
        <f t="array" aca="1" ref="M15" ca="1">IFERROR(IF(AND(OR(WEEKDAY(L$4,2)&gt;5,L$4=Fériés),OR(L15="x",L15="S")),L15,IF(M$4=$D15,"x",IF(AND(((M$4-$D15)/VLOOKUP($C15,Tableau1,6,0))=INT(((M$4-$D15)/VLOOKUP($C15,Tableau1,6,0))),$C15&lt;&gt;""),"S",""))),"")</f>
        <v>#NAME?</v>
      </c>
      <c r="N15" s="62" t="e">
        <f t="array" aca="1" ref="N15" ca="1">IFERROR(IF(AND(OR(WEEKDAY(M$4,2)&gt;5,M$4=Fériés),OR(M15="x",M15="S")),M15,IF(N$4=$D15,"x",IF(AND(((N$4-$D15)/VLOOKUP($C15,Tableau1,6,0))=INT(((N$4-$D15)/VLOOKUP($C15,Tableau1,6,0))),$C15&lt;&gt;""),"S",""))),"")</f>
        <v>#NAME?</v>
      </c>
      <c r="O15" s="62" t="e">
        <f t="array" aca="1" ref="O15" ca="1">IFERROR(IF(AND(OR(WEEKDAY(N$4,2)&gt;5,N$4=Fériés),OR(N15="x",N15="S")),N15,IF(O$4=$D15,"x",IF(AND(((O$4-$D15)/VLOOKUP($C15,Tableau1,6,0))=INT(((O$4-$D15)/VLOOKUP($C15,Tableau1,6,0))),$C15&lt;&gt;""),"S",""))),"")</f>
        <v>#NAME?</v>
      </c>
      <c r="P15" s="62" t="e">
        <f t="array" aca="1" ref="P15" ca="1">IFERROR(IF(AND(OR(WEEKDAY(O$4,2)&gt;5,O$4=Fériés),OR(O15="x",O15="S")),O15,IF(P$4=$D15,"x",IF(AND(((P$4-$D15)/VLOOKUP($C15,Tableau1,6,0))=INT(((P$4-$D15)/VLOOKUP($C15,Tableau1,6,0))),$C15&lt;&gt;""),"S",""))),"")</f>
        <v>#NAME?</v>
      </c>
      <c r="Q15" s="62" t="e">
        <f t="array" aca="1" ref="Q15" ca="1">IFERROR(IF(AND(OR(WEEKDAY(P$4,2)&gt;5,P$4=Fériés),OR(P15="x",P15="S")),P15,IF(Q$4=$D15,"x",IF(AND(((Q$4-$D15)/VLOOKUP($C15,Tableau1,6,0))=INT(((Q$4-$D15)/VLOOKUP($C15,Tableau1,6,0))),$C15&lt;&gt;""),"S",""))),"")</f>
        <v>#NAME?</v>
      </c>
      <c r="R15" s="62" t="e">
        <f t="array" aca="1" ref="R15" ca="1">IFERROR(IF(AND(OR(WEEKDAY(Q$4,2)&gt;5,Q$4=Fériés),OR(Q15="x",Q15="S")),Q15,IF(R$4=$D15,"x",IF(AND(((R$4-$D15)/VLOOKUP($C15,Tableau1,6,0))=INT(((R$4-$D15)/VLOOKUP($C15,Tableau1,6,0))),$C15&lt;&gt;""),"S",""))),"")</f>
        <v>#NAME?</v>
      </c>
      <c r="S15" s="62" t="e">
        <f t="array" aca="1" ref="S15" ca="1">IFERROR(IF(AND(OR(WEEKDAY(R$4,2)&gt;5,R$4=Fériés),OR(R15="x",R15="S")),R15,IF(S$4=$D15,"x",IF(AND(((S$4-$D15)/VLOOKUP($C15,Tableau1,6,0))=INT(((S$4-$D15)/VLOOKUP($C15,Tableau1,6,0))),$C15&lt;&gt;""),"S",""))),"")</f>
        <v>#NAME?</v>
      </c>
      <c r="T15" s="62" t="e">
        <f t="array" aca="1" ref="T15" ca="1">IFERROR(IF(AND(OR(WEEKDAY(S$4,2)&gt;5,S$4=Fériés),OR(S15="x",S15="S")),S15,IF(T$4=$D15,"x",IF(AND(((T$4-$D15)/VLOOKUP($C15,Tableau1,6,0))=INT(((T$4-$D15)/VLOOKUP($C15,Tableau1,6,0))),$C15&lt;&gt;""),"S",""))),"")</f>
        <v>#NAME?</v>
      </c>
      <c r="U15" s="62" t="e">
        <f t="array" aca="1" ref="U15" ca="1">IFERROR(IF(AND(OR(WEEKDAY(T$4,2)&gt;5,T$4=Fériés),OR(T15="x",T15="S")),T15,IF(U$4=$D15,"x",IF(AND(((U$4-$D15)/VLOOKUP($C15,Tableau1,6,0))=INT(((U$4-$D15)/VLOOKUP($C15,Tableau1,6,0))),$C15&lt;&gt;""),"S",""))),"")</f>
        <v>#NAME?</v>
      </c>
      <c r="V15" s="62" t="e">
        <f t="array" aca="1" ref="V15" ca="1">IFERROR(IF(AND(OR(WEEKDAY(U$4,2)&gt;5,U$4=Fériés),OR(U15="x",U15="S")),U15,IF(V$4=$D15,"x",IF(AND(((V$4-$D15)/VLOOKUP($C15,Tableau1,6,0))=INT(((V$4-$D15)/VLOOKUP($C15,Tableau1,6,0))),$C15&lt;&gt;""),"S",""))),"")</f>
        <v>#NAME?</v>
      </c>
      <c r="W15" s="62" t="e">
        <f t="array" aca="1" ref="W15" ca="1">IFERROR(IF(AND(OR(WEEKDAY(V$4,2)&gt;5,V$4=Fériés),OR(V15="x",V15="S")),V15,IF(W$4=$D15,"x",IF(AND(((W$4-$D15)/VLOOKUP($C15,Tableau1,6,0))=INT(((W$4-$D15)/VLOOKUP($C15,Tableau1,6,0))),$C15&lt;&gt;""),"S",""))),"")</f>
        <v>#NAME?</v>
      </c>
      <c r="X15" s="62" t="e">
        <f t="array" aca="1" ref="X15" ca="1">IFERROR(IF(AND(OR(WEEKDAY(W$4,2)&gt;5,W$4=Fériés),OR(W15="x",W15="S")),W15,IF(X$4=$D15,"x",IF(AND(((X$4-$D15)/VLOOKUP($C15,Tableau1,6,0))=INT(((X$4-$D15)/VLOOKUP($C15,Tableau1,6,0))),$C15&lt;&gt;""),"S",""))),"")</f>
        <v>#NAME?</v>
      </c>
      <c r="Y15" s="62" t="e">
        <f t="array" aca="1" ref="Y15" ca="1">IFERROR(IF(AND(OR(WEEKDAY(X$4,2)&gt;5,X$4=Fériés),OR(X15="x",X15="S")),X15,IF(Y$4=$D15,"x",IF(AND(((Y$4-$D15)/VLOOKUP($C15,Tableau1,6,0))=INT(((Y$4-$D15)/VLOOKUP($C15,Tableau1,6,0))),$C15&lt;&gt;""),"S",""))),"")</f>
        <v>#NAME?</v>
      </c>
      <c r="Z15" s="62" t="e">
        <f t="array" aca="1" ref="Z15" ca="1">IFERROR(IF(AND(OR(WEEKDAY(Y$4,2)&gt;5,Y$4=Fériés),OR(Y15="x",Y15="S")),Y15,IF(Z$4=$D15,"x",IF(AND(((Z$4-$D15)/VLOOKUP($C15,Tableau1,6,0))=INT(((Z$4-$D15)/VLOOKUP($C15,Tableau1,6,0))),$C15&lt;&gt;""),"S",""))),"")</f>
        <v>#NAME?</v>
      </c>
      <c r="AA15" s="62" t="e">
        <f t="array" aca="1" ref="AA15" ca="1">IFERROR(IF(AND(OR(WEEKDAY(Z$4,2)&gt;5,Z$4=Fériés),OR(Z15="x",Z15="S")),Z15,IF(AA$4=$D15,"x",IF(AND(((AA$4-$D15)/VLOOKUP($C15,Tableau1,6,0))=INT(((AA$4-$D15)/VLOOKUP($C15,Tableau1,6,0))),$C15&lt;&gt;""),"S",""))),"")</f>
        <v>#NAME?</v>
      </c>
      <c r="AB15" s="62" t="e">
        <f t="array" aca="1" ref="AB15" ca="1">IFERROR(IF(AND(OR(WEEKDAY(AA$4,2)&gt;5,AA$4=Fériés),OR(AA15="x",AA15="S")),AA15,IF(AB$4=$D15,"x",IF(AND(((AB$4-$D15)/VLOOKUP($C15,Tableau1,6,0))=INT(((AB$4-$D15)/VLOOKUP($C15,Tableau1,6,0))),$C15&lt;&gt;""),"S",""))),"")</f>
        <v>#NAME?</v>
      </c>
      <c r="AC15" s="62" t="e">
        <f t="array" aca="1" ref="AC15" ca="1">IFERROR(IF(AND(OR(WEEKDAY(AB$4,2)&gt;5,AB$4=Fériés),OR(AB15="x",AB15="S")),AB15,IF(AC$4=$D15,"x",IF(AND(((AC$4-$D15)/VLOOKUP($C15,Tableau1,6,0))=INT(((AC$4-$D15)/VLOOKUP($C15,Tableau1,6,0))),$C15&lt;&gt;""),"S",""))),"")</f>
        <v>#NAME?</v>
      </c>
      <c r="AD15" s="62" t="e">
        <f t="array" aca="1" ref="AD15" ca="1">IFERROR(IF(AND(OR(WEEKDAY(AC$4,2)&gt;5,AC$4=Fériés),OR(AC15="x",AC15="S")),AC15,IF(AD$4=$D15,"x",IF(AND(((AD$4-$D15)/VLOOKUP($C15,Tableau1,6,0))=INT(((AD$4-$D15)/VLOOKUP($C15,Tableau1,6,0))),$C15&lt;&gt;""),"S",""))),"")</f>
        <v>#NAME?</v>
      </c>
      <c r="AE15" s="62" t="e">
        <f t="array" aca="1" ref="AE15" ca="1">IFERROR(IF(AND(OR(WEEKDAY(AD$4,2)&gt;5,AD$4=Fériés),OR(AD15="x",AD15="S")),AD15,IF(AE$4=$D15,"x",IF(AND(((AE$4-$D15)/VLOOKUP($C15,Tableau1,6,0))=INT(((AE$4-$D15)/VLOOKUP($C15,Tableau1,6,0))),$C15&lt;&gt;""),"S",""))),"")</f>
        <v>#NAME?</v>
      </c>
      <c r="AF15" s="62" t="e">
        <f t="array" aca="1" ref="AF15" ca="1">IFERROR(IF(AND(OR(WEEKDAY(AE$4,2)&gt;5,AE$4=Fériés),OR(AE15="x",AE15="S")),AE15,IF(AF$4=$D15,"x",IF(AND(((AF$4-$D15)/VLOOKUP($C15,Tableau1,6,0))=INT(((AF$4-$D15)/VLOOKUP($C15,Tableau1,6,0))),$C15&lt;&gt;""),"S",""))),"")</f>
        <v>#NAME?</v>
      </c>
      <c r="AG15" s="62" t="e">
        <f t="array" aca="1" ref="AG15" ca="1">IFERROR(IF(AND(OR(WEEKDAY(AF$4,2)&gt;5,AF$4=Fériés),OR(AF15="x",AF15="S")),AF15,IF(AG$4=$D15,"x",IF(AND(((AG$4-$D15)/VLOOKUP($C15,Tableau1,6,0))=INT(((AG$4-$D15)/VLOOKUP($C15,Tableau1,6,0))),$C15&lt;&gt;""),"S",""))),"")</f>
        <v>#NAME?</v>
      </c>
      <c r="AH15" s="62" t="e">
        <f t="array" aca="1" ref="AH15" ca="1">IFERROR(IF(AND(OR(WEEKDAY(AG$4,2)&gt;5,AG$4=Fériés),OR(AG15="x",AG15="S")),AG15,IF(AH$4=$D15,"x",IF(AND(((AH$4-$D15)/VLOOKUP($C15,Tableau1,6,0))=INT(((AH$4-$D15)/VLOOKUP($C15,Tableau1,6,0))),$C15&lt;&gt;""),"S",""))),"")</f>
        <v>#NAME?</v>
      </c>
      <c r="AI15" s="62" t="e">
        <f t="array" aca="1" ref="AI15" ca="1">IFERROR(IF(AND(OR(WEEKDAY(AH$4,2)&gt;5,AH$4=Fériés),OR(AH15="x",AH15="S")),AH15,IF(AI$4=$D15,"x",IF(AND(((AI$4-$D15)/VLOOKUP($C15,Tableau1,6,0))=INT(((AI$4-$D15)/VLOOKUP($C15,Tableau1,6,0))),$C15&lt;&gt;""),"S",""))),"")</f>
        <v>#NAME?</v>
      </c>
      <c r="AJ15" s="62" t="e">
        <f t="array" aca="1" ref="AJ15" ca="1">IFERROR(IF(AND(OR(WEEKDAY(AI$4,2)&gt;5,AI$4=Fériés),OR(AI15="x",AI15="S")),AI15,IF(AJ$4=$D15,"x",IF(AND(((AJ$4-$D15)/VLOOKUP($C15,Tableau1,6,0))=INT(((AJ$4-$D15)/VLOOKUP($C15,Tableau1,6,0))),$C15&lt;&gt;""),"S",""))),"")</f>
        <v>#NAME?</v>
      </c>
      <c r="AK15" s="62" t="e">
        <f t="array" aca="1" ref="AK15" ca="1">IFERROR(IF(AND(OR(WEEKDAY(AJ$4,2)&gt;5,AJ$4=Fériés),OR(AJ15="x",AJ15="S")),AJ15,IF(AK$4=$D15,"x",IF(AND(((AK$4-$D15)/VLOOKUP($C15,Tableau1,6,0))=INT(((AK$4-$D15)/VLOOKUP($C15,Tableau1,6,0))),$C15&lt;&gt;""),"S",""))),"")</f>
        <v>#NAME?</v>
      </c>
      <c r="AL15" s="62" t="e">
        <f t="array" aca="1" ref="AL15" ca="1">IFERROR(IF(AND(OR(WEEKDAY(AK$4,2)&gt;5,AK$4=Fériés),OR(AK15="x",AK15="S")),AK15,IF(AL$4=$D15,"x",IF(AND(((AL$4-$D15)/VLOOKUP($C15,Tableau1,6,0))=INT(((AL$4-$D15)/VLOOKUP($C15,Tableau1,6,0))),$C15&lt;&gt;""),"S",""))),"")</f>
        <v>#NAME?</v>
      </c>
      <c r="AM15" s="62" t="e">
        <f t="array" aca="1" ref="AM15" ca="1">IFERROR(IF(AND(OR(WEEKDAY(AL$4,2)&gt;5,AL$4=Fériés),OR(AL15="x",AL15="S")),AL15,IF(AM$4=$D15,"x",IF(AND(((AM$4-$D15)/VLOOKUP($C15,Tableau1,6,0))=INT(((AM$4-$D15)/VLOOKUP($C15,Tableau1,6,0))),$C15&lt;&gt;""),"S",""))),"")</f>
        <v>#NAME?</v>
      </c>
      <c r="AN15" s="62" t="e">
        <f t="array" aca="1" ref="AN15" ca="1">IFERROR(IF(AND(OR(WEEKDAY(AM$4,2)&gt;5,AM$4=Fériés),OR(AM15="x",AM15="S")),AM15,IF(AN$4=$D15,"x",IF(AND(((AN$4-$D15)/VLOOKUP($C15,Tableau1,6,0))=INT(((AN$4-$D15)/VLOOKUP($C15,Tableau1,6,0))),$C15&lt;&gt;""),"S",""))),"")</f>
        <v>#NAME?</v>
      </c>
      <c r="AO15" s="62" t="e">
        <f t="array" aca="1" ref="AO15" ca="1">IFERROR(IF(AND(OR(WEEKDAY(AN$4,2)&gt;5,AN$4=Fériés),OR(AN15="x",AN15="S")),AN15,IF(AO$4=$D15,"x",IF(AND(((AO$4-$D15)/VLOOKUP($C15,Tableau1,6,0))=INT(((AO$4-$D15)/VLOOKUP($C15,Tableau1,6,0))),$C15&lt;&gt;""),"S",""))),"")</f>
        <v>#NAME?</v>
      </c>
      <c r="AP15" s="62" t="e">
        <f t="array" aca="1" ref="AP15" ca="1">IFERROR(IF(AND(OR(WEEKDAY(AO$4,2)&gt;5,AO$4=Fériés),OR(AO15="x",AO15="S")),AO15,IF(AP$4=$D15,"x",IF(AND(((AP$4-$D15)/VLOOKUP($C15,Tableau1,6,0))=INT(((AP$4-$D15)/VLOOKUP($C15,Tableau1,6,0))),$C15&lt;&gt;""),"S",""))),"")</f>
        <v>#NAME?</v>
      </c>
      <c r="AQ15" s="62" t="e">
        <f t="array" aca="1" ref="AQ15" ca="1">IFERROR(IF(AND(OR(WEEKDAY(AP$4,2)&gt;5,AP$4=Fériés),OR(AP15="x",AP15="S")),AP15,IF(AQ$4=$D15,"x",IF(AND(((AQ$4-$D15)/VLOOKUP($C15,Tableau1,6,0))=INT(((AQ$4-$D15)/VLOOKUP($C15,Tableau1,6,0))),$C15&lt;&gt;""),"S",""))),"")</f>
        <v>#NAME?</v>
      </c>
      <c r="AR15" s="62" t="e">
        <f t="array" aca="1" ref="AR15" ca="1">IFERROR(IF(AND(OR(WEEKDAY(AQ$4,2)&gt;5,AQ$4=Fériés),OR(AQ15="x",AQ15="S")),AQ15,IF(AR$4=$D15,"x",IF(AND(((AR$4-$D15)/VLOOKUP($C15,Tableau1,6,0))=INT(((AR$4-$D15)/VLOOKUP($C15,Tableau1,6,0))),$C15&lt;&gt;""),"S",""))),"")</f>
        <v>#NAME?</v>
      </c>
      <c r="AS15" s="62" t="e">
        <f t="array" aca="1" ref="AS15" ca="1">IFERROR(IF(AND(OR(WEEKDAY(AR$4,2)&gt;5,AR$4=Fériés),OR(AR15="x",AR15="S")),AR15,IF(AS$4=$D15,"x",IF(AND(((AS$4-$D15)/VLOOKUP($C15,Tableau1,6,0))=INT(((AS$4-$D15)/VLOOKUP($C15,Tableau1,6,0))),$C15&lt;&gt;""),"S",""))),"")</f>
        <v>#NAME?</v>
      </c>
      <c r="AT15" s="62" t="e">
        <f t="array" aca="1" ref="AT15" ca="1">IFERROR(IF(AND(OR(WEEKDAY(AS$4,2)&gt;5,AS$4=Fériés),OR(AS15="x",AS15="S")),AS15,IF(AT$4=$D15,"x",IF(AND(((AT$4-$D15)/VLOOKUP($C15,Tableau1,6,0))=INT(((AT$4-$D15)/VLOOKUP($C15,Tableau1,6,0))),$C15&lt;&gt;""),"S",""))),"")</f>
        <v>#NAME?</v>
      </c>
      <c r="AU15" s="62" t="e">
        <f t="array" aca="1" ref="AU15" ca="1">IFERROR(IF(AND(OR(WEEKDAY(AT$4,2)&gt;5,AT$4=Fériés),OR(AT15="x",AT15="S")),AT15,IF(AU$4=$D15,"x",IF(AND(((AU$4-$D15)/VLOOKUP($C15,Tableau1,6,0))=INT(((AU$4-$D15)/VLOOKUP($C15,Tableau1,6,0))),$C15&lt;&gt;""),"S",""))),"")</f>
        <v>#NAME?</v>
      </c>
      <c r="AV15" s="62" t="e">
        <f t="array" aca="1" ref="AV15" ca="1">IFERROR(IF(AND(OR(WEEKDAY(AU$4,2)&gt;5,AU$4=Fériés),OR(AU15="x",AU15="S")),AU15,IF(AV$4=$D15,"x",IF(AND(((AV$4-$D15)/VLOOKUP($C15,Tableau1,6,0))=INT(((AV$4-$D15)/VLOOKUP($C15,Tableau1,6,0))),$C15&lt;&gt;""),"S",""))),"")</f>
        <v>#NAME?</v>
      </c>
      <c r="AW15" s="62" t="e">
        <f t="array" aca="1" ref="AW15" ca="1">IFERROR(IF(AND(OR(WEEKDAY(AV$4,2)&gt;5,AV$4=Fériés),OR(AV15="x",AV15="S")),AV15,IF(AW$4=$D15,"x",IF(AND(((AW$4-$D15)/VLOOKUP($C15,Tableau1,6,0))=INT(((AW$4-$D15)/VLOOKUP($C15,Tableau1,6,0))),$C15&lt;&gt;""),"S",""))),"")</f>
        <v>#NAME?</v>
      </c>
      <c r="AX15" s="62" t="e">
        <f t="array" aca="1" ref="AX15" ca="1">IFERROR(IF(AND(OR(WEEKDAY(AW$4,2)&gt;5,AW$4=Fériés),OR(AW15="x",AW15="S")),AW15,IF(AX$4=$D15,"x",IF(AND(((AX$4-$D15)/VLOOKUP($C15,Tableau1,6,0))=INT(((AX$4-$D15)/VLOOKUP($C15,Tableau1,6,0))),$C15&lt;&gt;""),"S",""))),"")</f>
        <v>#NAME?</v>
      </c>
      <c r="AY15" s="62" t="e">
        <f t="array" aca="1" ref="AY15" ca="1">IFERROR(IF(AND(OR(WEEKDAY(AX$4,2)&gt;5,AX$4=Fériés),OR(AX15="x",AX15="S")),AX15,IF(AY$4=$D15,"x",IF(AND(((AY$4-$D15)/VLOOKUP($C15,Tableau1,6,0))=INT(((AY$4-$D15)/VLOOKUP($C15,Tableau1,6,0))),$C15&lt;&gt;""),"S",""))),"")</f>
        <v>#NAME?</v>
      </c>
      <c r="AZ15" s="62" t="e">
        <f t="array" aca="1" ref="AZ15" ca="1">IFERROR(IF(AND(OR(WEEKDAY(AY$4,2)&gt;5,AY$4=Fériés),OR(AY15="x",AY15="S")),AY15,IF(AZ$4=$D15,"x",IF(AND(((AZ$4-$D15)/VLOOKUP($C15,Tableau1,6,0))=INT(((AZ$4-$D15)/VLOOKUP($C15,Tableau1,6,0))),$C15&lt;&gt;""),"S",""))),"")</f>
        <v>#NAME?</v>
      </c>
      <c r="BA15" s="62" t="e">
        <f t="array" aca="1" ref="BA15" ca="1">IFERROR(IF(AND(OR(WEEKDAY(AZ$4,2)&gt;5,AZ$4=Fériés),OR(AZ15="x",AZ15="S")),AZ15,IF(BA$4=$D15,"x",IF(AND(((BA$4-$D15)/VLOOKUP($C15,Tableau1,6,0))=INT(((BA$4-$D15)/VLOOKUP($C15,Tableau1,6,0))),$C15&lt;&gt;""),"S",""))),"")</f>
        <v>#NAME?</v>
      </c>
      <c r="BB15" s="62" t="e">
        <f t="array" aca="1" ref="BB15" ca="1">IFERROR(IF(AND(OR(WEEKDAY(BA$4,2)&gt;5,BA$4=Fériés),OR(BA15="x",BA15="S")),BA15,IF(BB$4=$D15,"x",IF(AND(((BB$4-$D15)/VLOOKUP($C15,Tableau1,6,0))=INT(((BB$4-$D15)/VLOOKUP($C15,Tableau1,6,0))),$C15&lt;&gt;""),"S",""))),"")</f>
        <v>#NAME?</v>
      </c>
      <c r="BC15" s="62" t="e">
        <f t="array" aca="1" ref="BC15" ca="1">IFERROR(IF(AND(OR(WEEKDAY(BB$4,2)&gt;5,BB$4=Fériés),OR(BB15="x",BB15="S")),BB15,IF(BC$4=$D15,"x",IF(AND(((BC$4-$D15)/VLOOKUP($C15,Tableau1,6,0))=INT(((BC$4-$D15)/VLOOKUP($C15,Tableau1,6,0))),$C15&lt;&gt;""),"S",""))),"")</f>
        <v>#NAME?</v>
      </c>
      <c r="BD15" s="63" t="e">
        <f t="array" aca="1" ref="BD15" ca="1">IFERROR(IF(AND(OR(WEEKDAY(BC$4,2)&gt;5,BC$4=Fériés),OR(BC15="x",BC15="S")),BC15,IF(BD$4=$D15,"x",IF(AND(((BD$4-$D15)/VLOOKUP($C15,Tableau1,6,0))=INT(((BD$4-$D15)/VLOOKUP($C15,Tableau1,6,0))),$C15&lt;&gt;""),"S",""))),"")</f>
        <v>#NAME?</v>
      </c>
    </row>
    <row r="16" spans="1:59">
      <c r="C16" s="74" t="s">
        <v>102</v>
      </c>
      <c r="D16" s="24">
        <f ca="1">IF(ISBLANK(C16),0,VLOOKUP(C16,MACHINE!$C$4:$J$49,2,0))</f>
        <v>42662</v>
      </c>
      <c r="E16" s="48"/>
      <c r="F16">
        <f t="shared" ca="1" si="4"/>
        <v>42662</v>
      </c>
      <c r="G16" s="62" t="e">
        <f t="array" aca="1" ref="G16" ca="1">IFERROR(IF(AND(OR(WEEKDAY(F$4,2)&gt;5,F$4=Fériés),OR(F16="x",F16="S")),F16,IF(G$4=$D16,"x",IF(AND(((G$4-$D16)/VLOOKUP($C16,Tableau1,6,0))=INT(((G$4-$D16)/VLOOKUP($C16,Tableau1,6,0))),$C16&lt;&gt;""),"S",""))),"")</f>
        <v>#NAME?</v>
      </c>
      <c r="H16" s="62" t="e">
        <f t="array" aca="1" ref="H16" ca="1">IFERROR(IF(AND(OR(WEEKDAY(G$4,2)&gt;5,G$4=Fériés),OR(G16="x",G16="S")),G16,IF(H$4=$D16,"x",IF(AND(((H$4-$D16)/VLOOKUP($C16,Tableau1,6,0))=INT(((H$4-$D16)/VLOOKUP($C16,Tableau1,6,0))),$C16&lt;&gt;""),"S",""))),"")</f>
        <v>#NAME?</v>
      </c>
      <c r="I16" s="62" t="e">
        <f t="array" aca="1" ref="I16" ca="1">IFERROR(IF(AND(OR(WEEKDAY(H$4,2)&gt;5,H$4=Fériés),OR(H16="x",H16="S")),H16,IF(I$4=$D16,"x",IF(AND(((I$4-$D16)/VLOOKUP($C16,Tableau1,6,0))=INT(((I$4-$D16)/VLOOKUP($C16,Tableau1,6,0))),$C16&lt;&gt;""),"S",""))),"")</f>
        <v>#NAME?</v>
      </c>
      <c r="J16" s="62" t="e">
        <f t="array" aca="1" ref="J16" ca="1">IFERROR(IF(AND(OR(WEEKDAY(I$4,2)&gt;5,I$4=Fériés),OR(I16="x",I16="S")),I16,IF(J$4=$D16,"x",IF(AND(((J$4-$D16)/VLOOKUP($C16,Tableau1,6,0))=INT(((J$4-$D16)/VLOOKUP($C16,Tableau1,6,0))),$C16&lt;&gt;""),"S",""))),"")</f>
        <v>#NAME?</v>
      </c>
      <c r="K16" s="62" t="e">
        <f t="array" aca="1" ref="K16" ca="1">IFERROR(IF(AND(OR(WEEKDAY(J$4,2)&gt;5,J$4=Fériés),OR(J16="x",J16="S")),J16,IF(K$4=$D16,"x",IF(AND(((K$4-$D16)/VLOOKUP($C16,Tableau1,6,0))=INT(((K$4-$D16)/VLOOKUP($C16,Tableau1,6,0))),$C16&lt;&gt;""),"S",""))),"")</f>
        <v>#NAME?</v>
      </c>
      <c r="L16" s="62" t="e">
        <f t="array" aca="1" ref="L16" ca="1">IFERROR(IF(AND(OR(WEEKDAY(K$4,2)&gt;5,K$4=Fériés),OR(K16="x",K16="S")),K16,IF(L$4=$D16,"x",IF(AND(((L$4-$D16)/VLOOKUP($C16,Tableau1,6,0))=INT(((L$4-$D16)/VLOOKUP($C16,Tableau1,6,0))),$C16&lt;&gt;""),"S",""))),"")</f>
        <v>#NAME?</v>
      </c>
      <c r="M16" s="62" t="e">
        <f t="array" aca="1" ref="M16" ca="1">IFERROR(IF(AND(OR(WEEKDAY(L$4,2)&gt;5,L$4=Fériés),OR(L16="x",L16="S")),L16,IF(M$4=$D16,"x",IF(AND(((M$4-$D16)/VLOOKUP($C16,Tableau1,6,0))=INT(((M$4-$D16)/VLOOKUP($C16,Tableau1,6,0))),$C16&lt;&gt;""),"S",""))),"")</f>
        <v>#NAME?</v>
      </c>
      <c r="N16" s="62" t="e">
        <f t="array" aca="1" ref="N16" ca="1">IFERROR(IF(AND(OR(WEEKDAY(M$4,2)&gt;5,M$4=Fériés),OR(M16="x",M16="S")),M16,IF(N$4=$D16,"x",IF(AND(((N$4-$D16)/VLOOKUP($C16,Tableau1,6,0))=INT(((N$4-$D16)/VLOOKUP($C16,Tableau1,6,0))),$C16&lt;&gt;""),"S",""))),"")</f>
        <v>#NAME?</v>
      </c>
      <c r="O16" s="62" t="e">
        <f t="array" aca="1" ref="O16" ca="1">IFERROR(IF(AND(OR(WEEKDAY(N$4,2)&gt;5,N$4=Fériés),OR(N16="x",N16="S")),N16,IF(O$4=$D16,"x",IF(AND(((O$4-$D16)/VLOOKUP($C16,Tableau1,6,0))=INT(((O$4-$D16)/VLOOKUP($C16,Tableau1,6,0))),$C16&lt;&gt;""),"S",""))),"")</f>
        <v>#NAME?</v>
      </c>
      <c r="P16" s="62" t="e">
        <f t="array" aca="1" ref="P16" ca="1">IFERROR(IF(AND(OR(WEEKDAY(O$4,2)&gt;5,O$4=Fériés),OR(O16="x",O16="S")),O16,IF(P$4=$D16,"x",IF(AND(((P$4-$D16)/VLOOKUP($C16,Tableau1,6,0))=INT(((P$4-$D16)/VLOOKUP($C16,Tableau1,6,0))),$C16&lt;&gt;""),"S",""))),"")</f>
        <v>#NAME?</v>
      </c>
      <c r="Q16" s="62" t="e">
        <f t="array" aca="1" ref="Q16" ca="1">IFERROR(IF(AND(OR(WEEKDAY(P$4,2)&gt;5,P$4=Fériés),OR(P16="x",P16="S")),P16,IF(Q$4=$D16,"x",IF(AND(((Q$4-$D16)/VLOOKUP($C16,Tableau1,6,0))=INT(((Q$4-$D16)/VLOOKUP($C16,Tableau1,6,0))),$C16&lt;&gt;""),"S",""))),"")</f>
        <v>#NAME?</v>
      </c>
      <c r="R16" s="62" t="e">
        <f t="array" aca="1" ref="R16" ca="1">IFERROR(IF(AND(OR(WEEKDAY(Q$4,2)&gt;5,Q$4=Fériés),OR(Q16="x",Q16="S")),Q16,IF(R$4=$D16,"x",IF(AND(((R$4-$D16)/VLOOKUP($C16,Tableau1,6,0))=INT(((R$4-$D16)/VLOOKUP($C16,Tableau1,6,0))),$C16&lt;&gt;""),"S",""))),"")</f>
        <v>#NAME?</v>
      </c>
      <c r="S16" s="62" t="e">
        <f t="array" aca="1" ref="S16" ca="1">IFERROR(IF(AND(OR(WEEKDAY(R$4,2)&gt;5,R$4=Fériés),OR(R16="x",R16="S")),R16,IF(S$4=$D16,"x",IF(AND(((S$4-$D16)/VLOOKUP($C16,Tableau1,6,0))=INT(((S$4-$D16)/VLOOKUP($C16,Tableau1,6,0))),$C16&lt;&gt;""),"S",""))),"")</f>
        <v>#NAME?</v>
      </c>
      <c r="T16" s="62" t="e">
        <f t="array" aca="1" ref="T16" ca="1">IFERROR(IF(AND(OR(WEEKDAY(S$4,2)&gt;5,S$4=Fériés),OR(S16="x",S16="S")),S16,IF(T$4=$D16,"x",IF(AND(((T$4-$D16)/VLOOKUP($C16,Tableau1,6,0))=INT(((T$4-$D16)/VLOOKUP($C16,Tableau1,6,0))),$C16&lt;&gt;""),"S",""))),"")</f>
        <v>#NAME?</v>
      </c>
      <c r="U16" s="62" t="e">
        <f t="array" aca="1" ref="U16" ca="1">IFERROR(IF(AND(OR(WEEKDAY(T$4,2)&gt;5,T$4=Fériés),OR(T16="x",T16="S")),T16,IF(U$4=$D16,"x",IF(AND(((U$4-$D16)/VLOOKUP($C16,Tableau1,6,0))=INT(((U$4-$D16)/VLOOKUP($C16,Tableau1,6,0))),$C16&lt;&gt;""),"S",""))),"")</f>
        <v>#NAME?</v>
      </c>
      <c r="V16" s="62" t="e">
        <f t="array" aca="1" ref="V16" ca="1">IFERROR(IF(AND(OR(WEEKDAY(U$4,2)&gt;5,U$4=Fériés),OR(U16="x",U16="S")),U16,IF(V$4=$D16,"x",IF(AND(((V$4-$D16)/VLOOKUP($C16,Tableau1,6,0))=INT(((V$4-$D16)/VLOOKUP($C16,Tableau1,6,0))),$C16&lt;&gt;""),"S",""))),"")</f>
        <v>#NAME?</v>
      </c>
      <c r="W16" s="62" t="e">
        <f t="array" aca="1" ref="W16" ca="1">IFERROR(IF(AND(OR(WEEKDAY(V$4,2)&gt;5,V$4=Fériés),OR(V16="x",V16="S")),V16,IF(W$4=$D16,"x",IF(AND(((W$4-$D16)/VLOOKUP($C16,Tableau1,6,0))=INT(((W$4-$D16)/VLOOKUP($C16,Tableau1,6,0))),$C16&lt;&gt;""),"S",""))),"")</f>
        <v>#NAME?</v>
      </c>
      <c r="X16" s="62" t="e">
        <f t="array" aca="1" ref="X16" ca="1">IFERROR(IF(AND(OR(WEEKDAY(W$4,2)&gt;5,W$4=Fériés),OR(W16="x",W16="S")),W16,IF(X$4=$D16,"x",IF(AND(((X$4-$D16)/VLOOKUP($C16,Tableau1,6,0))=INT(((X$4-$D16)/VLOOKUP($C16,Tableau1,6,0))),$C16&lt;&gt;""),"S",""))),"")</f>
        <v>#NAME?</v>
      </c>
      <c r="Y16" s="62" t="e">
        <f t="array" aca="1" ref="Y16" ca="1">IFERROR(IF(AND(OR(WEEKDAY(X$4,2)&gt;5,X$4=Fériés),OR(X16="x",X16="S")),X16,IF(Y$4=$D16,"x",IF(AND(((Y$4-$D16)/VLOOKUP($C16,Tableau1,6,0))=INT(((Y$4-$D16)/VLOOKUP($C16,Tableau1,6,0))),$C16&lt;&gt;""),"S",""))),"")</f>
        <v>#NAME?</v>
      </c>
      <c r="Z16" s="62" t="e">
        <f t="array" aca="1" ref="Z16" ca="1">IFERROR(IF(AND(OR(WEEKDAY(Y$4,2)&gt;5,Y$4=Fériés),OR(Y16="x",Y16="S")),Y16,IF(Z$4=$D16,"x",IF(AND(((Z$4-$D16)/VLOOKUP($C16,Tableau1,6,0))=INT(((Z$4-$D16)/VLOOKUP($C16,Tableau1,6,0))),$C16&lt;&gt;""),"S",""))),"")</f>
        <v>#NAME?</v>
      </c>
      <c r="AA16" s="62" t="e">
        <f t="array" aca="1" ref="AA16" ca="1">IFERROR(IF(AND(OR(WEEKDAY(Z$4,2)&gt;5,Z$4=Fériés),OR(Z16="x",Z16="S")),Z16,IF(AA$4=$D16,"x",IF(AND(((AA$4-$D16)/VLOOKUP($C16,Tableau1,6,0))=INT(((AA$4-$D16)/VLOOKUP($C16,Tableau1,6,0))),$C16&lt;&gt;""),"S",""))),"")</f>
        <v>#NAME?</v>
      </c>
      <c r="AB16" s="62" t="e">
        <f t="array" aca="1" ref="AB16" ca="1">IFERROR(IF(AND(OR(WEEKDAY(AA$4,2)&gt;5,AA$4=Fériés),OR(AA16="x",AA16="S")),AA16,IF(AB$4=$D16,"x",IF(AND(((AB$4-$D16)/VLOOKUP($C16,Tableau1,6,0))=INT(((AB$4-$D16)/VLOOKUP($C16,Tableau1,6,0))),$C16&lt;&gt;""),"S",""))),"")</f>
        <v>#NAME?</v>
      </c>
      <c r="AC16" s="62" t="e">
        <f t="array" aca="1" ref="AC16" ca="1">IFERROR(IF(AND(OR(WEEKDAY(AB$4,2)&gt;5,AB$4=Fériés),OR(AB16="x",AB16="S")),AB16,IF(AC$4=$D16,"x",IF(AND(((AC$4-$D16)/VLOOKUP($C16,Tableau1,6,0))=INT(((AC$4-$D16)/VLOOKUP($C16,Tableau1,6,0))),$C16&lt;&gt;""),"S",""))),"")</f>
        <v>#NAME?</v>
      </c>
      <c r="AD16" s="62" t="e">
        <f t="array" aca="1" ref="AD16" ca="1">IFERROR(IF(AND(OR(WEEKDAY(AC$4,2)&gt;5,AC$4=Fériés),OR(AC16="x",AC16="S")),AC16,IF(AD$4=$D16,"x",IF(AND(((AD$4-$D16)/VLOOKUP($C16,Tableau1,6,0))=INT(((AD$4-$D16)/VLOOKUP($C16,Tableau1,6,0))),$C16&lt;&gt;""),"S",""))),"")</f>
        <v>#NAME?</v>
      </c>
      <c r="AE16" s="62" t="e">
        <f t="array" aca="1" ref="AE16" ca="1">IFERROR(IF(AND(OR(WEEKDAY(AD$4,2)&gt;5,AD$4=Fériés),OR(AD16="x",AD16="S")),AD16,IF(AE$4=$D16,"x",IF(AND(((AE$4-$D16)/VLOOKUP($C16,Tableau1,6,0))=INT(((AE$4-$D16)/VLOOKUP($C16,Tableau1,6,0))),$C16&lt;&gt;""),"S",""))),"")</f>
        <v>#NAME?</v>
      </c>
      <c r="AF16" s="62" t="e">
        <f t="array" aca="1" ref="AF16" ca="1">IFERROR(IF(AND(OR(WEEKDAY(AE$4,2)&gt;5,AE$4=Fériés),OR(AE16="x",AE16="S")),AE16,IF(AF$4=$D16,"x",IF(AND(((AF$4-$D16)/VLOOKUP($C16,Tableau1,6,0))=INT(((AF$4-$D16)/VLOOKUP($C16,Tableau1,6,0))),$C16&lt;&gt;""),"S",""))),"")</f>
        <v>#NAME?</v>
      </c>
      <c r="AG16" s="62" t="e">
        <f t="array" aca="1" ref="AG16" ca="1">IFERROR(IF(AND(OR(WEEKDAY(AF$4,2)&gt;5,AF$4=Fériés),OR(AF16="x",AF16="S")),AF16,IF(AG$4=$D16,"x",IF(AND(((AG$4-$D16)/VLOOKUP($C16,Tableau1,6,0))=INT(((AG$4-$D16)/VLOOKUP($C16,Tableau1,6,0))),$C16&lt;&gt;""),"S",""))),"")</f>
        <v>#NAME?</v>
      </c>
      <c r="AH16" s="62" t="e">
        <f t="array" aca="1" ref="AH16" ca="1">IFERROR(IF(AND(OR(WEEKDAY(AG$4,2)&gt;5,AG$4=Fériés),OR(AG16="x",AG16="S")),AG16,IF(AH$4=$D16,"x",IF(AND(((AH$4-$D16)/VLOOKUP($C16,Tableau1,6,0))=INT(((AH$4-$D16)/VLOOKUP($C16,Tableau1,6,0))),$C16&lt;&gt;""),"S",""))),"")</f>
        <v>#NAME?</v>
      </c>
      <c r="AI16" s="62" t="e">
        <f t="array" aca="1" ref="AI16" ca="1">IFERROR(IF(AND(OR(WEEKDAY(AH$4,2)&gt;5,AH$4=Fériés),OR(AH16="x",AH16="S")),AH16,IF(AI$4=$D16,"x",IF(AND(((AI$4-$D16)/VLOOKUP($C16,Tableau1,6,0))=INT(((AI$4-$D16)/VLOOKUP($C16,Tableau1,6,0))),$C16&lt;&gt;""),"S",""))),"")</f>
        <v>#NAME?</v>
      </c>
      <c r="AJ16" s="62" t="e">
        <f t="array" aca="1" ref="AJ16" ca="1">IFERROR(IF(AND(OR(WEEKDAY(AI$4,2)&gt;5,AI$4=Fériés),OR(AI16="x",AI16="S")),AI16,IF(AJ$4=$D16,"x",IF(AND(((AJ$4-$D16)/VLOOKUP($C16,Tableau1,6,0))=INT(((AJ$4-$D16)/VLOOKUP($C16,Tableau1,6,0))),$C16&lt;&gt;""),"S",""))),"")</f>
        <v>#NAME?</v>
      </c>
      <c r="AK16" s="62" t="e">
        <f t="array" aca="1" ref="AK16" ca="1">IFERROR(IF(AND(OR(WEEKDAY(AJ$4,2)&gt;5,AJ$4=Fériés),OR(AJ16="x",AJ16="S")),AJ16,IF(AK$4=$D16,"x",IF(AND(((AK$4-$D16)/VLOOKUP($C16,Tableau1,6,0))=INT(((AK$4-$D16)/VLOOKUP($C16,Tableau1,6,0))),$C16&lt;&gt;""),"S",""))),"")</f>
        <v>#NAME?</v>
      </c>
      <c r="AL16" s="62" t="e">
        <f t="array" aca="1" ref="AL16" ca="1">IFERROR(IF(AND(OR(WEEKDAY(AK$4,2)&gt;5,AK$4=Fériés),OR(AK16="x",AK16="S")),AK16,IF(AL$4=$D16,"x",IF(AND(((AL$4-$D16)/VLOOKUP($C16,Tableau1,6,0))=INT(((AL$4-$D16)/VLOOKUP($C16,Tableau1,6,0))),$C16&lt;&gt;""),"S",""))),"")</f>
        <v>#NAME?</v>
      </c>
      <c r="AM16" s="62" t="e">
        <f t="array" aca="1" ref="AM16" ca="1">IFERROR(IF(AND(OR(WEEKDAY(AL$4,2)&gt;5,AL$4=Fériés),OR(AL16="x",AL16="S")),AL16,IF(AM$4=$D16,"x",IF(AND(((AM$4-$D16)/VLOOKUP($C16,Tableau1,6,0))=INT(((AM$4-$D16)/VLOOKUP($C16,Tableau1,6,0))),$C16&lt;&gt;""),"S",""))),"")</f>
        <v>#NAME?</v>
      </c>
      <c r="AN16" s="62" t="e">
        <f t="array" aca="1" ref="AN16" ca="1">IFERROR(IF(AND(OR(WEEKDAY(AM$4,2)&gt;5,AM$4=Fériés),OR(AM16="x",AM16="S")),AM16,IF(AN$4=$D16,"x",IF(AND(((AN$4-$D16)/VLOOKUP($C16,Tableau1,6,0))=INT(((AN$4-$D16)/VLOOKUP($C16,Tableau1,6,0))),$C16&lt;&gt;""),"S",""))),"")</f>
        <v>#NAME?</v>
      </c>
      <c r="AO16" s="62" t="e">
        <f t="array" aca="1" ref="AO16" ca="1">IFERROR(IF(AND(OR(WEEKDAY(AN$4,2)&gt;5,AN$4=Fériés),OR(AN16="x",AN16="S")),AN16,IF(AO$4=$D16,"x",IF(AND(((AO$4-$D16)/VLOOKUP($C16,Tableau1,6,0))=INT(((AO$4-$D16)/VLOOKUP($C16,Tableau1,6,0))),$C16&lt;&gt;""),"S",""))),"")</f>
        <v>#NAME?</v>
      </c>
      <c r="AP16" s="62" t="e">
        <f t="array" aca="1" ref="AP16" ca="1">IFERROR(IF(AND(OR(WEEKDAY(AO$4,2)&gt;5,AO$4=Fériés),OR(AO16="x",AO16="S")),AO16,IF(AP$4=$D16,"x",IF(AND(((AP$4-$D16)/VLOOKUP($C16,Tableau1,6,0))=INT(((AP$4-$D16)/VLOOKUP($C16,Tableau1,6,0))),$C16&lt;&gt;""),"S",""))),"")</f>
        <v>#NAME?</v>
      </c>
      <c r="AQ16" s="62" t="e">
        <f t="array" aca="1" ref="AQ16" ca="1">IFERROR(IF(AND(OR(WEEKDAY(AP$4,2)&gt;5,AP$4=Fériés),OR(AP16="x",AP16="S")),AP16,IF(AQ$4=$D16,"x",IF(AND(((AQ$4-$D16)/VLOOKUP($C16,Tableau1,6,0))=INT(((AQ$4-$D16)/VLOOKUP($C16,Tableau1,6,0))),$C16&lt;&gt;""),"S",""))),"")</f>
        <v>#NAME?</v>
      </c>
      <c r="AR16" s="62" t="e">
        <f t="array" aca="1" ref="AR16" ca="1">IFERROR(IF(AND(OR(WEEKDAY(AQ$4,2)&gt;5,AQ$4=Fériés),OR(AQ16="x",AQ16="S")),AQ16,IF(AR$4=$D16,"x",IF(AND(((AR$4-$D16)/VLOOKUP($C16,Tableau1,6,0))=INT(((AR$4-$D16)/VLOOKUP($C16,Tableau1,6,0))),$C16&lt;&gt;""),"S",""))),"")</f>
        <v>#NAME?</v>
      </c>
      <c r="AS16" s="62" t="e">
        <f t="array" aca="1" ref="AS16" ca="1">IFERROR(IF(AND(OR(WEEKDAY(AR$4,2)&gt;5,AR$4=Fériés),OR(AR16="x",AR16="S")),AR16,IF(AS$4=$D16,"x",IF(AND(((AS$4-$D16)/VLOOKUP($C16,Tableau1,6,0))=INT(((AS$4-$D16)/VLOOKUP($C16,Tableau1,6,0))),$C16&lt;&gt;""),"S",""))),"")</f>
        <v>#NAME?</v>
      </c>
      <c r="AT16" s="62" t="e">
        <f t="array" aca="1" ref="AT16" ca="1">IFERROR(IF(AND(OR(WEEKDAY(AS$4,2)&gt;5,AS$4=Fériés),OR(AS16="x",AS16="S")),AS16,IF(AT$4=$D16,"x",IF(AND(((AT$4-$D16)/VLOOKUP($C16,Tableau1,6,0))=INT(((AT$4-$D16)/VLOOKUP($C16,Tableau1,6,0))),$C16&lt;&gt;""),"S",""))),"")</f>
        <v>#NAME?</v>
      </c>
      <c r="AU16" s="62" t="e">
        <f t="array" aca="1" ref="AU16" ca="1">IFERROR(IF(AND(OR(WEEKDAY(AT$4,2)&gt;5,AT$4=Fériés),OR(AT16="x",AT16="S")),AT16,IF(AU$4=$D16,"x",IF(AND(((AU$4-$D16)/VLOOKUP($C16,Tableau1,6,0))=INT(((AU$4-$D16)/VLOOKUP($C16,Tableau1,6,0))),$C16&lt;&gt;""),"S",""))),"")</f>
        <v>#NAME?</v>
      </c>
      <c r="AV16" s="62" t="e">
        <f t="array" aca="1" ref="AV16" ca="1">IFERROR(IF(AND(OR(WEEKDAY(AU$4,2)&gt;5,AU$4=Fériés),OR(AU16="x",AU16="S")),AU16,IF(AV$4=$D16,"x",IF(AND(((AV$4-$D16)/VLOOKUP($C16,Tableau1,6,0))=INT(((AV$4-$D16)/VLOOKUP($C16,Tableau1,6,0))),$C16&lt;&gt;""),"S",""))),"")</f>
        <v>#NAME?</v>
      </c>
      <c r="AW16" s="62" t="e">
        <f t="array" aca="1" ref="AW16" ca="1">IFERROR(IF(AND(OR(WEEKDAY(AV$4,2)&gt;5,AV$4=Fériés),OR(AV16="x",AV16="S")),AV16,IF(AW$4=$D16,"x",IF(AND(((AW$4-$D16)/VLOOKUP($C16,Tableau1,6,0))=INT(((AW$4-$D16)/VLOOKUP($C16,Tableau1,6,0))),$C16&lt;&gt;""),"S",""))),"")</f>
        <v>#NAME?</v>
      </c>
      <c r="AX16" s="62" t="e">
        <f t="array" aca="1" ref="AX16" ca="1">IFERROR(IF(AND(OR(WEEKDAY(AW$4,2)&gt;5,AW$4=Fériés),OR(AW16="x",AW16="S")),AW16,IF(AX$4=$D16,"x",IF(AND(((AX$4-$D16)/VLOOKUP($C16,Tableau1,6,0))=INT(((AX$4-$D16)/VLOOKUP($C16,Tableau1,6,0))),$C16&lt;&gt;""),"S",""))),"")</f>
        <v>#NAME?</v>
      </c>
      <c r="AY16" s="62" t="e">
        <f t="array" aca="1" ref="AY16" ca="1">IFERROR(IF(AND(OR(WEEKDAY(AX$4,2)&gt;5,AX$4=Fériés),OR(AX16="x",AX16="S")),AX16,IF(AY$4=$D16,"x",IF(AND(((AY$4-$D16)/VLOOKUP($C16,Tableau1,6,0))=INT(((AY$4-$D16)/VLOOKUP($C16,Tableau1,6,0))),$C16&lt;&gt;""),"S",""))),"")</f>
        <v>#NAME?</v>
      </c>
      <c r="AZ16" s="62" t="e">
        <f t="array" aca="1" ref="AZ16" ca="1">IFERROR(IF(AND(OR(WEEKDAY(AY$4,2)&gt;5,AY$4=Fériés),OR(AY16="x",AY16="S")),AY16,IF(AZ$4=$D16,"x",IF(AND(((AZ$4-$D16)/VLOOKUP($C16,Tableau1,6,0))=INT(((AZ$4-$D16)/VLOOKUP($C16,Tableau1,6,0))),$C16&lt;&gt;""),"S",""))),"")</f>
        <v>#NAME?</v>
      </c>
      <c r="BA16" s="62" t="e">
        <f t="array" aca="1" ref="BA16" ca="1">IFERROR(IF(AND(OR(WEEKDAY(AZ$4,2)&gt;5,AZ$4=Fériés),OR(AZ16="x",AZ16="S")),AZ16,IF(BA$4=$D16,"x",IF(AND(((BA$4-$D16)/VLOOKUP($C16,Tableau1,6,0))=INT(((BA$4-$D16)/VLOOKUP($C16,Tableau1,6,0))),$C16&lt;&gt;""),"S",""))),"")</f>
        <v>#NAME?</v>
      </c>
      <c r="BB16" s="62" t="e">
        <f t="array" aca="1" ref="BB16" ca="1">IFERROR(IF(AND(OR(WEEKDAY(BA$4,2)&gt;5,BA$4=Fériés),OR(BA16="x",BA16="S")),BA16,IF(BB$4=$D16,"x",IF(AND(((BB$4-$D16)/VLOOKUP($C16,Tableau1,6,0))=INT(((BB$4-$D16)/VLOOKUP($C16,Tableau1,6,0))),$C16&lt;&gt;""),"S",""))),"")</f>
        <v>#NAME?</v>
      </c>
      <c r="BC16" s="62" t="e">
        <f t="array" aca="1" ref="BC16" ca="1">IFERROR(IF(AND(OR(WEEKDAY(BB$4,2)&gt;5,BB$4=Fériés),OR(BB16="x",BB16="S")),BB16,IF(BC$4=$D16,"x",IF(AND(((BC$4-$D16)/VLOOKUP($C16,Tableau1,6,0))=INT(((BC$4-$D16)/VLOOKUP($C16,Tableau1,6,0))),$C16&lt;&gt;""),"S",""))),"")</f>
        <v>#NAME?</v>
      </c>
      <c r="BD16" s="63" t="e">
        <f t="array" aca="1" ref="BD16" ca="1">IFERROR(IF(AND(OR(WEEKDAY(BC$4,2)&gt;5,BC$4=Fériés),OR(BC16="x",BC16="S")),BC16,IF(BD$4=$D16,"x",IF(AND(((BD$4-$D16)/VLOOKUP($C16,Tableau1,6,0))=INT(((BD$4-$D16)/VLOOKUP($C16,Tableau1,6,0))),$C16&lt;&gt;""),"S",""))),"")</f>
        <v>#NAME?</v>
      </c>
    </row>
    <row r="17" spans="3:56">
      <c r="C17" s="75" t="s">
        <v>103</v>
      </c>
      <c r="D17" s="24">
        <f ca="1">IF(ISBLANK(C17),0,VLOOKUP(C17,MACHINE!$C$4:$J$49,2,0))</f>
        <v>42662</v>
      </c>
      <c r="E17" s="48"/>
      <c r="F17">
        <f t="shared" ca="1" si="4"/>
        <v>42662</v>
      </c>
      <c r="G17" s="62" t="e">
        <f t="array" aca="1" ref="G17" ca="1">IFERROR(IF(AND(OR(WEEKDAY(F$4,2)&gt;5,F$4=Fériés),OR(F17="x",F17="S")),F17,IF(G$4=$D17,"x",IF(AND(((G$4-$D17)/VLOOKUP($C17,Tableau1,6,0))=INT(((G$4-$D17)/VLOOKUP($C17,Tableau1,6,0))),$C17&lt;&gt;""),"S",""))),"")</f>
        <v>#NAME?</v>
      </c>
      <c r="H17" s="62" t="e">
        <f t="array" aca="1" ref="H17" ca="1">IFERROR(IF(AND(OR(WEEKDAY(G$4,2)&gt;5,G$4=Fériés),OR(G17="x",G17="S")),G17,IF(H$4=$D17,"x",IF(AND(((H$4-$D17)/VLOOKUP($C17,Tableau1,6,0))=INT(((H$4-$D17)/VLOOKUP($C17,Tableau1,6,0))),$C17&lt;&gt;""),"S",""))),"")</f>
        <v>#NAME?</v>
      </c>
      <c r="I17" s="62" t="e">
        <f t="array" aca="1" ref="I17" ca="1">IFERROR(IF(AND(OR(WEEKDAY(H$4,2)&gt;5,H$4=Fériés),OR(H17="x",H17="S")),H17,IF(I$4=$D17,"x",IF(AND(((I$4-$D17)/VLOOKUP($C17,Tableau1,6,0))=INT(((I$4-$D17)/VLOOKUP($C17,Tableau1,6,0))),$C17&lt;&gt;""),"S",""))),"")</f>
        <v>#NAME?</v>
      </c>
      <c r="J17" s="62" t="e">
        <f t="array" aca="1" ref="J17" ca="1">IFERROR(IF(AND(OR(WEEKDAY(I$4,2)&gt;5,I$4=Fériés),OR(I17="x",I17="S")),I17,IF(J$4=$D17,"x",IF(AND(((J$4-$D17)/VLOOKUP($C17,Tableau1,6,0))=INT(((J$4-$D17)/VLOOKUP($C17,Tableau1,6,0))),$C17&lt;&gt;""),"S",""))),"")</f>
        <v>#NAME?</v>
      </c>
      <c r="K17" s="62" t="e">
        <f t="array" aca="1" ref="K17" ca="1">IFERROR(IF(AND(OR(WEEKDAY(J$4,2)&gt;5,J$4=Fériés),OR(J17="x",J17="S")),J17,IF(K$4=$D17,"x",IF(AND(((K$4-$D17)/VLOOKUP($C17,Tableau1,6,0))=INT(((K$4-$D17)/VLOOKUP($C17,Tableau1,6,0))),$C17&lt;&gt;""),"S",""))),"")</f>
        <v>#NAME?</v>
      </c>
      <c r="L17" s="62" t="e">
        <f t="array" aca="1" ref="L17" ca="1">IFERROR(IF(AND(OR(WEEKDAY(K$4,2)&gt;5,K$4=Fériés),OR(K17="x",K17="S")),K17,IF(L$4=$D17,"x",IF(AND(((L$4-$D17)/VLOOKUP($C17,Tableau1,6,0))=INT(((L$4-$D17)/VLOOKUP($C17,Tableau1,6,0))),$C17&lt;&gt;""),"S",""))),"")</f>
        <v>#NAME?</v>
      </c>
      <c r="M17" s="62" t="e">
        <f t="array" aca="1" ref="M17" ca="1">IFERROR(IF(AND(OR(WEEKDAY(L$4,2)&gt;5,L$4=Fériés),OR(L17="x",L17="S")),L17,IF(M$4=$D17,"x",IF(AND(((M$4-$D17)/VLOOKUP($C17,Tableau1,6,0))=INT(((M$4-$D17)/VLOOKUP($C17,Tableau1,6,0))),$C17&lt;&gt;""),"S",""))),"")</f>
        <v>#NAME?</v>
      </c>
      <c r="N17" s="62" t="e">
        <f t="array" aca="1" ref="N17" ca="1">IFERROR(IF(AND(OR(WEEKDAY(M$4,2)&gt;5,M$4=Fériés),OR(M17="x",M17="S")),M17,IF(N$4=$D17,"x",IF(AND(((N$4-$D17)/VLOOKUP($C17,Tableau1,6,0))=INT(((N$4-$D17)/VLOOKUP($C17,Tableau1,6,0))),$C17&lt;&gt;""),"S",""))),"")</f>
        <v>#NAME?</v>
      </c>
      <c r="O17" s="62" t="e">
        <f t="array" aca="1" ref="O17" ca="1">IFERROR(IF(AND(OR(WEEKDAY(N$4,2)&gt;5,N$4=Fériés),OR(N17="x",N17="S")),N17,IF(O$4=$D17,"x",IF(AND(((O$4-$D17)/VLOOKUP($C17,Tableau1,6,0))=INT(((O$4-$D17)/VLOOKUP($C17,Tableau1,6,0))),$C17&lt;&gt;""),"S",""))),"")</f>
        <v>#NAME?</v>
      </c>
      <c r="P17" s="62" t="e">
        <f t="array" aca="1" ref="P17" ca="1">IFERROR(IF(AND(OR(WEEKDAY(O$4,2)&gt;5,O$4=Fériés),OR(O17="x",O17="S")),O17,IF(P$4=$D17,"x",IF(AND(((P$4-$D17)/VLOOKUP($C17,Tableau1,6,0))=INT(((P$4-$D17)/VLOOKUP($C17,Tableau1,6,0))),$C17&lt;&gt;""),"S",""))),"")</f>
        <v>#NAME?</v>
      </c>
      <c r="Q17" s="62" t="e">
        <f t="array" aca="1" ref="Q17" ca="1">IFERROR(IF(AND(OR(WEEKDAY(P$4,2)&gt;5,P$4=Fériés),OR(P17="x",P17="S")),P17,IF(Q$4=$D17,"x",IF(AND(((Q$4-$D17)/VLOOKUP($C17,Tableau1,6,0))=INT(((Q$4-$D17)/VLOOKUP($C17,Tableau1,6,0))),$C17&lt;&gt;""),"S",""))),"")</f>
        <v>#NAME?</v>
      </c>
      <c r="R17" s="62" t="e">
        <f t="array" aca="1" ref="R17" ca="1">IFERROR(IF(AND(OR(WEEKDAY(Q$4,2)&gt;5,Q$4=Fériés),OR(Q17="x",Q17="S")),Q17,IF(R$4=$D17,"x",IF(AND(((R$4-$D17)/VLOOKUP($C17,Tableau1,6,0))=INT(((R$4-$D17)/VLOOKUP($C17,Tableau1,6,0))),$C17&lt;&gt;""),"S",""))),"")</f>
        <v>#NAME?</v>
      </c>
      <c r="S17" s="62" t="e">
        <f t="array" aca="1" ref="S17" ca="1">IFERROR(IF(AND(OR(WEEKDAY(R$4,2)&gt;5,R$4=Fériés),OR(R17="x",R17="S")),R17,IF(S$4=$D17,"x",IF(AND(((S$4-$D17)/VLOOKUP($C17,Tableau1,6,0))=INT(((S$4-$D17)/VLOOKUP($C17,Tableau1,6,0))),$C17&lt;&gt;""),"S",""))),"")</f>
        <v>#NAME?</v>
      </c>
      <c r="T17" s="62" t="e">
        <f t="array" aca="1" ref="T17" ca="1">IFERROR(IF(AND(OR(WEEKDAY(S$4,2)&gt;5,S$4=Fériés),OR(S17="x",S17="S")),S17,IF(T$4=$D17,"x",IF(AND(((T$4-$D17)/VLOOKUP($C17,Tableau1,6,0))=INT(((T$4-$D17)/VLOOKUP($C17,Tableau1,6,0))),$C17&lt;&gt;""),"S",""))),"")</f>
        <v>#NAME?</v>
      </c>
      <c r="U17" s="62" t="e">
        <f t="array" aca="1" ref="U17" ca="1">IFERROR(IF(AND(OR(WEEKDAY(T$4,2)&gt;5,T$4=Fériés),OR(T17="x",T17="S")),T17,IF(U$4=$D17,"x",IF(AND(((U$4-$D17)/VLOOKUP($C17,Tableau1,6,0))=INT(((U$4-$D17)/VLOOKUP($C17,Tableau1,6,0))),$C17&lt;&gt;""),"S",""))),"")</f>
        <v>#NAME?</v>
      </c>
      <c r="V17" s="62" t="e">
        <f t="array" aca="1" ref="V17" ca="1">IFERROR(IF(AND(OR(WEEKDAY(U$4,2)&gt;5,U$4=Fériés),OR(U17="x",U17="S")),U17,IF(V$4=$D17,"x",IF(AND(((V$4-$D17)/VLOOKUP($C17,Tableau1,6,0))=INT(((V$4-$D17)/VLOOKUP($C17,Tableau1,6,0))),$C17&lt;&gt;""),"S",""))),"")</f>
        <v>#NAME?</v>
      </c>
      <c r="W17" s="62" t="e">
        <f t="array" aca="1" ref="W17" ca="1">IFERROR(IF(AND(OR(WEEKDAY(V$4,2)&gt;5,V$4=Fériés),OR(V17="x",V17="S")),V17,IF(W$4=$D17,"x",IF(AND(((W$4-$D17)/VLOOKUP($C17,Tableau1,6,0))=INT(((W$4-$D17)/VLOOKUP($C17,Tableau1,6,0))),$C17&lt;&gt;""),"S",""))),"")</f>
        <v>#NAME?</v>
      </c>
      <c r="X17" s="62" t="e">
        <f t="array" aca="1" ref="X17" ca="1">IFERROR(IF(AND(OR(WEEKDAY(W$4,2)&gt;5,W$4=Fériés),OR(W17="x",W17="S")),W17,IF(X$4=$D17,"x",IF(AND(((X$4-$D17)/VLOOKUP($C17,Tableau1,6,0))=INT(((X$4-$D17)/VLOOKUP($C17,Tableau1,6,0))),$C17&lt;&gt;""),"S",""))),"")</f>
        <v>#NAME?</v>
      </c>
      <c r="Y17" s="62" t="e">
        <f t="array" aca="1" ref="Y17" ca="1">IFERROR(IF(AND(OR(WEEKDAY(X$4,2)&gt;5,X$4=Fériés),OR(X17="x",X17="S")),X17,IF(Y$4=$D17,"x",IF(AND(((Y$4-$D17)/VLOOKUP($C17,Tableau1,6,0))=INT(((Y$4-$D17)/VLOOKUP($C17,Tableau1,6,0))),$C17&lt;&gt;""),"S",""))),"")</f>
        <v>#NAME?</v>
      </c>
      <c r="Z17" s="62" t="e">
        <f t="array" aca="1" ref="Z17" ca="1">IFERROR(IF(AND(OR(WEEKDAY(Y$4,2)&gt;5,Y$4=Fériés),OR(Y17="x",Y17="S")),Y17,IF(Z$4=$D17,"x",IF(AND(((Z$4-$D17)/VLOOKUP($C17,Tableau1,6,0))=INT(((Z$4-$D17)/VLOOKUP($C17,Tableau1,6,0))),$C17&lt;&gt;""),"S",""))),"")</f>
        <v>#NAME?</v>
      </c>
      <c r="AA17" s="62" t="e">
        <f t="array" aca="1" ref="AA17" ca="1">IFERROR(IF(AND(OR(WEEKDAY(Z$4,2)&gt;5,Z$4=Fériés),OR(Z17="x",Z17="S")),Z17,IF(AA$4=$D17,"x",IF(AND(((AA$4-$D17)/VLOOKUP($C17,Tableau1,6,0))=INT(((AA$4-$D17)/VLOOKUP($C17,Tableau1,6,0))),$C17&lt;&gt;""),"S",""))),"")</f>
        <v>#NAME?</v>
      </c>
      <c r="AB17" s="62" t="e">
        <f t="array" aca="1" ref="AB17" ca="1">IFERROR(IF(AND(OR(WEEKDAY(AA$4,2)&gt;5,AA$4=Fériés),OR(AA17="x",AA17="S")),AA17,IF(AB$4=$D17,"x",IF(AND(((AB$4-$D17)/VLOOKUP($C17,Tableau1,6,0))=INT(((AB$4-$D17)/VLOOKUP($C17,Tableau1,6,0))),$C17&lt;&gt;""),"S",""))),"")</f>
        <v>#NAME?</v>
      </c>
      <c r="AC17" s="62" t="e">
        <f t="array" aca="1" ref="AC17" ca="1">IFERROR(IF(AND(OR(WEEKDAY(AB$4,2)&gt;5,AB$4=Fériés),OR(AB17="x",AB17="S")),AB17,IF(AC$4=$D17,"x",IF(AND(((AC$4-$D17)/VLOOKUP($C17,Tableau1,6,0))=INT(((AC$4-$D17)/VLOOKUP($C17,Tableau1,6,0))),$C17&lt;&gt;""),"S",""))),"")</f>
        <v>#NAME?</v>
      </c>
      <c r="AD17" s="62" t="e">
        <f t="array" aca="1" ref="AD17" ca="1">IFERROR(IF(AND(OR(WEEKDAY(AC$4,2)&gt;5,AC$4=Fériés),OR(AC17="x",AC17="S")),AC17,IF(AD$4=$D17,"x",IF(AND(((AD$4-$D17)/VLOOKUP($C17,Tableau1,6,0))=INT(((AD$4-$D17)/VLOOKUP($C17,Tableau1,6,0))),$C17&lt;&gt;""),"S",""))),"")</f>
        <v>#NAME?</v>
      </c>
      <c r="AE17" s="62" t="e">
        <f t="array" aca="1" ref="AE17" ca="1">IFERROR(IF(AND(OR(WEEKDAY(AD$4,2)&gt;5,AD$4=Fériés),OR(AD17="x",AD17="S")),AD17,IF(AE$4=$D17,"x",IF(AND(((AE$4-$D17)/VLOOKUP($C17,Tableau1,6,0))=INT(((AE$4-$D17)/VLOOKUP($C17,Tableau1,6,0))),$C17&lt;&gt;""),"S",""))),"")</f>
        <v>#NAME?</v>
      </c>
      <c r="AF17" s="62" t="e">
        <f t="array" aca="1" ref="AF17" ca="1">IFERROR(IF(AND(OR(WEEKDAY(AE$4,2)&gt;5,AE$4=Fériés),OR(AE17="x",AE17="S")),AE17,IF(AF$4=$D17,"x",IF(AND(((AF$4-$D17)/VLOOKUP($C17,Tableau1,6,0))=INT(((AF$4-$D17)/VLOOKUP($C17,Tableau1,6,0))),$C17&lt;&gt;""),"S",""))),"")</f>
        <v>#NAME?</v>
      </c>
      <c r="AG17" s="62" t="e">
        <f t="array" aca="1" ref="AG17" ca="1">IFERROR(IF(AND(OR(WEEKDAY(AF$4,2)&gt;5,AF$4=Fériés),OR(AF17="x",AF17="S")),AF17,IF(AG$4=$D17,"x",IF(AND(((AG$4-$D17)/VLOOKUP($C17,Tableau1,6,0))=INT(((AG$4-$D17)/VLOOKUP($C17,Tableau1,6,0))),$C17&lt;&gt;""),"S",""))),"")</f>
        <v>#NAME?</v>
      </c>
      <c r="AH17" s="62" t="e">
        <f t="array" aca="1" ref="AH17" ca="1">IFERROR(IF(AND(OR(WEEKDAY(AG$4,2)&gt;5,AG$4=Fériés),OR(AG17="x",AG17="S")),AG17,IF(AH$4=$D17,"x",IF(AND(((AH$4-$D17)/VLOOKUP($C17,Tableau1,6,0))=INT(((AH$4-$D17)/VLOOKUP($C17,Tableau1,6,0))),$C17&lt;&gt;""),"S",""))),"")</f>
        <v>#NAME?</v>
      </c>
      <c r="AI17" s="62" t="e">
        <f t="array" aca="1" ref="AI17" ca="1">IFERROR(IF(AND(OR(WEEKDAY(AH$4,2)&gt;5,AH$4=Fériés),OR(AH17="x",AH17="S")),AH17,IF(AI$4=$D17,"x",IF(AND(((AI$4-$D17)/VLOOKUP($C17,Tableau1,6,0))=INT(((AI$4-$D17)/VLOOKUP($C17,Tableau1,6,0))),$C17&lt;&gt;""),"S",""))),"")</f>
        <v>#NAME?</v>
      </c>
      <c r="AJ17" s="62" t="e">
        <f t="array" aca="1" ref="AJ17" ca="1">IFERROR(IF(AND(OR(WEEKDAY(AI$4,2)&gt;5,AI$4=Fériés),OR(AI17="x",AI17="S")),AI17,IF(AJ$4=$D17,"x",IF(AND(((AJ$4-$D17)/VLOOKUP($C17,Tableau1,6,0))=INT(((AJ$4-$D17)/VLOOKUP($C17,Tableau1,6,0))),$C17&lt;&gt;""),"S",""))),"")</f>
        <v>#NAME?</v>
      </c>
      <c r="AK17" s="62" t="e">
        <f t="array" aca="1" ref="AK17" ca="1">IFERROR(IF(AND(OR(WEEKDAY(AJ$4,2)&gt;5,AJ$4=Fériés),OR(AJ17="x",AJ17="S")),AJ17,IF(AK$4=$D17,"x",IF(AND(((AK$4-$D17)/VLOOKUP($C17,Tableau1,6,0))=INT(((AK$4-$D17)/VLOOKUP($C17,Tableau1,6,0))),$C17&lt;&gt;""),"S",""))),"")</f>
        <v>#NAME?</v>
      </c>
      <c r="AL17" s="62" t="e">
        <f t="array" aca="1" ref="AL17" ca="1">IFERROR(IF(AND(OR(WEEKDAY(AK$4,2)&gt;5,AK$4=Fériés),OR(AK17="x",AK17="S")),AK17,IF(AL$4=$D17,"x",IF(AND(((AL$4-$D17)/VLOOKUP($C17,Tableau1,6,0))=INT(((AL$4-$D17)/VLOOKUP($C17,Tableau1,6,0))),$C17&lt;&gt;""),"S",""))),"")</f>
        <v>#NAME?</v>
      </c>
      <c r="AM17" s="62" t="e">
        <f t="array" aca="1" ref="AM17" ca="1">IFERROR(IF(AND(OR(WEEKDAY(AL$4,2)&gt;5,AL$4=Fériés),OR(AL17="x",AL17="S")),AL17,IF(AM$4=$D17,"x",IF(AND(((AM$4-$D17)/VLOOKUP($C17,Tableau1,6,0))=INT(((AM$4-$D17)/VLOOKUP($C17,Tableau1,6,0))),$C17&lt;&gt;""),"S",""))),"")</f>
        <v>#NAME?</v>
      </c>
      <c r="AN17" s="62" t="e">
        <f t="array" aca="1" ref="AN17" ca="1">IFERROR(IF(AND(OR(WEEKDAY(AM$4,2)&gt;5,AM$4=Fériés),OR(AM17="x",AM17="S")),AM17,IF(AN$4=$D17,"x",IF(AND(((AN$4-$D17)/VLOOKUP($C17,Tableau1,6,0))=INT(((AN$4-$D17)/VLOOKUP($C17,Tableau1,6,0))),$C17&lt;&gt;""),"S",""))),"")</f>
        <v>#NAME?</v>
      </c>
      <c r="AO17" s="62" t="e">
        <f t="array" aca="1" ref="AO17" ca="1">IFERROR(IF(AND(OR(WEEKDAY(AN$4,2)&gt;5,AN$4=Fériés),OR(AN17="x",AN17="S")),AN17,IF(AO$4=$D17,"x",IF(AND(((AO$4-$D17)/VLOOKUP($C17,Tableau1,6,0))=INT(((AO$4-$D17)/VLOOKUP($C17,Tableau1,6,0))),$C17&lt;&gt;""),"S",""))),"")</f>
        <v>#NAME?</v>
      </c>
      <c r="AP17" s="62" t="e">
        <f t="array" aca="1" ref="AP17" ca="1">IFERROR(IF(AND(OR(WEEKDAY(AO$4,2)&gt;5,AO$4=Fériés),OR(AO17="x",AO17="S")),AO17,IF(AP$4=$D17,"x",IF(AND(((AP$4-$D17)/VLOOKUP($C17,Tableau1,6,0))=INT(((AP$4-$D17)/VLOOKUP($C17,Tableau1,6,0))),$C17&lt;&gt;""),"S",""))),"")</f>
        <v>#NAME?</v>
      </c>
      <c r="AQ17" s="62" t="e">
        <f t="array" aca="1" ref="AQ17" ca="1">IFERROR(IF(AND(OR(WEEKDAY(AP$4,2)&gt;5,AP$4=Fériés),OR(AP17="x",AP17="S")),AP17,IF(AQ$4=$D17,"x",IF(AND(((AQ$4-$D17)/VLOOKUP($C17,Tableau1,6,0))=INT(((AQ$4-$D17)/VLOOKUP($C17,Tableau1,6,0))),$C17&lt;&gt;""),"S",""))),"")</f>
        <v>#NAME?</v>
      </c>
      <c r="AR17" s="62" t="e">
        <f t="array" aca="1" ref="AR17" ca="1">IFERROR(IF(AND(OR(WEEKDAY(AQ$4,2)&gt;5,AQ$4=Fériés),OR(AQ17="x",AQ17="S")),AQ17,IF(AR$4=$D17,"x",IF(AND(((AR$4-$D17)/VLOOKUP($C17,Tableau1,6,0))=INT(((AR$4-$D17)/VLOOKUP($C17,Tableau1,6,0))),$C17&lt;&gt;""),"S",""))),"")</f>
        <v>#NAME?</v>
      </c>
      <c r="AS17" s="62" t="e">
        <f t="array" aca="1" ref="AS17" ca="1">IFERROR(IF(AND(OR(WEEKDAY(AR$4,2)&gt;5,AR$4=Fériés),OR(AR17="x",AR17="S")),AR17,IF(AS$4=$D17,"x",IF(AND(((AS$4-$D17)/VLOOKUP($C17,Tableau1,6,0))=INT(((AS$4-$D17)/VLOOKUP($C17,Tableau1,6,0))),$C17&lt;&gt;""),"S",""))),"")</f>
        <v>#NAME?</v>
      </c>
      <c r="AT17" s="62" t="e">
        <f t="array" aca="1" ref="AT17" ca="1">IFERROR(IF(AND(OR(WEEKDAY(AS$4,2)&gt;5,AS$4=Fériés),OR(AS17="x",AS17="S")),AS17,IF(AT$4=$D17,"x",IF(AND(((AT$4-$D17)/VLOOKUP($C17,Tableau1,6,0))=INT(((AT$4-$D17)/VLOOKUP($C17,Tableau1,6,0))),$C17&lt;&gt;""),"S",""))),"")</f>
        <v>#NAME?</v>
      </c>
      <c r="AU17" s="62" t="e">
        <f t="array" aca="1" ref="AU17" ca="1">IFERROR(IF(AND(OR(WEEKDAY(AT$4,2)&gt;5,AT$4=Fériés),OR(AT17="x",AT17="S")),AT17,IF(AU$4=$D17,"x",IF(AND(((AU$4-$D17)/VLOOKUP($C17,Tableau1,6,0))=INT(((AU$4-$D17)/VLOOKUP($C17,Tableau1,6,0))),$C17&lt;&gt;""),"S",""))),"")</f>
        <v>#NAME?</v>
      </c>
      <c r="AV17" s="62" t="e">
        <f t="array" aca="1" ref="AV17" ca="1">IFERROR(IF(AND(OR(WEEKDAY(AU$4,2)&gt;5,AU$4=Fériés),OR(AU17="x",AU17="S")),AU17,IF(AV$4=$D17,"x",IF(AND(((AV$4-$D17)/VLOOKUP($C17,Tableau1,6,0))=INT(((AV$4-$D17)/VLOOKUP($C17,Tableau1,6,0))),$C17&lt;&gt;""),"S",""))),"")</f>
        <v>#NAME?</v>
      </c>
      <c r="AW17" s="62" t="e">
        <f t="array" aca="1" ref="AW17" ca="1">IFERROR(IF(AND(OR(WEEKDAY(AV$4,2)&gt;5,AV$4=Fériés),OR(AV17="x",AV17="S")),AV17,IF(AW$4=$D17,"x",IF(AND(((AW$4-$D17)/VLOOKUP($C17,Tableau1,6,0))=INT(((AW$4-$D17)/VLOOKUP($C17,Tableau1,6,0))),$C17&lt;&gt;""),"S",""))),"")</f>
        <v>#NAME?</v>
      </c>
      <c r="AX17" s="62" t="e">
        <f t="array" aca="1" ref="AX17" ca="1">IFERROR(IF(AND(OR(WEEKDAY(AW$4,2)&gt;5,AW$4=Fériés),OR(AW17="x",AW17="S")),AW17,IF(AX$4=$D17,"x",IF(AND(((AX$4-$D17)/VLOOKUP($C17,Tableau1,6,0))=INT(((AX$4-$D17)/VLOOKUP($C17,Tableau1,6,0))),$C17&lt;&gt;""),"S",""))),"")</f>
        <v>#NAME?</v>
      </c>
      <c r="AY17" s="62" t="e">
        <f t="array" aca="1" ref="AY17" ca="1">IFERROR(IF(AND(OR(WEEKDAY(AX$4,2)&gt;5,AX$4=Fériés),OR(AX17="x",AX17="S")),AX17,IF(AY$4=$D17,"x",IF(AND(((AY$4-$D17)/VLOOKUP($C17,Tableau1,6,0))=INT(((AY$4-$D17)/VLOOKUP($C17,Tableau1,6,0))),$C17&lt;&gt;""),"S",""))),"")</f>
        <v>#NAME?</v>
      </c>
      <c r="AZ17" s="62" t="e">
        <f t="array" aca="1" ref="AZ17" ca="1">IFERROR(IF(AND(OR(WEEKDAY(AY$4,2)&gt;5,AY$4=Fériés),OR(AY17="x",AY17="S")),AY17,IF(AZ$4=$D17,"x",IF(AND(((AZ$4-$D17)/VLOOKUP($C17,Tableau1,6,0))=INT(((AZ$4-$D17)/VLOOKUP($C17,Tableau1,6,0))),$C17&lt;&gt;""),"S",""))),"")</f>
        <v>#NAME?</v>
      </c>
      <c r="BA17" s="62" t="e">
        <f t="array" aca="1" ref="BA17" ca="1">IFERROR(IF(AND(OR(WEEKDAY(AZ$4,2)&gt;5,AZ$4=Fériés),OR(AZ17="x",AZ17="S")),AZ17,IF(BA$4=$D17,"x",IF(AND(((BA$4-$D17)/VLOOKUP($C17,Tableau1,6,0))=INT(((BA$4-$D17)/VLOOKUP($C17,Tableau1,6,0))),$C17&lt;&gt;""),"S",""))),"")</f>
        <v>#NAME?</v>
      </c>
      <c r="BB17" s="62" t="e">
        <f t="array" aca="1" ref="BB17" ca="1">IFERROR(IF(AND(OR(WEEKDAY(BA$4,2)&gt;5,BA$4=Fériés),OR(BA17="x",BA17="S")),BA17,IF(BB$4=$D17,"x",IF(AND(((BB$4-$D17)/VLOOKUP($C17,Tableau1,6,0))=INT(((BB$4-$D17)/VLOOKUP($C17,Tableau1,6,0))),$C17&lt;&gt;""),"S",""))),"")</f>
        <v>#NAME?</v>
      </c>
      <c r="BC17" s="62" t="e">
        <f t="array" aca="1" ref="BC17" ca="1">IFERROR(IF(AND(OR(WEEKDAY(BB$4,2)&gt;5,BB$4=Fériés),OR(BB17="x",BB17="S")),BB17,IF(BC$4=$D17,"x",IF(AND(((BC$4-$D17)/VLOOKUP($C17,Tableau1,6,0))=INT(((BC$4-$D17)/VLOOKUP($C17,Tableau1,6,0))),$C17&lt;&gt;""),"S",""))),"")</f>
        <v>#NAME?</v>
      </c>
      <c r="BD17" s="63" t="e">
        <f t="array" aca="1" ref="BD17" ca="1">IFERROR(IF(AND(OR(WEEKDAY(BC$4,2)&gt;5,BC$4=Fériés),OR(BC17="x",BC17="S")),BC17,IF(BD$4=$D17,"x",IF(AND(((BD$4-$D17)/VLOOKUP($C17,Tableau1,6,0))=INT(((BD$4-$D17)/VLOOKUP($C17,Tableau1,6,0))),$C17&lt;&gt;""),"S",""))),"")</f>
        <v>#NAME?</v>
      </c>
    </row>
    <row r="18" spans="3:56">
      <c r="C18" s="73" t="s">
        <v>61</v>
      </c>
      <c r="D18" s="24">
        <f ca="1">IF(ISBLANK(C18),0,VLOOKUP(C18,MACHINE!$C$4:$J$49,2,0))</f>
        <v>0</v>
      </c>
      <c r="E18" s="48"/>
      <c r="F18">
        <f t="shared" ca="1" si="4"/>
        <v>0</v>
      </c>
      <c r="G18" s="62" t="e">
        <f t="array" aca="1" ref="G18" ca="1">IFERROR(IF(AND(OR(WEEKDAY(F$4,2)&gt;5,F$4=Fériés),OR(F18="x",F18="S")),F18,IF(G$4=$D18,"x",IF(AND(((G$4-$D18)/VLOOKUP($C18,Tableau1,6,0))=INT(((G$4-$D18)/VLOOKUP($C18,Tableau1,6,0))),$C18&lt;&gt;""),"S",""))),"")</f>
        <v>#NAME?</v>
      </c>
      <c r="H18" s="62" t="e">
        <f t="array" aca="1" ref="H18" ca="1">IFERROR(IF(AND(OR(WEEKDAY(G$4,2)&gt;5,G$4=Fériés),OR(G18="x",G18="S")),G18,IF(H$4=$D18,"x",IF(AND(((H$4-$D18)/VLOOKUP($C18,Tableau1,6,0))=INT(((H$4-$D18)/VLOOKUP($C18,Tableau1,6,0))),$C18&lt;&gt;""),"S",""))),"")</f>
        <v>#NAME?</v>
      </c>
      <c r="I18" s="62" t="e">
        <f t="array" aca="1" ref="I18" ca="1">IFERROR(IF(AND(OR(WEEKDAY(H$4,2)&gt;5,H$4=Fériés),OR(H18="x",H18="S")),H18,IF(I$4=$D18,"x",IF(AND(((I$4-$D18)/VLOOKUP($C18,Tableau1,6,0))=INT(((I$4-$D18)/VLOOKUP($C18,Tableau1,6,0))),$C18&lt;&gt;""),"S",""))),"")</f>
        <v>#NAME?</v>
      </c>
      <c r="J18" s="62" t="e">
        <f t="array" aca="1" ref="J18" ca="1">IFERROR(IF(AND(OR(WEEKDAY(I$4,2)&gt;5,I$4=Fériés),OR(I18="x",I18="S")),I18,IF(J$4=$D18,"x",IF(AND(((J$4-$D18)/VLOOKUP($C18,Tableau1,6,0))=INT(((J$4-$D18)/VLOOKUP($C18,Tableau1,6,0))),$C18&lt;&gt;""),"S",""))),"")</f>
        <v>#NAME?</v>
      </c>
      <c r="K18" s="62" t="e">
        <f t="array" aca="1" ref="K18" ca="1">IFERROR(IF(AND(OR(WEEKDAY(J$4,2)&gt;5,J$4=Fériés),OR(J18="x",J18="S")),J18,IF(K$4=$D18,"x",IF(AND(((K$4-$D18)/VLOOKUP($C18,Tableau1,6,0))=INT(((K$4-$D18)/VLOOKUP($C18,Tableau1,6,0))),$C18&lt;&gt;""),"S",""))),"")</f>
        <v>#NAME?</v>
      </c>
      <c r="L18" s="62" t="e">
        <f t="array" aca="1" ref="L18" ca="1">IFERROR(IF(AND(OR(WEEKDAY(K$4,2)&gt;5,K$4=Fériés),OR(K18="x",K18="S")),K18,IF(L$4=$D18,"x",IF(AND(((L$4-$D18)/VLOOKUP($C18,Tableau1,6,0))=INT(((L$4-$D18)/VLOOKUP($C18,Tableau1,6,0))),$C18&lt;&gt;""),"S",""))),"")</f>
        <v>#NAME?</v>
      </c>
      <c r="M18" s="62" t="e">
        <f t="array" aca="1" ref="M18" ca="1">IFERROR(IF(AND(OR(WEEKDAY(L$4,2)&gt;5,L$4=Fériés),OR(L18="x",L18="S")),L18,IF(M$4=$D18,"x",IF(AND(((M$4-$D18)/VLOOKUP($C18,Tableau1,6,0))=INT(((M$4-$D18)/VLOOKUP($C18,Tableau1,6,0))),$C18&lt;&gt;""),"S",""))),"")</f>
        <v>#NAME?</v>
      </c>
      <c r="N18" s="62" t="e">
        <f t="array" aca="1" ref="N18" ca="1">IFERROR(IF(AND(OR(WEEKDAY(M$4,2)&gt;5,M$4=Fériés),OR(M18="x",M18="S")),M18,IF(N$4=$D18,"x",IF(AND(((N$4-$D18)/VLOOKUP($C18,Tableau1,6,0))=INT(((N$4-$D18)/VLOOKUP($C18,Tableau1,6,0))),$C18&lt;&gt;""),"S",""))),"")</f>
        <v>#NAME?</v>
      </c>
      <c r="O18" s="62" t="e">
        <f t="array" aca="1" ref="O18" ca="1">IFERROR(IF(AND(OR(WEEKDAY(N$4,2)&gt;5,N$4=Fériés),OR(N18="x",N18="S")),N18,IF(O$4=$D18,"x",IF(AND(((O$4-$D18)/VLOOKUP($C18,Tableau1,6,0))=INT(((O$4-$D18)/VLOOKUP($C18,Tableau1,6,0))),$C18&lt;&gt;""),"S",""))),"")</f>
        <v>#NAME?</v>
      </c>
      <c r="P18" s="62" t="e">
        <f t="array" aca="1" ref="P18" ca="1">IFERROR(IF(AND(OR(WEEKDAY(O$4,2)&gt;5,O$4=Fériés),OR(O18="x",O18="S")),O18,IF(P$4=$D18,"x",IF(AND(((P$4-$D18)/VLOOKUP($C18,Tableau1,6,0))=INT(((P$4-$D18)/VLOOKUP($C18,Tableau1,6,0))),$C18&lt;&gt;""),"S",""))),"")</f>
        <v>#NAME?</v>
      </c>
      <c r="Q18" s="62" t="e">
        <f t="array" aca="1" ref="Q18" ca="1">IFERROR(IF(AND(OR(WEEKDAY(P$4,2)&gt;5,P$4=Fériés),OR(P18="x",P18="S")),P18,IF(Q$4=$D18,"x",IF(AND(((Q$4-$D18)/VLOOKUP($C18,Tableau1,6,0))=INT(((Q$4-$D18)/VLOOKUP($C18,Tableau1,6,0))),$C18&lt;&gt;""),"S",""))),"")</f>
        <v>#NAME?</v>
      </c>
      <c r="R18" s="62" t="e">
        <f t="array" aca="1" ref="R18" ca="1">IFERROR(IF(AND(OR(WEEKDAY(Q$4,2)&gt;5,Q$4=Fériés),OR(Q18="x",Q18="S")),Q18,IF(R$4=$D18,"x",IF(AND(((R$4-$D18)/VLOOKUP($C18,Tableau1,6,0))=INT(((R$4-$D18)/VLOOKUP($C18,Tableau1,6,0))),$C18&lt;&gt;""),"S",""))),"")</f>
        <v>#NAME?</v>
      </c>
      <c r="S18" s="62" t="e">
        <f t="array" aca="1" ref="S18" ca="1">IFERROR(IF(AND(OR(WEEKDAY(R$4,2)&gt;5,R$4=Fériés),OR(R18="x",R18="S")),R18,IF(S$4=$D18,"x",IF(AND(((S$4-$D18)/VLOOKUP($C18,Tableau1,6,0))=INT(((S$4-$D18)/VLOOKUP($C18,Tableau1,6,0))),$C18&lt;&gt;""),"S",""))),"")</f>
        <v>#NAME?</v>
      </c>
      <c r="T18" s="62" t="e">
        <f t="array" aca="1" ref="T18" ca="1">IFERROR(IF(AND(OR(WEEKDAY(S$4,2)&gt;5,S$4=Fériés),OR(S18="x",S18="S")),S18,IF(T$4=$D18,"x",IF(AND(((T$4-$D18)/VLOOKUP($C18,Tableau1,6,0))=INT(((T$4-$D18)/VLOOKUP($C18,Tableau1,6,0))),$C18&lt;&gt;""),"S",""))),"")</f>
        <v>#NAME?</v>
      </c>
      <c r="U18" s="62" t="e">
        <f t="array" aca="1" ref="U18" ca="1">IFERROR(IF(AND(OR(WEEKDAY(T$4,2)&gt;5,T$4=Fériés),OR(T18="x",T18="S")),T18,IF(U$4=$D18,"x",IF(AND(((U$4-$D18)/VLOOKUP($C18,Tableau1,6,0))=INT(((U$4-$D18)/VLOOKUP($C18,Tableau1,6,0))),$C18&lt;&gt;""),"S",""))),"")</f>
        <v>#NAME?</v>
      </c>
      <c r="V18" s="62" t="e">
        <f t="array" aca="1" ref="V18" ca="1">IFERROR(IF(AND(OR(WEEKDAY(U$4,2)&gt;5,U$4=Fériés),OR(U18="x",U18="S")),U18,IF(V$4=$D18,"x",IF(AND(((V$4-$D18)/VLOOKUP($C18,Tableau1,6,0))=INT(((V$4-$D18)/VLOOKUP($C18,Tableau1,6,0))),$C18&lt;&gt;""),"S",""))),"")</f>
        <v>#NAME?</v>
      </c>
      <c r="W18" s="62" t="e">
        <f t="array" aca="1" ref="W18" ca="1">IFERROR(IF(AND(OR(WEEKDAY(V$4,2)&gt;5,V$4=Fériés),OR(V18="x",V18="S")),V18,IF(W$4=$D18,"x",IF(AND(((W$4-$D18)/VLOOKUP($C18,Tableau1,6,0))=INT(((W$4-$D18)/VLOOKUP($C18,Tableau1,6,0))),$C18&lt;&gt;""),"S",""))),"")</f>
        <v>#NAME?</v>
      </c>
      <c r="X18" s="62" t="e">
        <f t="array" aca="1" ref="X18" ca="1">IFERROR(IF(AND(OR(WEEKDAY(W$4,2)&gt;5,W$4=Fériés),OR(W18="x",W18="S")),W18,IF(X$4=$D18,"x",IF(AND(((X$4-$D18)/VLOOKUP($C18,Tableau1,6,0))=INT(((X$4-$D18)/VLOOKUP($C18,Tableau1,6,0))),$C18&lt;&gt;""),"S",""))),"")</f>
        <v>#NAME?</v>
      </c>
      <c r="Y18" s="62" t="e">
        <f t="array" aca="1" ref="Y18" ca="1">IFERROR(IF(AND(OR(WEEKDAY(X$4,2)&gt;5,X$4=Fériés),OR(X18="x",X18="S")),X18,IF(Y$4=$D18,"x",IF(AND(((Y$4-$D18)/VLOOKUP($C18,Tableau1,6,0))=INT(((Y$4-$D18)/VLOOKUP($C18,Tableau1,6,0))),$C18&lt;&gt;""),"S",""))),"")</f>
        <v>#NAME?</v>
      </c>
      <c r="Z18" s="62" t="e">
        <f t="array" aca="1" ref="Z18" ca="1">IFERROR(IF(AND(OR(WEEKDAY(Y$4,2)&gt;5,Y$4=Fériés),OR(Y18="x",Y18="S")),Y18,IF(Z$4=$D18,"x",IF(AND(((Z$4-$D18)/VLOOKUP($C18,Tableau1,6,0))=INT(((Z$4-$D18)/VLOOKUP($C18,Tableau1,6,0))),$C18&lt;&gt;""),"S",""))),"")</f>
        <v>#NAME?</v>
      </c>
      <c r="AA18" s="62" t="e">
        <f t="array" aca="1" ref="AA18" ca="1">IFERROR(IF(AND(OR(WEEKDAY(Z$4,2)&gt;5,Z$4=Fériés),OR(Z18="x",Z18="S")),Z18,IF(AA$4=$D18,"x",IF(AND(((AA$4-$D18)/VLOOKUP($C18,Tableau1,6,0))=INT(((AA$4-$D18)/VLOOKUP($C18,Tableau1,6,0))),$C18&lt;&gt;""),"S",""))),"")</f>
        <v>#NAME?</v>
      </c>
      <c r="AB18" s="62" t="e">
        <f t="array" aca="1" ref="AB18" ca="1">IFERROR(IF(AND(OR(WEEKDAY(AA$4,2)&gt;5,AA$4=Fériés),OR(AA18="x",AA18="S")),AA18,IF(AB$4=$D18,"x",IF(AND(((AB$4-$D18)/VLOOKUP($C18,Tableau1,6,0))=INT(((AB$4-$D18)/VLOOKUP($C18,Tableau1,6,0))),$C18&lt;&gt;""),"S",""))),"")</f>
        <v>#NAME?</v>
      </c>
      <c r="AC18" s="62" t="e">
        <f t="array" aca="1" ref="AC18" ca="1">IFERROR(IF(AND(OR(WEEKDAY(AB$4,2)&gt;5,AB$4=Fériés),OR(AB18="x",AB18="S")),AB18,IF(AC$4=$D18,"x",IF(AND(((AC$4-$D18)/VLOOKUP($C18,Tableau1,6,0))=INT(((AC$4-$D18)/VLOOKUP($C18,Tableau1,6,0))),$C18&lt;&gt;""),"S",""))),"")</f>
        <v>#NAME?</v>
      </c>
      <c r="AD18" s="62" t="e">
        <f t="array" aca="1" ref="AD18" ca="1">IFERROR(IF(AND(OR(WEEKDAY(AC$4,2)&gt;5,AC$4=Fériés),OR(AC18="x",AC18="S")),AC18,IF(AD$4=$D18,"x",IF(AND(((AD$4-$D18)/VLOOKUP($C18,Tableau1,6,0))=INT(((AD$4-$D18)/VLOOKUP($C18,Tableau1,6,0))),$C18&lt;&gt;""),"S",""))),"")</f>
        <v>#NAME?</v>
      </c>
      <c r="AE18" s="62" t="e">
        <f t="array" aca="1" ref="AE18" ca="1">IFERROR(IF(AND(OR(WEEKDAY(AD$4,2)&gt;5,AD$4=Fériés),OR(AD18="x",AD18="S")),AD18,IF(AE$4=$D18,"x",IF(AND(((AE$4-$D18)/VLOOKUP($C18,Tableau1,6,0))=INT(((AE$4-$D18)/VLOOKUP($C18,Tableau1,6,0))),$C18&lt;&gt;""),"S",""))),"")</f>
        <v>#NAME?</v>
      </c>
      <c r="AF18" s="62" t="e">
        <f t="array" aca="1" ref="AF18" ca="1">IFERROR(IF(AND(OR(WEEKDAY(AE$4,2)&gt;5,AE$4=Fériés),OR(AE18="x",AE18="S")),AE18,IF(AF$4=$D18,"x",IF(AND(((AF$4-$D18)/VLOOKUP($C18,Tableau1,6,0))=INT(((AF$4-$D18)/VLOOKUP($C18,Tableau1,6,0))),$C18&lt;&gt;""),"S",""))),"")</f>
        <v>#NAME?</v>
      </c>
      <c r="AG18" s="62" t="e">
        <f t="array" aca="1" ref="AG18" ca="1">IFERROR(IF(AND(OR(WEEKDAY(AF$4,2)&gt;5,AF$4=Fériés),OR(AF18="x",AF18="S")),AF18,IF(AG$4=$D18,"x",IF(AND(((AG$4-$D18)/VLOOKUP($C18,Tableau1,6,0))=INT(((AG$4-$D18)/VLOOKUP($C18,Tableau1,6,0))),$C18&lt;&gt;""),"S",""))),"")</f>
        <v>#NAME?</v>
      </c>
      <c r="AH18" s="62" t="e">
        <f t="array" aca="1" ref="AH18" ca="1">IFERROR(IF(AND(OR(WEEKDAY(AG$4,2)&gt;5,AG$4=Fériés),OR(AG18="x",AG18="S")),AG18,IF(AH$4=$D18,"x",IF(AND(((AH$4-$D18)/VLOOKUP($C18,Tableau1,6,0))=INT(((AH$4-$D18)/VLOOKUP($C18,Tableau1,6,0))),$C18&lt;&gt;""),"S",""))),"")</f>
        <v>#NAME?</v>
      </c>
      <c r="AI18" s="62" t="e">
        <f t="array" aca="1" ref="AI18" ca="1">IFERROR(IF(AND(OR(WEEKDAY(AH$4,2)&gt;5,AH$4=Fériés),OR(AH18="x",AH18="S")),AH18,IF(AI$4=$D18,"x",IF(AND(((AI$4-$D18)/VLOOKUP($C18,Tableau1,6,0))=INT(((AI$4-$D18)/VLOOKUP($C18,Tableau1,6,0))),$C18&lt;&gt;""),"S",""))),"")</f>
        <v>#NAME?</v>
      </c>
      <c r="AJ18" s="62" t="e">
        <f t="array" aca="1" ref="AJ18" ca="1">IFERROR(IF(AND(OR(WEEKDAY(AI$4,2)&gt;5,AI$4=Fériés),OR(AI18="x",AI18="S")),AI18,IF(AJ$4=$D18,"x",IF(AND(((AJ$4-$D18)/VLOOKUP($C18,Tableau1,6,0))=INT(((AJ$4-$D18)/VLOOKUP($C18,Tableau1,6,0))),$C18&lt;&gt;""),"S",""))),"")</f>
        <v>#NAME?</v>
      </c>
      <c r="AK18" s="62" t="e">
        <f t="array" aca="1" ref="AK18" ca="1">IFERROR(IF(AND(OR(WEEKDAY(AJ$4,2)&gt;5,AJ$4=Fériés),OR(AJ18="x",AJ18="S")),AJ18,IF(AK$4=$D18,"x",IF(AND(((AK$4-$D18)/VLOOKUP($C18,Tableau1,6,0))=INT(((AK$4-$D18)/VLOOKUP($C18,Tableau1,6,0))),$C18&lt;&gt;""),"S",""))),"")</f>
        <v>#NAME?</v>
      </c>
      <c r="AL18" s="62" t="e">
        <f t="array" aca="1" ref="AL18" ca="1">IFERROR(IF(AND(OR(WEEKDAY(AK$4,2)&gt;5,AK$4=Fériés),OR(AK18="x",AK18="S")),AK18,IF(AL$4=$D18,"x",IF(AND(((AL$4-$D18)/VLOOKUP($C18,Tableau1,6,0))=INT(((AL$4-$D18)/VLOOKUP($C18,Tableau1,6,0))),$C18&lt;&gt;""),"S",""))),"")</f>
        <v>#NAME?</v>
      </c>
      <c r="AM18" s="62" t="e">
        <f t="array" aca="1" ref="AM18" ca="1">IFERROR(IF(AND(OR(WEEKDAY(AL$4,2)&gt;5,AL$4=Fériés),OR(AL18="x",AL18="S")),AL18,IF(AM$4=$D18,"x",IF(AND(((AM$4-$D18)/VLOOKUP($C18,Tableau1,6,0))=INT(((AM$4-$D18)/VLOOKUP($C18,Tableau1,6,0))),$C18&lt;&gt;""),"S",""))),"")</f>
        <v>#NAME?</v>
      </c>
      <c r="AN18" s="62" t="e">
        <f t="array" aca="1" ref="AN18" ca="1">IFERROR(IF(AND(OR(WEEKDAY(AM$4,2)&gt;5,AM$4=Fériés),OR(AM18="x",AM18="S")),AM18,IF(AN$4=$D18,"x",IF(AND(((AN$4-$D18)/VLOOKUP($C18,Tableau1,6,0))=INT(((AN$4-$D18)/VLOOKUP($C18,Tableau1,6,0))),$C18&lt;&gt;""),"S",""))),"")</f>
        <v>#NAME?</v>
      </c>
      <c r="AO18" s="62" t="e">
        <f t="array" aca="1" ref="AO18" ca="1">IFERROR(IF(AND(OR(WEEKDAY(AN$4,2)&gt;5,AN$4=Fériés),OR(AN18="x",AN18="S")),AN18,IF(AO$4=$D18,"x",IF(AND(((AO$4-$D18)/VLOOKUP($C18,Tableau1,6,0))=INT(((AO$4-$D18)/VLOOKUP($C18,Tableau1,6,0))),$C18&lt;&gt;""),"S",""))),"")</f>
        <v>#NAME?</v>
      </c>
      <c r="AP18" s="62" t="e">
        <f t="array" aca="1" ref="AP18" ca="1">IFERROR(IF(AND(OR(WEEKDAY(AO$4,2)&gt;5,AO$4=Fériés),OR(AO18="x",AO18="S")),AO18,IF(AP$4=$D18,"x",IF(AND(((AP$4-$D18)/VLOOKUP($C18,Tableau1,6,0))=INT(((AP$4-$D18)/VLOOKUP($C18,Tableau1,6,0))),$C18&lt;&gt;""),"S",""))),"")</f>
        <v>#NAME?</v>
      </c>
      <c r="AQ18" s="62" t="e">
        <f t="array" aca="1" ref="AQ18" ca="1">IFERROR(IF(AND(OR(WEEKDAY(AP$4,2)&gt;5,AP$4=Fériés),OR(AP18="x",AP18="S")),AP18,IF(AQ$4=$D18,"x",IF(AND(((AQ$4-$D18)/VLOOKUP($C18,Tableau1,6,0))=INT(((AQ$4-$D18)/VLOOKUP($C18,Tableau1,6,0))),$C18&lt;&gt;""),"S",""))),"")</f>
        <v>#NAME?</v>
      </c>
      <c r="AR18" s="62" t="e">
        <f t="array" aca="1" ref="AR18" ca="1">IFERROR(IF(AND(OR(WEEKDAY(AQ$4,2)&gt;5,AQ$4=Fériés),OR(AQ18="x",AQ18="S")),AQ18,IF(AR$4=$D18,"x",IF(AND(((AR$4-$D18)/VLOOKUP($C18,Tableau1,6,0))=INT(((AR$4-$D18)/VLOOKUP($C18,Tableau1,6,0))),$C18&lt;&gt;""),"S",""))),"")</f>
        <v>#NAME?</v>
      </c>
      <c r="AS18" s="62" t="e">
        <f t="array" aca="1" ref="AS18" ca="1">IFERROR(IF(AND(OR(WEEKDAY(AR$4,2)&gt;5,AR$4=Fériés),OR(AR18="x",AR18="S")),AR18,IF(AS$4=$D18,"x",IF(AND(((AS$4-$D18)/VLOOKUP($C18,Tableau1,6,0))=INT(((AS$4-$D18)/VLOOKUP($C18,Tableau1,6,0))),$C18&lt;&gt;""),"S",""))),"")</f>
        <v>#NAME?</v>
      </c>
      <c r="AT18" s="62" t="e">
        <f t="array" aca="1" ref="AT18" ca="1">IFERROR(IF(AND(OR(WEEKDAY(AS$4,2)&gt;5,AS$4=Fériés),OR(AS18="x",AS18="S")),AS18,IF(AT$4=$D18,"x",IF(AND(((AT$4-$D18)/VLOOKUP($C18,Tableau1,6,0))=INT(((AT$4-$D18)/VLOOKUP($C18,Tableau1,6,0))),$C18&lt;&gt;""),"S",""))),"")</f>
        <v>#NAME?</v>
      </c>
      <c r="AU18" s="62" t="e">
        <f t="array" aca="1" ref="AU18" ca="1">IFERROR(IF(AND(OR(WEEKDAY(AT$4,2)&gt;5,AT$4=Fériés),OR(AT18="x",AT18="S")),AT18,IF(AU$4=$D18,"x",IF(AND(((AU$4-$D18)/VLOOKUP($C18,Tableau1,6,0))=INT(((AU$4-$D18)/VLOOKUP($C18,Tableau1,6,0))),$C18&lt;&gt;""),"S",""))),"")</f>
        <v>#NAME?</v>
      </c>
      <c r="AV18" s="62" t="e">
        <f t="array" aca="1" ref="AV18" ca="1">IFERROR(IF(AND(OR(WEEKDAY(AU$4,2)&gt;5,AU$4=Fériés),OR(AU18="x",AU18="S")),AU18,IF(AV$4=$D18,"x",IF(AND(((AV$4-$D18)/VLOOKUP($C18,Tableau1,6,0))=INT(((AV$4-$D18)/VLOOKUP($C18,Tableau1,6,0))),$C18&lt;&gt;""),"S",""))),"")</f>
        <v>#NAME?</v>
      </c>
      <c r="AW18" s="62" t="e">
        <f t="array" aca="1" ref="AW18" ca="1">IFERROR(IF(AND(OR(WEEKDAY(AV$4,2)&gt;5,AV$4=Fériés),OR(AV18="x",AV18="S")),AV18,IF(AW$4=$D18,"x",IF(AND(((AW$4-$D18)/VLOOKUP($C18,Tableau1,6,0))=INT(((AW$4-$D18)/VLOOKUP($C18,Tableau1,6,0))),$C18&lt;&gt;""),"S",""))),"")</f>
        <v>#NAME?</v>
      </c>
      <c r="AX18" s="62" t="e">
        <f t="array" aca="1" ref="AX18" ca="1">IFERROR(IF(AND(OR(WEEKDAY(AW$4,2)&gt;5,AW$4=Fériés),OR(AW18="x",AW18="S")),AW18,IF(AX$4=$D18,"x",IF(AND(((AX$4-$D18)/VLOOKUP($C18,Tableau1,6,0))=INT(((AX$4-$D18)/VLOOKUP($C18,Tableau1,6,0))),$C18&lt;&gt;""),"S",""))),"")</f>
        <v>#NAME?</v>
      </c>
      <c r="AY18" s="62" t="e">
        <f t="array" aca="1" ref="AY18" ca="1">IFERROR(IF(AND(OR(WEEKDAY(AX$4,2)&gt;5,AX$4=Fériés),OR(AX18="x",AX18="S")),AX18,IF(AY$4=$D18,"x",IF(AND(((AY$4-$D18)/VLOOKUP($C18,Tableau1,6,0))=INT(((AY$4-$D18)/VLOOKUP($C18,Tableau1,6,0))),$C18&lt;&gt;""),"S",""))),"")</f>
        <v>#NAME?</v>
      </c>
      <c r="AZ18" s="62" t="e">
        <f t="array" aca="1" ref="AZ18" ca="1">IFERROR(IF(AND(OR(WEEKDAY(AY$4,2)&gt;5,AY$4=Fériés),OR(AY18="x",AY18="S")),AY18,IF(AZ$4=$D18,"x",IF(AND(((AZ$4-$D18)/VLOOKUP($C18,Tableau1,6,0))=INT(((AZ$4-$D18)/VLOOKUP($C18,Tableau1,6,0))),$C18&lt;&gt;""),"S",""))),"")</f>
        <v>#NAME?</v>
      </c>
      <c r="BA18" s="62" t="e">
        <f t="array" aca="1" ref="BA18" ca="1">IFERROR(IF(AND(OR(WEEKDAY(AZ$4,2)&gt;5,AZ$4=Fériés),OR(AZ18="x",AZ18="S")),AZ18,IF(BA$4=$D18,"x",IF(AND(((BA$4-$D18)/VLOOKUP($C18,Tableau1,6,0))=INT(((BA$4-$D18)/VLOOKUP($C18,Tableau1,6,0))),$C18&lt;&gt;""),"S",""))),"")</f>
        <v>#NAME?</v>
      </c>
      <c r="BB18" s="62" t="e">
        <f t="array" aca="1" ref="BB18" ca="1">IFERROR(IF(AND(OR(WEEKDAY(BA$4,2)&gt;5,BA$4=Fériés),OR(BA18="x",BA18="S")),BA18,IF(BB$4=$D18,"x",IF(AND(((BB$4-$D18)/VLOOKUP($C18,Tableau1,6,0))=INT(((BB$4-$D18)/VLOOKUP($C18,Tableau1,6,0))),$C18&lt;&gt;""),"S",""))),"")</f>
        <v>#NAME?</v>
      </c>
      <c r="BC18" s="62" t="e">
        <f t="array" aca="1" ref="BC18" ca="1">IFERROR(IF(AND(OR(WEEKDAY(BB$4,2)&gt;5,BB$4=Fériés),OR(BB18="x",BB18="S")),BB18,IF(BC$4=$D18,"x",IF(AND(((BC$4-$D18)/VLOOKUP($C18,Tableau1,6,0))=INT(((BC$4-$D18)/VLOOKUP($C18,Tableau1,6,0))),$C18&lt;&gt;""),"S",""))),"")</f>
        <v>#NAME?</v>
      </c>
      <c r="BD18" s="63" t="e">
        <f t="array" aca="1" ref="BD18" ca="1">IFERROR(IF(AND(OR(WEEKDAY(BC$4,2)&gt;5,BC$4=Fériés),OR(BC18="x",BC18="S")),BC18,IF(BD$4=$D18,"x",IF(AND(((BD$4-$D18)/VLOOKUP($C18,Tableau1,6,0))=INT(((BD$4-$D18)/VLOOKUP($C18,Tableau1,6,0))),$C18&lt;&gt;""),"S",""))),"")</f>
        <v>#NAME?</v>
      </c>
    </row>
    <row r="19" spans="3:56">
      <c r="C19" s="74" t="s">
        <v>104</v>
      </c>
      <c r="D19" s="24">
        <f ca="1">IF(ISBLANK(C19),0,VLOOKUP(C19,MACHINE!$C$4:$J$49,2,0))</f>
        <v>42662</v>
      </c>
      <c r="E19" s="48"/>
      <c r="F19">
        <f t="shared" ca="1" si="4"/>
        <v>42662</v>
      </c>
      <c r="G19" s="62" t="e">
        <f t="array" aca="1" ref="G19" ca="1">IFERROR(IF(AND(OR(WEEKDAY(F$4,2)&gt;5,F$4=Fériés),OR(F19="x",F19="S")),F19,IF(G$4=$D19,"x",IF(AND(((G$4-$D19)/VLOOKUP($C19,Tableau1,6,0))=INT(((G$4-$D19)/VLOOKUP($C19,Tableau1,6,0))),$C19&lt;&gt;""),"S",""))),"")</f>
        <v>#NAME?</v>
      </c>
      <c r="H19" s="62" t="e">
        <f t="array" aca="1" ref="H19" ca="1">IFERROR(IF(AND(OR(WEEKDAY(G$4,2)&gt;5,G$4=Fériés),OR(G19="x",G19="S")),G19,IF(H$4=$D19,"x",IF(AND(((H$4-$D19)/VLOOKUP($C19,Tableau1,6,0))=INT(((H$4-$D19)/VLOOKUP($C19,Tableau1,6,0))),$C19&lt;&gt;""),"S",""))),"")</f>
        <v>#NAME?</v>
      </c>
      <c r="I19" s="62" t="e">
        <f t="array" aca="1" ref="I19" ca="1">IFERROR(IF(AND(OR(WEEKDAY(H$4,2)&gt;5,H$4=Fériés),OR(H19="x",H19="S")),H19,IF(I$4=$D19,"x",IF(AND(((I$4-$D19)/VLOOKUP($C19,Tableau1,6,0))=INT(((I$4-$D19)/VLOOKUP($C19,Tableau1,6,0))),$C19&lt;&gt;""),"S",""))),"")</f>
        <v>#NAME?</v>
      </c>
      <c r="J19" s="62" t="e">
        <f t="array" aca="1" ref="J19" ca="1">IFERROR(IF(AND(OR(WEEKDAY(I$4,2)&gt;5,I$4=Fériés),OR(I19="x",I19="S")),I19,IF(J$4=$D19,"x",IF(AND(((J$4-$D19)/VLOOKUP($C19,Tableau1,6,0))=INT(((J$4-$D19)/VLOOKUP($C19,Tableau1,6,0))),$C19&lt;&gt;""),"S",""))),"")</f>
        <v>#NAME?</v>
      </c>
      <c r="K19" s="62" t="e">
        <f t="array" aca="1" ref="K19" ca="1">IFERROR(IF(AND(OR(WEEKDAY(J$4,2)&gt;5,J$4=Fériés),OR(J19="x",J19="S")),J19,IF(K$4=$D19,"x",IF(AND(((K$4-$D19)/VLOOKUP($C19,Tableau1,6,0))=INT(((K$4-$D19)/VLOOKUP($C19,Tableau1,6,0))),$C19&lt;&gt;""),"S",""))),"")</f>
        <v>#NAME?</v>
      </c>
      <c r="L19" s="62" t="e">
        <f t="array" aca="1" ref="L19" ca="1">IFERROR(IF(AND(OR(WEEKDAY(K$4,2)&gt;5,K$4=Fériés),OR(K19="x",K19="S")),K19,IF(L$4=$D19,"x",IF(AND(((L$4-$D19)/VLOOKUP($C19,Tableau1,6,0))=INT(((L$4-$D19)/VLOOKUP($C19,Tableau1,6,0))),$C19&lt;&gt;""),"S",""))),"")</f>
        <v>#NAME?</v>
      </c>
      <c r="M19" s="62" t="e">
        <f t="array" aca="1" ref="M19" ca="1">IFERROR(IF(AND(OR(WEEKDAY(L$4,2)&gt;5,L$4=Fériés),OR(L19="x",L19="S")),L19,IF(M$4=$D19,"x",IF(AND(((M$4-$D19)/VLOOKUP($C19,Tableau1,6,0))=INT(((M$4-$D19)/VLOOKUP($C19,Tableau1,6,0))),$C19&lt;&gt;""),"S",""))),"")</f>
        <v>#NAME?</v>
      </c>
      <c r="N19" s="62" t="e">
        <f t="array" aca="1" ref="N19" ca="1">IFERROR(IF(AND(OR(WEEKDAY(M$4,2)&gt;5,M$4=Fériés),OR(M19="x",M19="S")),M19,IF(N$4=$D19,"x",IF(AND(((N$4-$D19)/VLOOKUP($C19,Tableau1,6,0))=INT(((N$4-$D19)/VLOOKUP($C19,Tableau1,6,0))),$C19&lt;&gt;""),"S",""))),"")</f>
        <v>#NAME?</v>
      </c>
      <c r="O19" s="62" t="e">
        <f t="array" aca="1" ref="O19" ca="1">IFERROR(IF(AND(OR(WEEKDAY(N$4,2)&gt;5,N$4=Fériés),OR(N19="x",N19="S")),N19,IF(O$4=$D19,"x",IF(AND(((O$4-$D19)/VLOOKUP($C19,Tableau1,6,0))=INT(((O$4-$D19)/VLOOKUP($C19,Tableau1,6,0))),$C19&lt;&gt;""),"S",""))),"")</f>
        <v>#NAME?</v>
      </c>
      <c r="P19" s="62" t="e">
        <f t="array" aca="1" ref="P19" ca="1">IFERROR(IF(AND(OR(WEEKDAY(O$4,2)&gt;5,O$4=Fériés),OR(O19="x",O19="S")),O19,IF(P$4=$D19,"x",IF(AND(((P$4-$D19)/VLOOKUP($C19,Tableau1,6,0))=INT(((P$4-$D19)/VLOOKUP($C19,Tableau1,6,0))),$C19&lt;&gt;""),"S",""))),"")</f>
        <v>#NAME?</v>
      </c>
      <c r="Q19" s="62" t="e">
        <f t="array" aca="1" ref="Q19" ca="1">IFERROR(IF(AND(OR(WEEKDAY(P$4,2)&gt;5,P$4=Fériés),OR(P19="x",P19="S")),P19,IF(Q$4=$D19,"x",IF(AND(((Q$4-$D19)/VLOOKUP($C19,Tableau1,6,0))=INT(((Q$4-$D19)/VLOOKUP($C19,Tableau1,6,0))),$C19&lt;&gt;""),"S",""))),"")</f>
        <v>#NAME?</v>
      </c>
      <c r="R19" s="62" t="e">
        <f t="array" aca="1" ref="R19" ca="1">IFERROR(IF(AND(OR(WEEKDAY(Q$4,2)&gt;5,Q$4=Fériés),OR(Q19="x",Q19="S")),Q19,IF(R$4=$D19,"x",IF(AND(((R$4-$D19)/VLOOKUP($C19,Tableau1,6,0))=INT(((R$4-$D19)/VLOOKUP($C19,Tableau1,6,0))),$C19&lt;&gt;""),"S",""))),"")</f>
        <v>#NAME?</v>
      </c>
      <c r="S19" s="62" t="e">
        <f t="array" aca="1" ref="S19" ca="1">IFERROR(IF(AND(OR(WEEKDAY(R$4,2)&gt;5,R$4=Fériés),OR(R19="x",R19="S")),R19,IF(S$4=$D19,"x",IF(AND(((S$4-$D19)/VLOOKUP($C19,Tableau1,6,0))=INT(((S$4-$D19)/VLOOKUP($C19,Tableau1,6,0))),$C19&lt;&gt;""),"S",""))),"")</f>
        <v>#NAME?</v>
      </c>
      <c r="T19" s="62" t="e">
        <f t="array" aca="1" ref="T19" ca="1">IFERROR(IF(AND(OR(WEEKDAY(S$4,2)&gt;5,S$4=Fériés),OR(S19="x",S19="S")),S19,IF(T$4=$D19,"x",IF(AND(((T$4-$D19)/VLOOKUP($C19,Tableau1,6,0))=INT(((T$4-$D19)/VLOOKUP($C19,Tableau1,6,0))),$C19&lt;&gt;""),"S",""))),"")</f>
        <v>#NAME?</v>
      </c>
      <c r="U19" s="62" t="e">
        <f t="array" aca="1" ref="U19" ca="1">IFERROR(IF(AND(OR(WEEKDAY(T$4,2)&gt;5,T$4=Fériés),OR(T19="x",T19="S")),T19,IF(U$4=$D19,"x",IF(AND(((U$4-$D19)/VLOOKUP($C19,Tableau1,6,0))=INT(((U$4-$D19)/VLOOKUP($C19,Tableau1,6,0))),$C19&lt;&gt;""),"S",""))),"")</f>
        <v>#NAME?</v>
      </c>
      <c r="V19" s="62" t="e">
        <f t="array" aca="1" ref="V19" ca="1">IFERROR(IF(AND(OR(WEEKDAY(U$4,2)&gt;5,U$4=Fériés),OR(U19="x",U19="S")),U19,IF(V$4=$D19,"x",IF(AND(((V$4-$D19)/VLOOKUP($C19,Tableau1,6,0))=INT(((V$4-$D19)/VLOOKUP($C19,Tableau1,6,0))),$C19&lt;&gt;""),"S",""))),"")</f>
        <v>#NAME?</v>
      </c>
      <c r="W19" s="62" t="e">
        <f t="array" aca="1" ref="W19" ca="1">IFERROR(IF(AND(OR(WEEKDAY(V$4,2)&gt;5,V$4=Fériés),OR(V19="x",V19="S")),V19,IF(W$4=$D19,"x",IF(AND(((W$4-$D19)/VLOOKUP($C19,Tableau1,6,0))=INT(((W$4-$D19)/VLOOKUP($C19,Tableau1,6,0))),$C19&lt;&gt;""),"S",""))),"")</f>
        <v>#NAME?</v>
      </c>
      <c r="X19" s="62" t="e">
        <f t="array" aca="1" ref="X19" ca="1">IFERROR(IF(AND(OR(WEEKDAY(W$4,2)&gt;5,W$4=Fériés),OR(W19="x",W19="S")),W19,IF(X$4=$D19,"x",IF(AND(((X$4-$D19)/VLOOKUP($C19,Tableau1,6,0))=INT(((X$4-$D19)/VLOOKUP($C19,Tableau1,6,0))),$C19&lt;&gt;""),"S",""))),"")</f>
        <v>#NAME?</v>
      </c>
      <c r="Y19" s="62" t="e">
        <f t="array" aca="1" ref="Y19" ca="1">IFERROR(IF(AND(OR(WEEKDAY(X$4,2)&gt;5,X$4=Fériés),OR(X19="x",X19="S")),X19,IF(Y$4=$D19,"x",IF(AND(((Y$4-$D19)/VLOOKUP($C19,Tableau1,6,0))=INT(((Y$4-$D19)/VLOOKUP($C19,Tableau1,6,0))),$C19&lt;&gt;""),"S",""))),"")</f>
        <v>#NAME?</v>
      </c>
      <c r="Z19" s="62" t="e">
        <f t="array" aca="1" ref="Z19" ca="1">IFERROR(IF(AND(OR(WEEKDAY(Y$4,2)&gt;5,Y$4=Fériés),OR(Y19="x",Y19="S")),Y19,IF(Z$4=$D19,"x",IF(AND(((Z$4-$D19)/VLOOKUP($C19,Tableau1,6,0))=INT(((Z$4-$D19)/VLOOKUP($C19,Tableau1,6,0))),$C19&lt;&gt;""),"S",""))),"")</f>
        <v>#NAME?</v>
      </c>
      <c r="AA19" s="62" t="e">
        <f t="array" aca="1" ref="AA19" ca="1">IFERROR(IF(AND(OR(WEEKDAY(Z$4,2)&gt;5,Z$4=Fériés),OR(Z19="x",Z19="S")),Z19,IF(AA$4=$D19,"x",IF(AND(((AA$4-$D19)/VLOOKUP($C19,Tableau1,6,0))=INT(((AA$4-$D19)/VLOOKUP($C19,Tableau1,6,0))),$C19&lt;&gt;""),"S",""))),"")</f>
        <v>#NAME?</v>
      </c>
      <c r="AB19" s="62" t="e">
        <f t="array" aca="1" ref="AB19" ca="1">IFERROR(IF(AND(OR(WEEKDAY(AA$4,2)&gt;5,AA$4=Fériés),OR(AA19="x",AA19="S")),AA19,IF(AB$4=$D19,"x",IF(AND(((AB$4-$D19)/VLOOKUP($C19,Tableau1,6,0))=INT(((AB$4-$D19)/VLOOKUP($C19,Tableau1,6,0))),$C19&lt;&gt;""),"S",""))),"")</f>
        <v>#NAME?</v>
      </c>
      <c r="AC19" s="62" t="e">
        <f t="array" aca="1" ref="AC19" ca="1">IFERROR(IF(AND(OR(WEEKDAY(AB$4,2)&gt;5,AB$4=Fériés),OR(AB19="x",AB19="S")),AB19,IF(AC$4=$D19,"x",IF(AND(((AC$4-$D19)/VLOOKUP($C19,Tableau1,6,0))=INT(((AC$4-$D19)/VLOOKUP($C19,Tableau1,6,0))),$C19&lt;&gt;""),"S",""))),"")</f>
        <v>#NAME?</v>
      </c>
      <c r="AD19" s="62" t="e">
        <f t="array" aca="1" ref="AD19" ca="1">IFERROR(IF(AND(OR(WEEKDAY(AC$4,2)&gt;5,AC$4=Fériés),OR(AC19="x",AC19="S")),AC19,IF(AD$4=$D19,"x",IF(AND(((AD$4-$D19)/VLOOKUP($C19,Tableau1,6,0))=INT(((AD$4-$D19)/VLOOKUP($C19,Tableau1,6,0))),$C19&lt;&gt;""),"S",""))),"")</f>
        <v>#NAME?</v>
      </c>
      <c r="AE19" s="62" t="e">
        <f t="array" aca="1" ref="AE19" ca="1">IFERROR(IF(AND(OR(WEEKDAY(AD$4,2)&gt;5,AD$4=Fériés),OR(AD19="x",AD19="S")),AD19,IF(AE$4=$D19,"x",IF(AND(((AE$4-$D19)/VLOOKUP($C19,Tableau1,6,0))=INT(((AE$4-$D19)/VLOOKUP($C19,Tableau1,6,0))),$C19&lt;&gt;""),"S",""))),"")</f>
        <v>#NAME?</v>
      </c>
      <c r="AF19" s="62" t="e">
        <f t="array" aca="1" ref="AF19" ca="1">IFERROR(IF(AND(OR(WEEKDAY(AE$4,2)&gt;5,AE$4=Fériés),OR(AE19="x",AE19="S")),AE19,IF(AF$4=$D19,"x",IF(AND(((AF$4-$D19)/VLOOKUP($C19,Tableau1,6,0))=INT(((AF$4-$D19)/VLOOKUP($C19,Tableau1,6,0))),$C19&lt;&gt;""),"S",""))),"")</f>
        <v>#NAME?</v>
      </c>
      <c r="AG19" s="62" t="e">
        <f t="array" aca="1" ref="AG19" ca="1">IFERROR(IF(AND(OR(WEEKDAY(AF$4,2)&gt;5,AF$4=Fériés),OR(AF19="x",AF19="S")),AF19,IF(AG$4=$D19,"x",IF(AND(((AG$4-$D19)/VLOOKUP($C19,Tableau1,6,0))=INT(((AG$4-$D19)/VLOOKUP($C19,Tableau1,6,0))),$C19&lt;&gt;""),"S",""))),"")</f>
        <v>#NAME?</v>
      </c>
      <c r="AH19" s="62" t="e">
        <f t="array" aca="1" ref="AH19" ca="1">IFERROR(IF(AND(OR(WEEKDAY(AG$4,2)&gt;5,AG$4=Fériés),OR(AG19="x",AG19="S")),AG19,IF(AH$4=$D19,"x",IF(AND(((AH$4-$D19)/VLOOKUP($C19,Tableau1,6,0))=INT(((AH$4-$D19)/VLOOKUP($C19,Tableau1,6,0))),$C19&lt;&gt;""),"S",""))),"")</f>
        <v>#NAME?</v>
      </c>
      <c r="AI19" s="62" t="e">
        <f t="array" aca="1" ref="AI19" ca="1">IFERROR(IF(AND(OR(WEEKDAY(AH$4,2)&gt;5,AH$4=Fériés),OR(AH19="x",AH19="S")),AH19,IF(AI$4=$D19,"x",IF(AND(((AI$4-$D19)/VLOOKUP($C19,Tableau1,6,0))=INT(((AI$4-$D19)/VLOOKUP($C19,Tableau1,6,0))),$C19&lt;&gt;""),"S",""))),"")</f>
        <v>#NAME?</v>
      </c>
      <c r="AJ19" s="62" t="e">
        <f t="array" aca="1" ref="AJ19" ca="1">IFERROR(IF(AND(OR(WEEKDAY(AI$4,2)&gt;5,AI$4=Fériés),OR(AI19="x",AI19="S")),AI19,IF(AJ$4=$D19,"x",IF(AND(((AJ$4-$D19)/VLOOKUP($C19,Tableau1,6,0))=INT(((AJ$4-$D19)/VLOOKUP($C19,Tableau1,6,0))),$C19&lt;&gt;""),"S",""))),"")</f>
        <v>#NAME?</v>
      </c>
      <c r="AK19" s="62" t="e">
        <f t="array" aca="1" ref="AK19" ca="1">IFERROR(IF(AND(OR(WEEKDAY(AJ$4,2)&gt;5,AJ$4=Fériés),OR(AJ19="x",AJ19="S")),AJ19,IF(AK$4=$D19,"x",IF(AND(((AK$4-$D19)/VLOOKUP($C19,Tableau1,6,0))=INT(((AK$4-$D19)/VLOOKUP($C19,Tableau1,6,0))),$C19&lt;&gt;""),"S",""))),"")</f>
        <v>#NAME?</v>
      </c>
      <c r="AL19" s="62" t="e">
        <f t="array" aca="1" ref="AL19" ca="1">IFERROR(IF(AND(OR(WEEKDAY(AK$4,2)&gt;5,AK$4=Fériés),OR(AK19="x",AK19="S")),AK19,IF(AL$4=$D19,"x",IF(AND(((AL$4-$D19)/VLOOKUP($C19,Tableau1,6,0))=INT(((AL$4-$D19)/VLOOKUP($C19,Tableau1,6,0))),$C19&lt;&gt;""),"S",""))),"")</f>
        <v>#NAME?</v>
      </c>
      <c r="AM19" s="62" t="e">
        <f t="array" aca="1" ref="AM19" ca="1">IFERROR(IF(AND(OR(WEEKDAY(AL$4,2)&gt;5,AL$4=Fériés),OR(AL19="x",AL19="S")),AL19,IF(AM$4=$D19,"x",IF(AND(((AM$4-$D19)/VLOOKUP($C19,Tableau1,6,0))=INT(((AM$4-$D19)/VLOOKUP($C19,Tableau1,6,0))),$C19&lt;&gt;""),"S",""))),"")</f>
        <v>#NAME?</v>
      </c>
      <c r="AN19" s="62" t="e">
        <f t="array" aca="1" ref="AN19" ca="1">IFERROR(IF(AND(OR(WEEKDAY(AM$4,2)&gt;5,AM$4=Fériés),OR(AM19="x",AM19="S")),AM19,IF(AN$4=$D19,"x",IF(AND(((AN$4-$D19)/VLOOKUP($C19,Tableau1,6,0))=INT(((AN$4-$D19)/VLOOKUP($C19,Tableau1,6,0))),$C19&lt;&gt;""),"S",""))),"")</f>
        <v>#NAME?</v>
      </c>
      <c r="AO19" s="62" t="e">
        <f t="array" aca="1" ref="AO19" ca="1">IFERROR(IF(AND(OR(WEEKDAY(AN$4,2)&gt;5,AN$4=Fériés),OR(AN19="x",AN19="S")),AN19,IF(AO$4=$D19,"x",IF(AND(((AO$4-$D19)/VLOOKUP($C19,Tableau1,6,0))=INT(((AO$4-$D19)/VLOOKUP($C19,Tableau1,6,0))),$C19&lt;&gt;""),"S",""))),"")</f>
        <v>#NAME?</v>
      </c>
      <c r="AP19" s="62" t="e">
        <f t="array" aca="1" ref="AP19" ca="1">IFERROR(IF(AND(OR(WEEKDAY(AO$4,2)&gt;5,AO$4=Fériés),OR(AO19="x",AO19="S")),AO19,IF(AP$4=$D19,"x",IF(AND(((AP$4-$D19)/VLOOKUP($C19,Tableau1,6,0))=INT(((AP$4-$D19)/VLOOKUP($C19,Tableau1,6,0))),$C19&lt;&gt;""),"S",""))),"")</f>
        <v>#NAME?</v>
      </c>
      <c r="AQ19" s="62" t="e">
        <f t="array" aca="1" ref="AQ19" ca="1">IFERROR(IF(AND(OR(WEEKDAY(AP$4,2)&gt;5,AP$4=Fériés),OR(AP19="x",AP19="S")),AP19,IF(AQ$4=$D19,"x",IF(AND(((AQ$4-$D19)/VLOOKUP($C19,Tableau1,6,0))=INT(((AQ$4-$D19)/VLOOKUP($C19,Tableau1,6,0))),$C19&lt;&gt;""),"S",""))),"")</f>
        <v>#NAME?</v>
      </c>
      <c r="AR19" s="62" t="e">
        <f t="array" aca="1" ref="AR19" ca="1">IFERROR(IF(AND(OR(WEEKDAY(AQ$4,2)&gt;5,AQ$4=Fériés),OR(AQ19="x",AQ19="S")),AQ19,IF(AR$4=$D19,"x",IF(AND(((AR$4-$D19)/VLOOKUP($C19,Tableau1,6,0))=INT(((AR$4-$D19)/VLOOKUP($C19,Tableau1,6,0))),$C19&lt;&gt;""),"S",""))),"")</f>
        <v>#NAME?</v>
      </c>
      <c r="AS19" s="62" t="e">
        <f t="array" aca="1" ref="AS19" ca="1">IFERROR(IF(AND(OR(WEEKDAY(AR$4,2)&gt;5,AR$4=Fériés),OR(AR19="x",AR19="S")),AR19,IF(AS$4=$D19,"x",IF(AND(((AS$4-$D19)/VLOOKUP($C19,Tableau1,6,0))=INT(((AS$4-$D19)/VLOOKUP($C19,Tableau1,6,0))),$C19&lt;&gt;""),"S",""))),"")</f>
        <v>#NAME?</v>
      </c>
      <c r="AT19" s="62" t="e">
        <f t="array" aca="1" ref="AT19" ca="1">IFERROR(IF(AND(OR(WEEKDAY(AS$4,2)&gt;5,AS$4=Fériés),OR(AS19="x",AS19="S")),AS19,IF(AT$4=$D19,"x",IF(AND(((AT$4-$D19)/VLOOKUP($C19,Tableau1,6,0))=INT(((AT$4-$D19)/VLOOKUP($C19,Tableau1,6,0))),$C19&lt;&gt;""),"S",""))),"")</f>
        <v>#NAME?</v>
      </c>
      <c r="AU19" s="62" t="e">
        <f t="array" aca="1" ref="AU19" ca="1">IFERROR(IF(AND(OR(WEEKDAY(AT$4,2)&gt;5,AT$4=Fériés),OR(AT19="x",AT19="S")),AT19,IF(AU$4=$D19,"x",IF(AND(((AU$4-$D19)/VLOOKUP($C19,Tableau1,6,0))=INT(((AU$4-$D19)/VLOOKUP($C19,Tableau1,6,0))),$C19&lt;&gt;""),"S",""))),"")</f>
        <v>#NAME?</v>
      </c>
      <c r="AV19" s="62" t="e">
        <f t="array" aca="1" ref="AV19" ca="1">IFERROR(IF(AND(OR(WEEKDAY(AU$4,2)&gt;5,AU$4=Fériés),OR(AU19="x",AU19="S")),AU19,IF(AV$4=$D19,"x",IF(AND(((AV$4-$D19)/VLOOKUP($C19,Tableau1,6,0))=INT(((AV$4-$D19)/VLOOKUP($C19,Tableau1,6,0))),$C19&lt;&gt;""),"S",""))),"")</f>
        <v>#NAME?</v>
      </c>
      <c r="AW19" s="62" t="e">
        <f t="array" aca="1" ref="AW19" ca="1">IFERROR(IF(AND(OR(WEEKDAY(AV$4,2)&gt;5,AV$4=Fériés),OR(AV19="x",AV19="S")),AV19,IF(AW$4=$D19,"x",IF(AND(((AW$4-$D19)/VLOOKUP($C19,Tableau1,6,0))=INT(((AW$4-$D19)/VLOOKUP($C19,Tableau1,6,0))),$C19&lt;&gt;""),"S",""))),"")</f>
        <v>#NAME?</v>
      </c>
      <c r="AX19" s="62" t="e">
        <f t="array" aca="1" ref="AX19" ca="1">IFERROR(IF(AND(OR(WEEKDAY(AW$4,2)&gt;5,AW$4=Fériés),OR(AW19="x",AW19="S")),AW19,IF(AX$4=$D19,"x",IF(AND(((AX$4-$D19)/VLOOKUP($C19,Tableau1,6,0))=INT(((AX$4-$D19)/VLOOKUP($C19,Tableau1,6,0))),$C19&lt;&gt;""),"S",""))),"")</f>
        <v>#NAME?</v>
      </c>
      <c r="AY19" s="62" t="e">
        <f t="array" aca="1" ref="AY19" ca="1">IFERROR(IF(AND(OR(WEEKDAY(AX$4,2)&gt;5,AX$4=Fériés),OR(AX19="x",AX19="S")),AX19,IF(AY$4=$D19,"x",IF(AND(((AY$4-$D19)/VLOOKUP($C19,Tableau1,6,0))=INT(((AY$4-$D19)/VLOOKUP($C19,Tableau1,6,0))),$C19&lt;&gt;""),"S",""))),"")</f>
        <v>#NAME?</v>
      </c>
      <c r="AZ19" s="62" t="e">
        <f t="array" aca="1" ref="AZ19" ca="1">IFERROR(IF(AND(OR(WEEKDAY(AY$4,2)&gt;5,AY$4=Fériés),OR(AY19="x",AY19="S")),AY19,IF(AZ$4=$D19,"x",IF(AND(((AZ$4-$D19)/VLOOKUP($C19,Tableau1,6,0))=INT(((AZ$4-$D19)/VLOOKUP($C19,Tableau1,6,0))),$C19&lt;&gt;""),"S",""))),"")</f>
        <v>#NAME?</v>
      </c>
      <c r="BA19" s="62" t="e">
        <f t="array" aca="1" ref="BA19" ca="1">IFERROR(IF(AND(OR(WEEKDAY(AZ$4,2)&gt;5,AZ$4=Fériés),OR(AZ19="x",AZ19="S")),AZ19,IF(BA$4=$D19,"x",IF(AND(((BA$4-$D19)/VLOOKUP($C19,Tableau1,6,0))=INT(((BA$4-$D19)/VLOOKUP($C19,Tableau1,6,0))),$C19&lt;&gt;""),"S",""))),"")</f>
        <v>#NAME?</v>
      </c>
      <c r="BB19" s="62" t="e">
        <f t="array" aca="1" ref="BB19" ca="1">IFERROR(IF(AND(OR(WEEKDAY(BA$4,2)&gt;5,BA$4=Fériés),OR(BA19="x",BA19="S")),BA19,IF(BB$4=$D19,"x",IF(AND(((BB$4-$D19)/VLOOKUP($C19,Tableau1,6,0))=INT(((BB$4-$D19)/VLOOKUP($C19,Tableau1,6,0))),$C19&lt;&gt;""),"S",""))),"")</f>
        <v>#NAME?</v>
      </c>
      <c r="BC19" s="62" t="e">
        <f t="array" aca="1" ref="BC19" ca="1">IFERROR(IF(AND(OR(WEEKDAY(BB$4,2)&gt;5,BB$4=Fériés),OR(BB19="x",BB19="S")),BB19,IF(BC$4=$D19,"x",IF(AND(((BC$4-$D19)/VLOOKUP($C19,Tableau1,6,0))=INT(((BC$4-$D19)/VLOOKUP($C19,Tableau1,6,0))),$C19&lt;&gt;""),"S",""))),"")</f>
        <v>#NAME?</v>
      </c>
      <c r="BD19" s="63" t="e">
        <f t="array" aca="1" ref="BD19" ca="1">IFERROR(IF(AND(OR(WEEKDAY(BC$4,2)&gt;5,BC$4=Fériés),OR(BC19="x",BC19="S")),BC19,IF(BD$4=$D19,"x",IF(AND(((BD$4-$D19)/VLOOKUP($C19,Tableau1,6,0))=INT(((BD$4-$D19)/VLOOKUP($C19,Tableau1,6,0))),$C19&lt;&gt;""),"S",""))),"")</f>
        <v>#NAME?</v>
      </c>
    </row>
    <row r="20" spans="3:56">
      <c r="C20" s="74" t="s">
        <v>105</v>
      </c>
      <c r="D20" s="24">
        <f ca="1">IF(ISBLANK(C20),0,VLOOKUP(C20,MACHINE!$C$4:$J$49,2,0))</f>
        <v>42662</v>
      </c>
      <c r="E20" s="48"/>
      <c r="F20">
        <f t="shared" ca="1" si="4"/>
        <v>42662</v>
      </c>
      <c r="G20" s="62" t="e">
        <f t="array" aca="1" ref="G20" ca="1">IFERROR(IF(AND(OR(WEEKDAY(F$4,2)&gt;5,F$4=Fériés),OR(F20="x",F20="S")),F20,IF(G$4=$D20,"x",IF(AND(((G$4-$D20)/VLOOKUP($C20,Tableau1,6,0))=INT(((G$4-$D20)/VLOOKUP($C20,Tableau1,6,0))),$C20&lt;&gt;""),"S",""))),"")</f>
        <v>#NAME?</v>
      </c>
      <c r="H20" s="62" t="e">
        <f t="array" aca="1" ref="H20" ca="1">IFERROR(IF(AND(OR(WEEKDAY(G$4,2)&gt;5,G$4=Fériés),OR(G20="x",G20="S")),G20,IF(H$4=$D20,"x",IF(AND(((H$4-$D20)/VLOOKUP($C20,Tableau1,6,0))=INT(((H$4-$D20)/VLOOKUP($C20,Tableau1,6,0))),$C20&lt;&gt;""),"S",""))),"")</f>
        <v>#NAME?</v>
      </c>
      <c r="I20" s="62" t="e">
        <f t="array" aca="1" ref="I20" ca="1">IFERROR(IF(AND(OR(WEEKDAY(H$4,2)&gt;5,H$4=Fériés),OR(H20="x",H20="S")),H20,IF(I$4=$D20,"x",IF(AND(((I$4-$D20)/VLOOKUP($C20,Tableau1,6,0))=INT(((I$4-$D20)/VLOOKUP($C20,Tableau1,6,0))),$C20&lt;&gt;""),"S",""))),"")</f>
        <v>#NAME?</v>
      </c>
      <c r="J20" s="62" t="e">
        <f t="array" aca="1" ref="J20" ca="1">IFERROR(IF(AND(OR(WEEKDAY(I$4,2)&gt;5,I$4=Fériés),OR(I20="x",I20="S")),I20,IF(J$4=$D20,"x",IF(AND(((J$4-$D20)/VLOOKUP($C20,Tableau1,6,0))=INT(((J$4-$D20)/VLOOKUP($C20,Tableau1,6,0))),$C20&lt;&gt;""),"S",""))),"")</f>
        <v>#NAME?</v>
      </c>
      <c r="K20" s="62" t="e">
        <f t="array" aca="1" ref="K20" ca="1">IFERROR(IF(AND(OR(WEEKDAY(J$4,2)&gt;5,J$4=Fériés),OR(J20="x",J20="S")),J20,IF(K$4=$D20,"x",IF(AND(((K$4-$D20)/VLOOKUP($C20,Tableau1,6,0))=INT(((K$4-$D20)/VLOOKUP($C20,Tableau1,6,0))),$C20&lt;&gt;""),"S",""))),"")</f>
        <v>#NAME?</v>
      </c>
      <c r="L20" s="62" t="e">
        <f t="array" aca="1" ref="L20" ca="1">IFERROR(IF(AND(OR(WEEKDAY(K$4,2)&gt;5,K$4=Fériés),OR(K20="x",K20="S")),K20,IF(L$4=$D20,"x",IF(AND(((L$4-$D20)/VLOOKUP($C20,Tableau1,6,0))=INT(((L$4-$D20)/VLOOKUP($C20,Tableau1,6,0))),$C20&lt;&gt;""),"S",""))),"")</f>
        <v>#NAME?</v>
      </c>
      <c r="M20" s="62" t="e">
        <f t="array" aca="1" ref="M20" ca="1">IFERROR(IF(AND(OR(WEEKDAY(L$4,2)&gt;5,L$4=Fériés),OR(L20="x",L20="S")),L20,IF(M$4=$D20,"x",IF(AND(((M$4-$D20)/VLOOKUP($C20,Tableau1,6,0))=INT(((M$4-$D20)/VLOOKUP($C20,Tableau1,6,0))),$C20&lt;&gt;""),"S",""))),"")</f>
        <v>#NAME?</v>
      </c>
      <c r="N20" s="62" t="e">
        <f t="array" aca="1" ref="N20" ca="1">IFERROR(IF(AND(OR(WEEKDAY(M$4,2)&gt;5,M$4=Fériés),OR(M20="x",M20="S")),M20,IF(N$4=$D20,"x",IF(AND(((N$4-$D20)/VLOOKUP($C20,Tableau1,6,0))=INT(((N$4-$D20)/VLOOKUP($C20,Tableau1,6,0))),$C20&lt;&gt;""),"S",""))),"")</f>
        <v>#NAME?</v>
      </c>
      <c r="O20" s="62" t="e">
        <f t="array" aca="1" ref="O20" ca="1">IFERROR(IF(AND(OR(WEEKDAY(N$4,2)&gt;5,N$4=Fériés),OR(N20="x",N20="S")),N20,IF(O$4=$D20,"x",IF(AND(((O$4-$D20)/VLOOKUP($C20,Tableau1,6,0))=INT(((O$4-$D20)/VLOOKUP($C20,Tableau1,6,0))),$C20&lt;&gt;""),"S",""))),"")</f>
        <v>#NAME?</v>
      </c>
      <c r="P20" s="62" t="e">
        <f t="array" aca="1" ref="P20" ca="1">IFERROR(IF(AND(OR(WEEKDAY(O$4,2)&gt;5,O$4=Fériés),OR(O20="x",O20="S")),O20,IF(P$4=$D20,"x",IF(AND(((P$4-$D20)/VLOOKUP($C20,Tableau1,6,0))=INT(((P$4-$D20)/VLOOKUP($C20,Tableau1,6,0))),$C20&lt;&gt;""),"S",""))),"")</f>
        <v>#NAME?</v>
      </c>
      <c r="Q20" s="62" t="e">
        <f t="array" aca="1" ref="Q20" ca="1">IFERROR(IF(AND(OR(WEEKDAY(P$4,2)&gt;5,P$4=Fériés),OR(P20="x",P20="S")),P20,IF(Q$4=$D20,"x",IF(AND(((Q$4-$D20)/VLOOKUP($C20,Tableau1,6,0))=INT(((Q$4-$D20)/VLOOKUP($C20,Tableau1,6,0))),$C20&lt;&gt;""),"S",""))),"")</f>
        <v>#NAME?</v>
      </c>
      <c r="R20" s="62" t="e">
        <f t="array" aca="1" ref="R20" ca="1">IFERROR(IF(AND(OR(WEEKDAY(Q$4,2)&gt;5,Q$4=Fériés),OR(Q20="x",Q20="S")),Q20,IF(R$4=$D20,"x",IF(AND(((R$4-$D20)/VLOOKUP($C20,Tableau1,6,0))=INT(((R$4-$D20)/VLOOKUP($C20,Tableau1,6,0))),$C20&lt;&gt;""),"S",""))),"")</f>
        <v>#NAME?</v>
      </c>
      <c r="S20" s="62" t="e">
        <f t="array" aca="1" ref="S20" ca="1">IFERROR(IF(AND(OR(WEEKDAY(R$4,2)&gt;5,R$4=Fériés),OR(R20="x",R20="S")),R20,IF(S$4=$D20,"x",IF(AND(((S$4-$D20)/VLOOKUP($C20,Tableau1,6,0))=INT(((S$4-$D20)/VLOOKUP($C20,Tableau1,6,0))),$C20&lt;&gt;""),"S",""))),"")</f>
        <v>#NAME?</v>
      </c>
      <c r="T20" s="62" t="e">
        <f t="array" aca="1" ref="T20" ca="1">IFERROR(IF(AND(OR(WEEKDAY(S$4,2)&gt;5,S$4=Fériés),OR(S20="x",S20="S")),S20,IF(T$4=$D20,"x",IF(AND(((T$4-$D20)/VLOOKUP($C20,Tableau1,6,0))=INT(((T$4-$D20)/VLOOKUP($C20,Tableau1,6,0))),$C20&lt;&gt;""),"S",""))),"")</f>
        <v>#NAME?</v>
      </c>
      <c r="U20" s="62" t="e">
        <f t="array" aca="1" ref="U20" ca="1">IFERROR(IF(AND(OR(WEEKDAY(T$4,2)&gt;5,T$4=Fériés),OR(T20="x",T20="S")),T20,IF(U$4=$D20,"x",IF(AND(((U$4-$D20)/VLOOKUP($C20,Tableau1,6,0))=INT(((U$4-$D20)/VLOOKUP($C20,Tableau1,6,0))),$C20&lt;&gt;""),"S",""))),"")</f>
        <v>#NAME?</v>
      </c>
      <c r="V20" s="62" t="e">
        <f t="array" aca="1" ref="V20" ca="1">IFERROR(IF(AND(OR(WEEKDAY(U$4,2)&gt;5,U$4=Fériés),OR(U20="x",U20="S")),U20,IF(V$4=$D20,"x",IF(AND(((V$4-$D20)/VLOOKUP($C20,Tableau1,6,0))=INT(((V$4-$D20)/VLOOKUP($C20,Tableau1,6,0))),$C20&lt;&gt;""),"S",""))),"")</f>
        <v>#NAME?</v>
      </c>
      <c r="W20" s="62" t="e">
        <f t="array" aca="1" ref="W20" ca="1">IFERROR(IF(AND(OR(WEEKDAY(V$4,2)&gt;5,V$4=Fériés),OR(V20="x",V20="S")),V20,IF(W$4=$D20,"x",IF(AND(((W$4-$D20)/VLOOKUP($C20,Tableau1,6,0))=INT(((W$4-$D20)/VLOOKUP($C20,Tableau1,6,0))),$C20&lt;&gt;""),"S",""))),"")</f>
        <v>#NAME?</v>
      </c>
      <c r="X20" s="62" t="e">
        <f t="array" aca="1" ref="X20" ca="1">IFERROR(IF(AND(OR(WEEKDAY(W$4,2)&gt;5,W$4=Fériés),OR(W20="x",W20="S")),W20,IF(X$4=$D20,"x",IF(AND(((X$4-$D20)/VLOOKUP($C20,Tableau1,6,0))=INT(((X$4-$D20)/VLOOKUP($C20,Tableau1,6,0))),$C20&lt;&gt;""),"S",""))),"")</f>
        <v>#NAME?</v>
      </c>
      <c r="Y20" s="62" t="e">
        <f t="array" aca="1" ref="Y20" ca="1">IFERROR(IF(AND(OR(WEEKDAY(X$4,2)&gt;5,X$4=Fériés),OR(X20="x",X20="S")),X20,IF(Y$4=$D20,"x",IF(AND(((Y$4-$D20)/VLOOKUP($C20,Tableau1,6,0))=INT(((Y$4-$D20)/VLOOKUP($C20,Tableau1,6,0))),$C20&lt;&gt;""),"S",""))),"")</f>
        <v>#NAME?</v>
      </c>
      <c r="Z20" s="62" t="e">
        <f t="array" aca="1" ref="Z20" ca="1">IFERROR(IF(AND(OR(WEEKDAY(Y$4,2)&gt;5,Y$4=Fériés),OR(Y20="x",Y20="S")),Y20,IF(Z$4=$D20,"x",IF(AND(((Z$4-$D20)/VLOOKUP($C20,Tableau1,6,0))=INT(((Z$4-$D20)/VLOOKUP($C20,Tableau1,6,0))),$C20&lt;&gt;""),"S",""))),"")</f>
        <v>#NAME?</v>
      </c>
      <c r="AA20" s="62" t="e">
        <f t="array" aca="1" ref="AA20" ca="1">IFERROR(IF(AND(OR(WEEKDAY(Z$4,2)&gt;5,Z$4=Fériés),OR(Z20="x",Z20="S")),Z20,IF(AA$4=$D20,"x",IF(AND(((AA$4-$D20)/VLOOKUP($C20,Tableau1,6,0))=INT(((AA$4-$D20)/VLOOKUP($C20,Tableau1,6,0))),$C20&lt;&gt;""),"S",""))),"")</f>
        <v>#NAME?</v>
      </c>
      <c r="AB20" s="62" t="e">
        <f t="array" aca="1" ref="AB20" ca="1">IFERROR(IF(AND(OR(WEEKDAY(AA$4,2)&gt;5,AA$4=Fériés),OR(AA20="x",AA20="S")),AA20,IF(AB$4=$D20,"x",IF(AND(((AB$4-$D20)/VLOOKUP($C20,Tableau1,6,0))=INT(((AB$4-$D20)/VLOOKUP($C20,Tableau1,6,0))),$C20&lt;&gt;""),"S",""))),"")</f>
        <v>#NAME?</v>
      </c>
      <c r="AC20" s="62" t="e">
        <f t="array" aca="1" ref="AC20" ca="1">IFERROR(IF(AND(OR(WEEKDAY(AB$4,2)&gt;5,AB$4=Fériés),OR(AB20="x",AB20="S")),AB20,IF(AC$4=$D20,"x",IF(AND(((AC$4-$D20)/VLOOKUP($C20,Tableau1,6,0))=INT(((AC$4-$D20)/VLOOKUP($C20,Tableau1,6,0))),$C20&lt;&gt;""),"S",""))),"")</f>
        <v>#NAME?</v>
      </c>
      <c r="AD20" s="62" t="e">
        <f t="array" aca="1" ref="AD20" ca="1">IFERROR(IF(AND(OR(WEEKDAY(AC$4,2)&gt;5,AC$4=Fériés),OR(AC20="x",AC20="S")),AC20,IF(AD$4=$D20,"x",IF(AND(((AD$4-$D20)/VLOOKUP($C20,Tableau1,6,0))=INT(((AD$4-$D20)/VLOOKUP($C20,Tableau1,6,0))),$C20&lt;&gt;""),"S",""))),"")</f>
        <v>#NAME?</v>
      </c>
      <c r="AE20" s="62" t="e">
        <f t="array" aca="1" ref="AE20" ca="1">IFERROR(IF(AND(OR(WEEKDAY(AD$4,2)&gt;5,AD$4=Fériés),OR(AD20="x",AD20="S")),AD20,IF(AE$4=$D20,"x",IF(AND(((AE$4-$D20)/VLOOKUP($C20,Tableau1,6,0))=INT(((AE$4-$D20)/VLOOKUP($C20,Tableau1,6,0))),$C20&lt;&gt;""),"S",""))),"")</f>
        <v>#NAME?</v>
      </c>
      <c r="AF20" s="62" t="e">
        <f t="array" aca="1" ref="AF20" ca="1">IFERROR(IF(AND(OR(WEEKDAY(AE$4,2)&gt;5,AE$4=Fériés),OR(AE20="x",AE20="S")),AE20,IF(AF$4=$D20,"x",IF(AND(((AF$4-$D20)/VLOOKUP($C20,Tableau1,6,0))=INT(((AF$4-$D20)/VLOOKUP($C20,Tableau1,6,0))),$C20&lt;&gt;""),"S",""))),"")</f>
        <v>#NAME?</v>
      </c>
      <c r="AG20" s="62" t="e">
        <f t="array" aca="1" ref="AG20" ca="1">IFERROR(IF(AND(OR(WEEKDAY(AF$4,2)&gt;5,AF$4=Fériés),OR(AF20="x",AF20="S")),AF20,IF(AG$4=$D20,"x",IF(AND(((AG$4-$D20)/VLOOKUP($C20,Tableau1,6,0))=INT(((AG$4-$D20)/VLOOKUP($C20,Tableau1,6,0))),$C20&lt;&gt;""),"S",""))),"")</f>
        <v>#NAME?</v>
      </c>
      <c r="AH20" s="62" t="e">
        <f t="array" aca="1" ref="AH20" ca="1">IFERROR(IF(AND(OR(WEEKDAY(AG$4,2)&gt;5,AG$4=Fériés),OR(AG20="x",AG20="S")),AG20,IF(AH$4=$D20,"x",IF(AND(((AH$4-$D20)/VLOOKUP($C20,Tableau1,6,0))=INT(((AH$4-$D20)/VLOOKUP($C20,Tableau1,6,0))),$C20&lt;&gt;""),"S",""))),"")</f>
        <v>#NAME?</v>
      </c>
      <c r="AI20" s="62" t="e">
        <f t="array" aca="1" ref="AI20" ca="1">IFERROR(IF(AND(OR(WEEKDAY(AH$4,2)&gt;5,AH$4=Fériés),OR(AH20="x",AH20="S")),AH20,IF(AI$4=$D20,"x",IF(AND(((AI$4-$D20)/VLOOKUP($C20,Tableau1,6,0))=INT(((AI$4-$D20)/VLOOKUP($C20,Tableau1,6,0))),$C20&lt;&gt;""),"S",""))),"")</f>
        <v>#NAME?</v>
      </c>
      <c r="AJ20" s="62" t="e">
        <f t="array" aca="1" ref="AJ20" ca="1">IFERROR(IF(AND(OR(WEEKDAY(AI$4,2)&gt;5,AI$4=Fériés),OR(AI20="x",AI20="S")),AI20,IF(AJ$4=$D20,"x",IF(AND(((AJ$4-$D20)/VLOOKUP($C20,Tableau1,6,0))=INT(((AJ$4-$D20)/VLOOKUP($C20,Tableau1,6,0))),$C20&lt;&gt;""),"S",""))),"")</f>
        <v>#NAME?</v>
      </c>
      <c r="AK20" s="62" t="e">
        <f t="array" aca="1" ref="AK20" ca="1">IFERROR(IF(AND(OR(WEEKDAY(AJ$4,2)&gt;5,AJ$4=Fériés),OR(AJ20="x",AJ20="S")),AJ20,IF(AK$4=$D20,"x",IF(AND(((AK$4-$D20)/VLOOKUP($C20,Tableau1,6,0))=INT(((AK$4-$D20)/VLOOKUP($C20,Tableau1,6,0))),$C20&lt;&gt;""),"S",""))),"")</f>
        <v>#NAME?</v>
      </c>
      <c r="AL20" s="62" t="e">
        <f t="array" aca="1" ref="AL20" ca="1">IFERROR(IF(AND(OR(WEEKDAY(AK$4,2)&gt;5,AK$4=Fériés),OR(AK20="x",AK20="S")),AK20,IF(AL$4=$D20,"x",IF(AND(((AL$4-$D20)/VLOOKUP($C20,Tableau1,6,0))=INT(((AL$4-$D20)/VLOOKUP($C20,Tableau1,6,0))),$C20&lt;&gt;""),"S",""))),"")</f>
        <v>#NAME?</v>
      </c>
      <c r="AM20" s="62" t="e">
        <f t="array" aca="1" ref="AM20" ca="1">IFERROR(IF(AND(OR(WEEKDAY(AL$4,2)&gt;5,AL$4=Fériés),OR(AL20="x",AL20="S")),AL20,IF(AM$4=$D20,"x",IF(AND(((AM$4-$D20)/VLOOKUP($C20,Tableau1,6,0))=INT(((AM$4-$D20)/VLOOKUP($C20,Tableau1,6,0))),$C20&lt;&gt;""),"S",""))),"")</f>
        <v>#NAME?</v>
      </c>
      <c r="AN20" s="62" t="e">
        <f t="array" aca="1" ref="AN20" ca="1">IFERROR(IF(AND(OR(WEEKDAY(AM$4,2)&gt;5,AM$4=Fériés),OR(AM20="x",AM20="S")),AM20,IF(AN$4=$D20,"x",IF(AND(((AN$4-$D20)/VLOOKUP($C20,Tableau1,6,0))=INT(((AN$4-$D20)/VLOOKUP($C20,Tableau1,6,0))),$C20&lt;&gt;""),"S",""))),"")</f>
        <v>#NAME?</v>
      </c>
      <c r="AO20" s="62" t="e">
        <f t="array" aca="1" ref="AO20" ca="1">IFERROR(IF(AND(OR(WEEKDAY(AN$4,2)&gt;5,AN$4=Fériés),OR(AN20="x",AN20="S")),AN20,IF(AO$4=$D20,"x",IF(AND(((AO$4-$D20)/VLOOKUP($C20,Tableau1,6,0))=INT(((AO$4-$D20)/VLOOKUP($C20,Tableau1,6,0))),$C20&lt;&gt;""),"S",""))),"")</f>
        <v>#NAME?</v>
      </c>
      <c r="AP20" s="62" t="e">
        <f t="array" aca="1" ref="AP20" ca="1">IFERROR(IF(AND(OR(WEEKDAY(AO$4,2)&gt;5,AO$4=Fériés),OR(AO20="x",AO20="S")),AO20,IF(AP$4=$D20,"x",IF(AND(((AP$4-$D20)/VLOOKUP($C20,Tableau1,6,0))=INT(((AP$4-$D20)/VLOOKUP($C20,Tableau1,6,0))),$C20&lt;&gt;""),"S",""))),"")</f>
        <v>#NAME?</v>
      </c>
      <c r="AQ20" s="62" t="e">
        <f t="array" aca="1" ref="AQ20" ca="1">IFERROR(IF(AND(OR(WEEKDAY(AP$4,2)&gt;5,AP$4=Fériés),OR(AP20="x",AP20="S")),AP20,IF(AQ$4=$D20,"x",IF(AND(((AQ$4-$D20)/VLOOKUP($C20,Tableau1,6,0))=INT(((AQ$4-$D20)/VLOOKUP($C20,Tableau1,6,0))),$C20&lt;&gt;""),"S",""))),"")</f>
        <v>#NAME?</v>
      </c>
      <c r="AR20" s="62" t="e">
        <f t="array" aca="1" ref="AR20" ca="1">IFERROR(IF(AND(OR(WEEKDAY(AQ$4,2)&gt;5,AQ$4=Fériés),OR(AQ20="x",AQ20="S")),AQ20,IF(AR$4=$D20,"x",IF(AND(((AR$4-$D20)/VLOOKUP($C20,Tableau1,6,0))=INT(((AR$4-$D20)/VLOOKUP($C20,Tableau1,6,0))),$C20&lt;&gt;""),"S",""))),"")</f>
        <v>#NAME?</v>
      </c>
      <c r="AS20" s="62" t="e">
        <f t="array" aca="1" ref="AS20" ca="1">IFERROR(IF(AND(OR(WEEKDAY(AR$4,2)&gt;5,AR$4=Fériés),OR(AR20="x",AR20="S")),AR20,IF(AS$4=$D20,"x",IF(AND(((AS$4-$D20)/VLOOKUP($C20,Tableau1,6,0))=INT(((AS$4-$D20)/VLOOKUP($C20,Tableau1,6,0))),$C20&lt;&gt;""),"S",""))),"")</f>
        <v>#NAME?</v>
      </c>
      <c r="AT20" s="62" t="e">
        <f t="array" aca="1" ref="AT20" ca="1">IFERROR(IF(AND(OR(WEEKDAY(AS$4,2)&gt;5,AS$4=Fériés),OR(AS20="x",AS20="S")),AS20,IF(AT$4=$D20,"x",IF(AND(((AT$4-$D20)/VLOOKUP($C20,Tableau1,6,0))=INT(((AT$4-$D20)/VLOOKUP($C20,Tableau1,6,0))),$C20&lt;&gt;""),"S",""))),"")</f>
        <v>#NAME?</v>
      </c>
      <c r="AU20" s="62" t="e">
        <f t="array" aca="1" ref="AU20" ca="1">IFERROR(IF(AND(OR(WEEKDAY(AT$4,2)&gt;5,AT$4=Fériés),OR(AT20="x",AT20="S")),AT20,IF(AU$4=$D20,"x",IF(AND(((AU$4-$D20)/VLOOKUP($C20,Tableau1,6,0))=INT(((AU$4-$D20)/VLOOKUP($C20,Tableau1,6,0))),$C20&lt;&gt;""),"S",""))),"")</f>
        <v>#NAME?</v>
      </c>
      <c r="AV20" s="62" t="e">
        <f t="array" aca="1" ref="AV20" ca="1">IFERROR(IF(AND(OR(WEEKDAY(AU$4,2)&gt;5,AU$4=Fériés),OR(AU20="x",AU20="S")),AU20,IF(AV$4=$D20,"x",IF(AND(((AV$4-$D20)/VLOOKUP($C20,Tableau1,6,0))=INT(((AV$4-$D20)/VLOOKUP($C20,Tableau1,6,0))),$C20&lt;&gt;""),"S",""))),"")</f>
        <v>#NAME?</v>
      </c>
      <c r="AW20" s="62" t="e">
        <f t="array" aca="1" ref="AW20" ca="1">IFERROR(IF(AND(OR(WEEKDAY(AV$4,2)&gt;5,AV$4=Fériés),OR(AV20="x",AV20="S")),AV20,IF(AW$4=$D20,"x",IF(AND(((AW$4-$D20)/VLOOKUP($C20,Tableau1,6,0))=INT(((AW$4-$D20)/VLOOKUP($C20,Tableau1,6,0))),$C20&lt;&gt;""),"S",""))),"")</f>
        <v>#NAME?</v>
      </c>
      <c r="AX20" s="62" t="e">
        <f t="array" aca="1" ref="AX20" ca="1">IFERROR(IF(AND(OR(WEEKDAY(AW$4,2)&gt;5,AW$4=Fériés),OR(AW20="x",AW20="S")),AW20,IF(AX$4=$D20,"x",IF(AND(((AX$4-$D20)/VLOOKUP($C20,Tableau1,6,0))=INT(((AX$4-$D20)/VLOOKUP($C20,Tableau1,6,0))),$C20&lt;&gt;""),"S",""))),"")</f>
        <v>#NAME?</v>
      </c>
      <c r="AY20" s="62" t="e">
        <f t="array" aca="1" ref="AY20" ca="1">IFERROR(IF(AND(OR(WEEKDAY(AX$4,2)&gt;5,AX$4=Fériés),OR(AX20="x",AX20="S")),AX20,IF(AY$4=$D20,"x",IF(AND(((AY$4-$D20)/VLOOKUP($C20,Tableau1,6,0))=INT(((AY$4-$D20)/VLOOKUP($C20,Tableau1,6,0))),$C20&lt;&gt;""),"S",""))),"")</f>
        <v>#NAME?</v>
      </c>
      <c r="AZ20" s="62" t="e">
        <f t="array" aca="1" ref="AZ20" ca="1">IFERROR(IF(AND(OR(WEEKDAY(AY$4,2)&gt;5,AY$4=Fériés),OR(AY20="x",AY20="S")),AY20,IF(AZ$4=$D20,"x",IF(AND(((AZ$4-$D20)/VLOOKUP($C20,Tableau1,6,0))=INT(((AZ$4-$D20)/VLOOKUP($C20,Tableau1,6,0))),$C20&lt;&gt;""),"S",""))),"")</f>
        <v>#NAME?</v>
      </c>
      <c r="BA20" s="62" t="e">
        <f t="array" aca="1" ref="BA20" ca="1">IFERROR(IF(AND(OR(WEEKDAY(AZ$4,2)&gt;5,AZ$4=Fériés),OR(AZ20="x",AZ20="S")),AZ20,IF(BA$4=$D20,"x",IF(AND(((BA$4-$D20)/VLOOKUP($C20,Tableau1,6,0))=INT(((BA$4-$D20)/VLOOKUP($C20,Tableau1,6,0))),$C20&lt;&gt;""),"S",""))),"")</f>
        <v>#NAME?</v>
      </c>
      <c r="BB20" s="62" t="e">
        <f t="array" aca="1" ref="BB20" ca="1">IFERROR(IF(AND(OR(WEEKDAY(BA$4,2)&gt;5,BA$4=Fériés),OR(BA20="x",BA20="S")),BA20,IF(BB$4=$D20,"x",IF(AND(((BB$4-$D20)/VLOOKUP($C20,Tableau1,6,0))=INT(((BB$4-$D20)/VLOOKUP($C20,Tableau1,6,0))),$C20&lt;&gt;""),"S",""))),"")</f>
        <v>#NAME?</v>
      </c>
      <c r="BC20" s="62" t="e">
        <f t="array" aca="1" ref="BC20" ca="1">IFERROR(IF(AND(OR(WEEKDAY(BB$4,2)&gt;5,BB$4=Fériés),OR(BB20="x",BB20="S")),BB20,IF(BC$4=$D20,"x",IF(AND(((BC$4-$D20)/VLOOKUP($C20,Tableau1,6,0))=INT(((BC$4-$D20)/VLOOKUP($C20,Tableau1,6,0))),$C20&lt;&gt;""),"S",""))),"")</f>
        <v>#NAME?</v>
      </c>
      <c r="BD20" s="63" t="e">
        <f t="array" aca="1" ref="BD20" ca="1">IFERROR(IF(AND(OR(WEEKDAY(BC$4,2)&gt;5,BC$4=Fériés),OR(BC20="x",BC20="S")),BC20,IF(BD$4=$D20,"x",IF(AND(((BD$4-$D20)/VLOOKUP($C20,Tableau1,6,0))=INT(((BD$4-$D20)/VLOOKUP($C20,Tableau1,6,0))),$C20&lt;&gt;""),"S",""))),"")</f>
        <v>#NAME?</v>
      </c>
    </row>
    <row r="21" spans="3:56">
      <c r="C21" s="76" t="s">
        <v>106</v>
      </c>
      <c r="D21" s="24">
        <f ca="1">IF(ISBLANK(C21),0,VLOOKUP(C21,MACHINE!$C$4:$J$49,2,0))</f>
        <v>0</v>
      </c>
      <c r="E21" s="48"/>
      <c r="F21">
        <f t="shared" ca="1" si="4"/>
        <v>0</v>
      </c>
      <c r="G21" s="62" t="e">
        <f t="array" aca="1" ref="G21" ca="1">IFERROR(IF(AND(OR(WEEKDAY(F$4,2)&gt;5,F$4=Fériés),OR(F21="x",F21="S")),F21,IF(G$4=$D21,"x",IF(AND(((G$4-$D21)/VLOOKUP($C21,Tableau1,6,0))=INT(((G$4-$D21)/VLOOKUP($C21,Tableau1,6,0))),$C21&lt;&gt;""),"S",""))),"")</f>
        <v>#NAME?</v>
      </c>
      <c r="H21" s="62" t="e">
        <f t="array" aca="1" ref="H21" ca="1">IFERROR(IF(AND(OR(WEEKDAY(G$4,2)&gt;5,G$4=Fériés),OR(G21="x",G21="S")),G21,IF(H$4=$D21,"x",IF(AND(((H$4-$D21)/VLOOKUP($C21,Tableau1,6,0))=INT(((H$4-$D21)/VLOOKUP($C21,Tableau1,6,0))),$C21&lt;&gt;""),"S",""))),"")</f>
        <v>#NAME?</v>
      </c>
      <c r="I21" s="62" t="e">
        <f t="array" aca="1" ref="I21" ca="1">IFERROR(IF(AND(OR(WEEKDAY(H$4,2)&gt;5,H$4=Fériés),OR(H21="x",H21="S")),H21,IF(I$4=$D21,"x",IF(AND(((I$4-$D21)/VLOOKUP($C21,Tableau1,6,0))=INT(((I$4-$D21)/VLOOKUP($C21,Tableau1,6,0))),$C21&lt;&gt;""),"S",""))),"")</f>
        <v>#NAME?</v>
      </c>
      <c r="J21" s="62" t="e">
        <f t="array" aca="1" ref="J21" ca="1">IFERROR(IF(AND(OR(WEEKDAY(I$4,2)&gt;5,I$4=Fériés),OR(I21="x",I21="S")),I21,IF(J$4=$D21,"x",IF(AND(((J$4-$D21)/VLOOKUP($C21,Tableau1,6,0))=INT(((J$4-$D21)/VLOOKUP($C21,Tableau1,6,0))),$C21&lt;&gt;""),"S",""))),"")</f>
        <v>#NAME?</v>
      </c>
      <c r="K21" s="62" t="e">
        <f t="array" aca="1" ref="K21" ca="1">IFERROR(IF(AND(OR(WEEKDAY(J$4,2)&gt;5,J$4=Fériés),OR(J21="x",J21="S")),J21,IF(K$4=$D21,"x",IF(AND(((K$4-$D21)/VLOOKUP($C21,Tableau1,6,0))=INT(((K$4-$D21)/VLOOKUP($C21,Tableau1,6,0))),$C21&lt;&gt;""),"S",""))),"")</f>
        <v>#NAME?</v>
      </c>
      <c r="L21" s="62" t="e">
        <f t="array" aca="1" ref="L21" ca="1">IFERROR(IF(AND(OR(WEEKDAY(K$4,2)&gt;5,K$4=Fériés),OR(K21="x",K21="S")),K21,IF(L$4=$D21,"x",IF(AND(((L$4-$D21)/VLOOKUP($C21,Tableau1,6,0))=INT(((L$4-$D21)/VLOOKUP($C21,Tableau1,6,0))),$C21&lt;&gt;""),"S",""))),"")</f>
        <v>#NAME?</v>
      </c>
      <c r="M21" s="62" t="e">
        <f t="array" aca="1" ref="M21" ca="1">IFERROR(IF(AND(OR(WEEKDAY(L$4,2)&gt;5,L$4=Fériés),OR(L21="x",L21="S")),L21,IF(M$4=$D21,"x",IF(AND(((M$4-$D21)/VLOOKUP($C21,Tableau1,6,0))=INT(((M$4-$D21)/VLOOKUP($C21,Tableau1,6,0))),$C21&lt;&gt;""),"S",""))),"")</f>
        <v>#NAME?</v>
      </c>
      <c r="N21" s="62" t="e">
        <f t="array" aca="1" ref="N21" ca="1">IFERROR(IF(AND(OR(WEEKDAY(M$4,2)&gt;5,M$4=Fériés),OR(M21="x",M21="S")),M21,IF(N$4=$D21,"x",IF(AND(((N$4-$D21)/VLOOKUP($C21,Tableau1,6,0))=INT(((N$4-$D21)/VLOOKUP($C21,Tableau1,6,0))),$C21&lt;&gt;""),"S",""))),"")</f>
        <v>#NAME?</v>
      </c>
      <c r="O21" s="62" t="e">
        <f t="array" aca="1" ref="O21" ca="1">IFERROR(IF(AND(OR(WEEKDAY(N$4,2)&gt;5,N$4=Fériés),OR(N21="x",N21="S")),N21,IF(O$4=$D21,"x",IF(AND(((O$4-$D21)/VLOOKUP($C21,Tableau1,6,0))=INT(((O$4-$D21)/VLOOKUP($C21,Tableau1,6,0))),$C21&lt;&gt;""),"S",""))),"")</f>
        <v>#NAME?</v>
      </c>
      <c r="P21" s="62" t="e">
        <f t="array" aca="1" ref="P21" ca="1">IFERROR(IF(AND(OR(WEEKDAY(O$4,2)&gt;5,O$4=Fériés),OR(O21="x",O21="S")),O21,IF(P$4=$D21,"x",IF(AND(((P$4-$D21)/VLOOKUP($C21,Tableau1,6,0))=INT(((P$4-$D21)/VLOOKUP($C21,Tableau1,6,0))),$C21&lt;&gt;""),"S",""))),"")</f>
        <v>#NAME?</v>
      </c>
      <c r="Q21" s="62" t="e">
        <f t="array" aca="1" ref="Q21" ca="1">IFERROR(IF(AND(OR(WEEKDAY(P$4,2)&gt;5,P$4=Fériés),OR(P21="x",P21="S")),P21,IF(Q$4=$D21,"x",IF(AND(((Q$4-$D21)/VLOOKUP($C21,Tableau1,6,0))=INT(((Q$4-$D21)/VLOOKUP($C21,Tableau1,6,0))),$C21&lt;&gt;""),"S",""))),"")</f>
        <v>#NAME?</v>
      </c>
      <c r="R21" s="62" t="e">
        <f t="array" aca="1" ref="R21" ca="1">IFERROR(IF(AND(OR(WEEKDAY(Q$4,2)&gt;5,Q$4=Fériés),OR(Q21="x",Q21="S")),Q21,IF(R$4=$D21,"x",IF(AND(((R$4-$D21)/VLOOKUP($C21,Tableau1,6,0))=INT(((R$4-$D21)/VLOOKUP($C21,Tableau1,6,0))),$C21&lt;&gt;""),"S",""))),"")</f>
        <v>#NAME?</v>
      </c>
      <c r="S21" s="62" t="e">
        <f t="array" aca="1" ref="S21" ca="1">IFERROR(IF(AND(OR(WEEKDAY(R$4,2)&gt;5,R$4=Fériés),OR(R21="x",R21="S")),R21,IF(S$4=$D21,"x",IF(AND(((S$4-$D21)/VLOOKUP($C21,Tableau1,6,0))=INT(((S$4-$D21)/VLOOKUP($C21,Tableau1,6,0))),$C21&lt;&gt;""),"S",""))),"")</f>
        <v>#NAME?</v>
      </c>
      <c r="T21" s="62" t="e">
        <f t="array" aca="1" ref="T21" ca="1">IFERROR(IF(AND(OR(WEEKDAY(S$4,2)&gt;5,S$4=Fériés),OR(S21="x",S21="S")),S21,IF(T$4=$D21,"x",IF(AND(((T$4-$D21)/VLOOKUP($C21,Tableau1,6,0))=INT(((T$4-$D21)/VLOOKUP($C21,Tableau1,6,0))),$C21&lt;&gt;""),"S",""))),"")</f>
        <v>#NAME?</v>
      </c>
      <c r="U21" s="62" t="e">
        <f t="array" aca="1" ref="U21" ca="1">IFERROR(IF(AND(OR(WEEKDAY(T$4,2)&gt;5,T$4=Fériés),OR(T21="x",T21="S")),T21,IF(U$4=$D21,"x",IF(AND(((U$4-$D21)/VLOOKUP($C21,Tableau1,6,0))=INT(((U$4-$D21)/VLOOKUP($C21,Tableau1,6,0))),$C21&lt;&gt;""),"S",""))),"")</f>
        <v>#NAME?</v>
      </c>
      <c r="V21" s="62" t="e">
        <f t="array" aca="1" ref="V21" ca="1">IFERROR(IF(AND(OR(WEEKDAY(U$4,2)&gt;5,U$4=Fériés),OR(U21="x",U21="S")),U21,IF(V$4=$D21,"x",IF(AND(((V$4-$D21)/VLOOKUP($C21,Tableau1,6,0))=INT(((V$4-$D21)/VLOOKUP($C21,Tableau1,6,0))),$C21&lt;&gt;""),"S",""))),"")</f>
        <v>#NAME?</v>
      </c>
      <c r="W21" s="62" t="e">
        <f t="array" aca="1" ref="W21" ca="1">IFERROR(IF(AND(OR(WEEKDAY(V$4,2)&gt;5,V$4=Fériés),OR(V21="x",V21="S")),V21,IF(W$4=$D21,"x",IF(AND(((W$4-$D21)/VLOOKUP($C21,Tableau1,6,0))=INT(((W$4-$D21)/VLOOKUP($C21,Tableau1,6,0))),$C21&lt;&gt;""),"S",""))),"")</f>
        <v>#NAME?</v>
      </c>
      <c r="X21" s="62" t="e">
        <f t="array" aca="1" ref="X21" ca="1">IFERROR(IF(AND(OR(WEEKDAY(W$4,2)&gt;5,W$4=Fériés),OR(W21="x",W21="S")),W21,IF(X$4=$D21,"x",IF(AND(((X$4-$D21)/VLOOKUP($C21,Tableau1,6,0))=INT(((X$4-$D21)/VLOOKUP($C21,Tableau1,6,0))),$C21&lt;&gt;""),"S",""))),"")</f>
        <v>#NAME?</v>
      </c>
      <c r="Y21" s="62" t="e">
        <f t="array" aca="1" ref="Y21" ca="1">IFERROR(IF(AND(OR(WEEKDAY(X$4,2)&gt;5,X$4=Fériés),OR(X21="x",X21="S")),X21,IF(Y$4=$D21,"x",IF(AND(((Y$4-$D21)/VLOOKUP($C21,Tableau1,6,0))=INT(((Y$4-$D21)/VLOOKUP($C21,Tableau1,6,0))),$C21&lt;&gt;""),"S",""))),"")</f>
        <v>#NAME?</v>
      </c>
      <c r="Z21" s="62" t="e">
        <f t="array" aca="1" ref="Z21" ca="1">IFERROR(IF(AND(OR(WEEKDAY(Y$4,2)&gt;5,Y$4=Fériés),OR(Y21="x",Y21="S")),Y21,IF(Z$4=$D21,"x",IF(AND(((Z$4-$D21)/VLOOKUP($C21,Tableau1,6,0))=INT(((Z$4-$D21)/VLOOKUP($C21,Tableau1,6,0))),$C21&lt;&gt;""),"S",""))),"")</f>
        <v>#NAME?</v>
      </c>
      <c r="AA21" s="62" t="e">
        <f t="array" aca="1" ref="AA21" ca="1">IFERROR(IF(AND(OR(WEEKDAY(Z$4,2)&gt;5,Z$4=Fériés),OR(Z21="x",Z21="S")),Z21,IF(AA$4=$D21,"x",IF(AND(((AA$4-$D21)/VLOOKUP($C21,Tableau1,6,0))=INT(((AA$4-$D21)/VLOOKUP($C21,Tableau1,6,0))),$C21&lt;&gt;""),"S",""))),"")</f>
        <v>#NAME?</v>
      </c>
      <c r="AB21" s="62" t="e">
        <f t="array" aca="1" ref="AB21" ca="1">IFERROR(IF(AND(OR(WEEKDAY(AA$4,2)&gt;5,AA$4=Fériés),OR(AA21="x",AA21="S")),AA21,IF(AB$4=$D21,"x",IF(AND(((AB$4-$D21)/VLOOKUP($C21,Tableau1,6,0))=INT(((AB$4-$D21)/VLOOKUP($C21,Tableau1,6,0))),$C21&lt;&gt;""),"S",""))),"")</f>
        <v>#NAME?</v>
      </c>
      <c r="AC21" s="62" t="e">
        <f t="array" aca="1" ref="AC21" ca="1">IFERROR(IF(AND(OR(WEEKDAY(AB$4,2)&gt;5,AB$4=Fériés),OR(AB21="x",AB21="S")),AB21,IF(AC$4=$D21,"x",IF(AND(((AC$4-$D21)/VLOOKUP($C21,Tableau1,6,0))=INT(((AC$4-$D21)/VLOOKUP($C21,Tableau1,6,0))),$C21&lt;&gt;""),"S",""))),"")</f>
        <v>#NAME?</v>
      </c>
      <c r="AD21" s="62" t="e">
        <f t="array" aca="1" ref="AD21" ca="1">IFERROR(IF(AND(OR(WEEKDAY(AC$4,2)&gt;5,AC$4=Fériés),OR(AC21="x",AC21="S")),AC21,IF(AD$4=$D21,"x",IF(AND(((AD$4-$D21)/VLOOKUP($C21,Tableau1,6,0))=INT(((AD$4-$D21)/VLOOKUP($C21,Tableau1,6,0))),$C21&lt;&gt;""),"S",""))),"")</f>
        <v>#NAME?</v>
      </c>
      <c r="AE21" s="62" t="e">
        <f t="array" aca="1" ref="AE21" ca="1">IFERROR(IF(AND(OR(WEEKDAY(AD$4,2)&gt;5,AD$4=Fériés),OR(AD21="x",AD21="S")),AD21,IF(AE$4=$D21,"x",IF(AND(((AE$4-$D21)/VLOOKUP($C21,Tableau1,6,0))=INT(((AE$4-$D21)/VLOOKUP($C21,Tableau1,6,0))),$C21&lt;&gt;""),"S",""))),"")</f>
        <v>#NAME?</v>
      </c>
      <c r="AF21" s="62" t="e">
        <f t="array" aca="1" ref="AF21" ca="1">IFERROR(IF(AND(OR(WEEKDAY(AE$4,2)&gt;5,AE$4=Fériés),OR(AE21="x",AE21="S")),AE21,IF(AF$4=$D21,"x",IF(AND(((AF$4-$D21)/VLOOKUP($C21,Tableau1,6,0))=INT(((AF$4-$D21)/VLOOKUP($C21,Tableau1,6,0))),$C21&lt;&gt;""),"S",""))),"")</f>
        <v>#NAME?</v>
      </c>
      <c r="AG21" s="62" t="e">
        <f t="array" aca="1" ref="AG21" ca="1">IFERROR(IF(AND(OR(WEEKDAY(AF$4,2)&gt;5,AF$4=Fériés),OR(AF21="x",AF21="S")),AF21,IF(AG$4=$D21,"x",IF(AND(((AG$4-$D21)/VLOOKUP($C21,Tableau1,6,0))=INT(((AG$4-$D21)/VLOOKUP($C21,Tableau1,6,0))),$C21&lt;&gt;""),"S",""))),"")</f>
        <v>#NAME?</v>
      </c>
      <c r="AH21" s="62" t="e">
        <f t="array" aca="1" ref="AH21" ca="1">IFERROR(IF(AND(OR(WEEKDAY(AG$4,2)&gt;5,AG$4=Fériés),OR(AG21="x",AG21="S")),AG21,IF(AH$4=$D21,"x",IF(AND(((AH$4-$D21)/VLOOKUP($C21,Tableau1,6,0))=INT(((AH$4-$D21)/VLOOKUP($C21,Tableau1,6,0))),$C21&lt;&gt;""),"S",""))),"")</f>
        <v>#NAME?</v>
      </c>
      <c r="AI21" s="62" t="e">
        <f t="array" aca="1" ref="AI21" ca="1">IFERROR(IF(AND(OR(WEEKDAY(AH$4,2)&gt;5,AH$4=Fériés),OR(AH21="x",AH21="S")),AH21,IF(AI$4=$D21,"x",IF(AND(((AI$4-$D21)/VLOOKUP($C21,Tableau1,6,0))=INT(((AI$4-$D21)/VLOOKUP($C21,Tableau1,6,0))),$C21&lt;&gt;""),"S",""))),"")</f>
        <v>#NAME?</v>
      </c>
      <c r="AJ21" s="62" t="e">
        <f t="array" aca="1" ref="AJ21" ca="1">IFERROR(IF(AND(OR(WEEKDAY(AI$4,2)&gt;5,AI$4=Fériés),OR(AI21="x",AI21="S")),AI21,IF(AJ$4=$D21,"x",IF(AND(((AJ$4-$D21)/VLOOKUP($C21,Tableau1,6,0))=INT(((AJ$4-$D21)/VLOOKUP($C21,Tableau1,6,0))),$C21&lt;&gt;""),"S",""))),"")</f>
        <v>#NAME?</v>
      </c>
      <c r="AK21" s="62" t="e">
        <f t="array" aca="1" ref="AK21" ca="1">IFERROR(IF(AND(OR(WEEKDAY(AJ$4,2)&gt;5,AJ$4=Fériés),OR(AJ21="x",AJ21="S")),AJ21,IF(AK$4=$D21,"x",IF(AND(((AK$4-$D21)/VLOOKUP($C21,Tableau1,6,0))=INT(((AK$4-$D21)/VLOOKUP($C21,Tableau1,6,0))),$C21&lt;&gt;""),"S",""))),"")</f>
        <v>#NAME?</v>
      </c>
      <c r="AL21" s="62" t="e">
        <f t="array" aca="1" ref="AL21" ca="1">IFERROR(IF(AND(OR(WEEKDAY(AK$4,2)&gt;5,AK$4=Fériés),OR(AK21="x",AK21="S")),AK21,IF(AL$4=$D21,"x",IF(AND(((AL$4-$D21)/VLOOKUP($C21,Tableau1,6,0))=INT(((AL$4-$D21)/VLOOKUP($C21,Tableau1,6,0))),$C21&lt;&gt;""),"S",""))),"")</f>
        <v>#NAME?</v>
      </c>
      <c r="AM21" s="62" t="e">
        <f t="array" aca="1" ref="AM21" ca="1">IFERROR(IF(AND(OR(WEEKDAY(AL$4,2)&gt;5,AL$4=Fériés),OR(AL21="x",AL21="S")),AL21,IF(AM$4=$D21,"x",IF(AND(((AM$4-$D21)/VLOOKUP($C21,Tableau1,6,0))=INT(((AM$4-$D21)/VLOOKUP($C21,Tableau1,6,0))),$C21&lt;&gt;""),"S",""))),"")</f>
        <v>#NAME?</v>
      </c>
      <c r="AN21" s="62" t="e">
        <f t="array" aca="1" ref="AN21" ca="1">IFERROR(IF(AND(OR(WEEKDAY(AM$4,2)&gt;5,AM$4=Fériés),OR(AM21="x",AM21="S")),AM21,IF(AN$4=$D21,"x",IF(AND(((AN$4-$D21)/VLOOKUP($C21,Tableau1,6,0))=INT(((AN$4-$D21)/VLOOKUP($C21,Tableau1,6,0))),$C21&lt;&gt;""),"S",""))),"")</f>
        <v>#NAME?</v>
      </c>
      <c r="AO21" s="62" t="e">
        <f t="array" aca="1" ref="AO21" ca="1">IFERROR(IF(AND(OR(WEEKDAY(AN$4,2)&gt;5,AN$4=Fériés),OR(AN21="x",AN21="S")),AN21,IF(AO$4=$D21,"x",IF(AND(((AO$4-$D21)/VLOOKUP($C21,Tableau1,6,0))=INT(((AO$4-$D21)/VLOOKUP($C21,Tableau1,6,0))),$C21&lt;&gt;""),"S",""))),"")</f>
        <v>#NAME?</v>
      </c>
      <c r="AP21" s="62" t="e">
        <f t="array" aca="1" ref="AP21" ca="1">IFERROR(IF(AND(OR(WEEKDAY(AO$4,2)&gt;5,AO$4=Fériés),OR(AO21="x",AO21="S")),AO21,IF(AP$4=$D21,"x",IF(AND(((AP$4-$D21)/VLOOKUP($C21,Tableau1,6,0))=INT(((AP$4-$D21)/VLOOKUP($C21,Tableau1,6,0))),$C21&lt;&gt;""),"S",""))),"")</f>
        <v>#NAME?</v>
      </c>
      <c r="AQ21" s="62" t="e">
        <f t="array" aca="1" ref="AQ21" ca="1">IFERROR(IF(AND(OR(WEEKDAY(AP$4,2)&gt;5,AP$4=Fériés),OR(AP21="x",AP21="S")),AP21,IF(AQ$4=$D21,"x",IF(AND(((AQ$4-$D21)/VLOOKUP($C21,Tableau1,6,0))=INT(((AQ$4-$D21)/VLOOKUP($C21,Tableau1,6,0))),$C21&lt;&gt;""),"S",""))),"")</f>
        <v>#NAME?</v>
      </c>
      <c r="AR21" s="62" t="e">
        <f t="array" aca="1" ref="AR21" ca="1">IFERROR(IF(AND(OR(WEEKDAY(AQ$4,2)&gt;5,AQ$4=Fériés),OR(AQ21="x",AQ21="S")),AQ21,IF(AR$4=$D21,"x",IF(AND(((AR$4-$D21)/VLOOKUP($C21,Tableau1,6,0))=INT(((AR$4-$D21)/VLOOKUP($C21,Tableau1,6,0))),$C21&lt;&gt;""),"S",""))),"")</f>
        <v>#NAME?</v>
      </c>
      <c r="AS21" s="62" t="e">
        <f t="array" aca="1" ref="AS21" ca="1">IFERROR(IF(AND(OR(WEEKDAY(AR$4,2)&gt;5,AR$4=Fériés),OR(AR21="x",AR21="S")),AR21,IF(AS$4=$D21,"x",IF(AND(((AS$4-$D21)/VLOOKUP($C21,Tableau1,6,0))=INT(((AS$4-$D21)/VLOOKUP($C21,Tableau1,6,0))),$C21&lt;&gt;""),"S",""))),"")</f>
        <v>#NAME?</v>
      </c>
      <c r="AT21" s="62" t="e">
        <f t="array" aca="1" ref="AT21" ca="1">IFERROR(IF(AND(OR(WEEKDAY(AS$4,2)&gt;5,AS$4=Fériés),OR(AS21="x",AS21="S")),AS21,IF(AT$4=$D21,"x",IF(AND(((AT$4-$D21)/VLOOKUP($C21,Tableau1,6,0))=INT(((AT$4-$D21)/VLOOKUP($C21,Tableau1,6,0))),$C21&lt;&gt;""),"S",""))),"")</f>
        <v>#NAME?</v>
      </c>
      <c r="AU21" s="62" t="e">
        <f t="array" aca="1" ref="AU21" ca="1">IFERROR(IF(AND(OR(WEEKDAY(AT$4,2)&gt;5,AT$4=Fériés),OR(AT21="x",AT21="S")),AT21,IF(AU$4=$D21,"x",IF(AND(((AU$4-$D21)/VLOOKUP($C21,Tableau1,6,0))=INT(((AU$4-$D21)/VLOOKUP($C21,Tableau1,6,0))),$C21&lt;&gt;""),"S",""))),"")</f>
        <v>#NAME?</v>
      </c>
      <c r="AV21" s="62" t="e">
        <f t="array" aca="1" ref="AV21" ca="1">IFERROR(IF(AND(OR(WEEKDAY(AU$4,2)&gt;5,AU$4=Fériés),OR(AU21="x",AU21="S")),AU21,IF(AV$4=$D21,"x",IF(AND(((AV$4-$D21)/VLOOKUP($C21,Tableau1,6,0))=INT(((AV$4-$D21)/VLOOKUP($C21,Tableau1,6,0))),$C21&lt;&gt;""),"S",""))),"")</f>
        <v>#NAME?</v>
      </c>
      <c r="AW21" s="62" t="e">
        <f t="array" aca="1" ref="AW21" ca="1">IFERROR(IF(AND(OR(WEEKDAY(AV$4,2)&gt;5,AV$4=Fériés),OR(AV21="x",AV21="S")),AV21,IF(AW$4=$D21,"x",IF(AND(((AW$4-$D21)/VLOOKUP($C21,Tableau1,6,0))=INT(((AW$4-$D21)/VLOOKUP($C21,Tableau1,6,0))),$C21&lt;&gt;""),"S",""))),"")</f>
        <v>#NAME?</v>
      </c>
      <c r="AX21" s="62" t="e">
        <f t="array" aca="1" ref="AX21" ca="1">IFERROR(IF(AND(OR(WEEKDAY(AW$4,2)&gt;5,AW$4=Fériés),OR(AW21="x",AW21="S")),AW21,IF(AX$4=$D21,"x",IF(AND(((AX$4-$D21)/VLOOKUP($C21,Tableau1,6,0))=INT(((AX$4-$D21)/VLOOKUP($C21,Tableau1,6,0))),$C21&lt;&gt;""),"S",""))),"")</f>
        <v>#NAME?</v>
      </c>
      <c r="AY21" s="62" t="e">
        <f t="array" aca="1" ref="AY21" ca="1">IFERROR(IF(AND(OR(WEEKDAY(AX$4,2)&gt;5,AX$4=Fériés),OR(AX21="x",AX21="S")),AX21,IF(AY$4=$D21,"x",IF(AND(((AY$4-$D21)/VLOOKUP($C21,Tableau1,6,0))=INT(((AY$4-$D21)/VLOOKUP($C21,Tableau1,6,0))),$C21&lt;&gt;""),"S",""))),"")</f>
        <v>#NAME?</v>
      </c>
      <c r="AZ21" s="62" t="e">
        <f t="array" aca="1" ref="AZ21" ca="1">IFERROR(IF(AND(OR(WEEKDAY(AY$4,2)&gt;5,AY$4=Fériés),OR(AY21="x",AY21="S")),AY21,IF(AZ$4=$D21,"x",IF(AND(((AZ$4-$D21)/VLOOKUP($C21,Tableau1,6,0))=INT(((AZ$4-$D21)/VLOOKUP($C21,Tableau1,6,0))),$C21&lt;&gt;""),"S",""))),"")</f>
        <v>#NAME?</v>
      </c>
      <c r="BA21" s="62" t="e">
        <f t="array" aca="1" ref="BA21" ca="1">IFERROR(IF(AND(OR(WEEKDAY(AZ$4,2)&gt;5,AZ$4=Fériés),OR(AZ21="x",AZ21="S")),AZ21,IF(BA$4=$D21,"x",IF(AND(((BA$4-$D21)/VLOOKUP($C21,Tableau1,6,0))=INT(((BA$4-$D21)/VLOOKUP($C21,Tableau1,6,0))),$C21&lt;&gt;""),"S",""))),"")</f>
        <v>#NAME?</v>
      </c>
      <c r="BB21" s="62" t="e">
        <f t="array" aca="1" ref="BB21" ca="1">IFERROR(IF(AND(OR(WEEKDAY(BA$4,2)&gt;5,BA$4=Fériés),OR(BA21="x",BA21="S")),BA21,IF(BB$4=$D21,"x",IF(AND(((BB$4-$D21)/VLOOKUP($C21,Tableau1,6,0))=INT(((BB$4-$D21)/VLOOKUP($C21,Tableau1,6,0))),$C21&lt;&gt;""),"S",""))),"")</f>
        <v>#NAME?</v>
      </c>
      <c r="BC21" s="62" t="e">
        <f t="array" aca="1" ref="BC21" ca="1">IFERROR(IF(AND(OR(WEEKDAY(BB$4,2)&gt;5,BB$4=Fériés),OR(BB21="x",BB21="S")),BB21,IF(BC$4=$D21,"x",IF(AND(((BC$4-$D21)/VLOOKUP($C21,Tableau1,6,0))=INT(((BC$4-$D21)/VLOOKUP($C21,Tableau1,6,0))),$C21&lt;&gt;""),"S",""))),"")</f>
        <v>#NAME?</v>
      </c>
      <c r="BD21" s="63" t="e">
        <f t="array" aca="1" ref="BD21" ca="1">IFERROR(IF(AND(OR(WEEKDAY(BC$4,2)&gt;5,BC$4=Fériés),OR(BC21="x",BC21="S")),BC21,IF(BD$4=$D21,"x",IF(AND(((BD$4-$D21)/VLOOKUP($C21,Tableau1,6,0))=INT(((BD$4-$D21)/VLOOKUP($C21,Tableau1,6,0))),$C21&lt;&gt;""),"S",""))),"")</f>
        <v>#NAME?</v>
      </c>
    </row>
    <row r="22" spans="3:56">
      <c r="C22" s="74" t="s">
        <v>107</v>
      </c>
      <c r="D22" s="24">
        <f ca="1">IF(ISBLANK(C22),0,VLOOKUP(C22,MACHINE!$C$4:$J$49,2,0))</f>
        <v>42662</v>
      </c>
      <c r="E22" s="48"/>
      <c r="F22">
        <f t="shared" ca="1" si="4"/>
        <v>42662</v>
      </c>
      <c r="G22" s="62" t="e">
        <f t="array" aca="1" ref="G22" ca="1">IFERROR(IF(AND(OR(WEEKDAY(F$4,2)&gt;5,F$4=Fériés),OR(F22="x",F22="S")),F22,IF(G$4=$D22,"x",IF(AND(((G$4-$D22)/VLOOKUP($C22,Tableau1,6,0))=INT(((G$4-$D22)/VLOOKUP($C22,Tableau1,6,0))),$C22&lt;&gt;""),"S",""))),"")</f>
        <v>#NAME?</v>
      </c>
      <c r="H22" s="62" t="e">
        <f t="array" aca="1" ref="H22" ca="1">IFERROR(IF(AND(OR(WEEKDAY(G$4,2)&gt;5,G$4=Fériés),OR(G22="x",G22="S")),G22,IF(H$4=$D22,"x",IF(AND(((H$4-$D22)/VLOOKUP($C22,Tableau1,6,0))=INT(((H$4-$D22)/VLOOKUP($C22,Tableau1,6,0))),$C22&lt;&gt;""),"S",""))),"")</f>
        <v>#NAME?</v>
      </c>
      <c r="I22" s="62" t="e">
        <f t="array" aca="1" ref="I22" ca="1">IFERROR(IF(AND(OR(WEEKDAY(H$4,2)&gt;5,H$4=Fériés),OR(H22="x",H22="S")),H22,IF(I$4=$D22,"x",IF(AND(((I$4-$D22)/VLOOKUP($C22,Tableau1,6,0))=INT(((I$4-$D22)/VLOOKUP($C22,Tableau1,6,0))),$C22&lt;&gt;""),"S",""))),"")</f>
        <v>#NAME?</v>
      </c>
      <c r="J22" s="62" t="e">
        <f t="array" aca="1" ref="J22" ca="1">IFERROR(IF(AND(OR(WEEKDAY(I$4,2)&gt;5,I$4=Fériés),OR(I22="x",I22="S")),I22,IF(J$4=$D22,"x",IF(AND(((J$4-$D22)/VLOOKUP($C22,Tableau1,6,0))=INT(((J$4-$D22)/VLOOKUP($C22,Tableau1,6,0))),$C22&lt;&gt;""),"S",""))),"")</f>
        <v>#NAME?</v>
      </c>
      <c r="K22" s="62" t="e">
        <f t="array" aca="1" ref="K22" ca="1">IFERROR(IF(AND(OR(WEEKDAY(J$4,2)&gt;5,J$4=Fériés),OR(J22="x",J22="S")),J22,IF(K$4=$D22,"x",IF(AND(((K$4-$D22)/VLOOKUP($C22,Tableau1,6,0))=INT(((K$4-$D22)/VLOOKUP($C22,Tableau1,6,0))),$C22&lt;&gt;""),"S",""))),"")</f>
        <v>#NAME?</v>
      </c>
      <c r="L22" s="62" t="e">
        <f t="array" aca="1" ref="L22" ca="1">IFERROR(IF(AND(OR(WEEKDAY(K$4,2)&gt;5,K$4=Fériés),OR(K22="x",K22="S")),K22,IF(L$4=$D22,"x",IF(AND(((L$4-$D22)/VLOOKUP($C22,Tableau1,6,0))=INT(((L$4-$D22)/VLOOKUP($C22,Tableau1,6,0))),$C22&lt;&gt;""),"S",""))),"")</f>
        <v>#NAME?</v>
      </c>
      <c r="M22" s="62" t="e">
        <f t="array" aca="1" ref="M22" ca="1">IFERROR(IF(AND(OR(WEEKDAY(L$4,2)&gt;5,L$4=Fériés),OR(L22="x",L22="S")),L22,IF(M$4=$D22,"x",IF(AND(((M$4-$D22)/VLOOKUP($C22,Tableau1,6,0))=INT(((M$4-$D22)/VLOOKUP($C22,Tableau1,6,0))),$C22&lt;&gt;""),"S",""))),"")</f>
        <v>#NAME?</v>
      </c>
      <c r="N22" s="62" t="e">
        <f t="array" aca="1" ref="N22" ca="1">IFERROR(IF(AND(OR(WEEKDAY(M$4,2)&gt;5,M$4=Fériés),OR(M22="x",M22="S")),M22,IF(N$4=$D22,"x",IF(AND(((N$4-$D22)/VLOOKUP($C22,Tableau1,6,0))=INT(((N$4-$D22)/VLOOKUP($C22,Tableau1,6,0))),$C22&lt;&gt;""),"S",""))),"")</f>
        <v>#NAME?</v>
      </c>
      <c r="O22" s="62" t="e">
        <f t="array" aca="1" ref="O22" ca="1">IFERROR(IF(AND(OR(WEEKDAY(N$4,2)&gt;5,N$4=Fériés),OR(N22="x",N22="S")),N22,IF(O$4=$D22,"x",IF(AND(((O$4-$D22)/VLOOKUP($C22,Tableau1,6,0))=INT(((O$4-$D22)/VLOOKUP($C22,Tableau1,6,0))),$C22&lt;&gt;""),"S",""))),"")</f>
        <v>#NAME?</v>
      </c>
      <c r="P22" s="62" t="e">
        <f t="array" aca="1" ref="P22" ca="1">IFERROR(IF(AND(OR(WEEKDAY(O$4,2)&gt;5,O$4=Fériés),OR(O22="x",O22="S")),O22,IF(P$4=$D22,"x",IF(AND(((P$4-$D22)/VLOOKUP($C22,Tableau1,6,0))=INT(((P$4-$D22)/VLOOKUP($C22,Tableau1,6,0))),$C22&lt;&gt;""),"S",""))),"")</f>
        <v>#NAME?</v>
      </c>
      <c r="Q22" s="62" t="e">
        <f t="array" aca="1" ref="Q22" ca="1">IFERROR(IF(AND(OR(WEEKDAY(P$4,2)&gt;5,P$4=Fériés),OR(P22="x",P22="S")),P22,IF(Q$4=$D22,"x",IF(AND(((Q$4-$D22)/VLOOKUP($C22,Tableau1,6,0))=INT(((Q$4-$D22)/VLOOKUP($C22,Tableau1,6,0))),$C22&lt;&gt;""),"S",""))),"")</f>
        <v>#NAME?</v>
      </c>
      <c r="R22" s="62" t="e">
        <f t="array" aca="1" ref="R22" ca="1">IFERROR(IF(AND(OR(WEEKDAY(Q$4,2)&gt;5,Q$4=Fériés),OR(Q22="x",Q22="S")),Q22,IF(R$4=$D22,"x",IF(AND(((R$4-$D22)/VLOOKUP($C22,Tableau1,6,0))=INT(((R$4-$D22)/VLOOKUP($C22,Tableau1,6,0))),$C22&lt;&gt;""),"S",""))),"")</f>
        <v>#NAME?</v>
      </c>
      <c r="S22" s="62" t="e">
        <f t="array" aca="1" ref="S22" ca="1">IFERROR(IF(AND(OR(WEEKDAY(R$4,2)&gt;5,R$4=Fériés),OR(R22="x",R22="S")),R22,IF(S$4=$D22,"x",IF(AND(((S$4-$D22)/VLOOKUP($C22,Tableau1,6,0))=INT(((S$4-$D22)/VLOOKUP($C22,Tableau1,6,0))),$C22&lt;&gt;""),"S",""))),"")</f>
        <v>#NAME?</v>
      </c>
      <c r="T22" s="62" t="e">
        <f t="array" aca="1" ref="T22" ca="1">IFERROR(IF(AND(OR(WEEKDAY(S$4,2)&gt;5,S$4=Fériés),OR(S22="x",S22="S")),S22,IF(T$4=$D22,"x",IF(AND(((T$4-$D22)/VLOOKUP($C22,Tableau1,6,0))=INT(((T$4-$D22)/VLOOKUP($C22,Tableau1,6,0))),$C22&lt;&gt;""),"S",""))),"")</f>
        <v>#NAME?</v>
      </c>
      <c r="U22" s="62" t="e">
        <f t="array" aca="1" ref="U22" ca="1">IFERROR(IF(AND(OR(WEEKDAY(T$4,2)&gt;5,T$4=Fériés),OR(T22="x",T22="S")),T22,IF(U$4=$D22,"x",IF(AND(((U$4-$D22)/VLOOKUP($C22,Tableau1,6,0))=INT(((U$4-$D22)/VLOOKUP($C22,Tableau1,6,0))),$C22&lt;&gt;""),"S",""))),"")</f>
        <v>#NAME?</v>
      </c>
      <c r="V22" s="62" t="e">
        <f t="array" aca="1" ref="V22" ca="1">IFERROR(IF(AND(OR(WEEKDAY(U$4,2)&gt;5,U$4=Fériés),OR(U22="x",U22="S")),U22,IF(V$4=$D22,"x",IF(AND(((V$4-$D22)/VLOOKUP($C22,Tableau1,6,0))=INT(((V$4-$D22)/VLOOKUP($C22,Tableau1,6,0))),$C22&lt;&gt;""),"S",""))),"")</f>
        <v>#NAME?</v>
      </c>
      <c r="W22" s="62" t="e">
        <f t="array" aca="1" ref="W22" ca="1">IFERROR(IF(AND(OR(WEEKDAY(V$4,2)&gt;5,V$4=Fériés),OR(V22="x",V22="S")),V22,IF(W$4=$D22,"x",IF(AND(((W$4-$D22)/VLOOKUP($C22,Tableau1,6,0))=INT(((W$4-$D22)/VLOOKUP($C22,Tableau1,6,0))),$C22&lt;&gt;""),"S",""))),"")</f>
        <v>#NAME?</v>
      </c>
      <c r="X22" s="62" t="e">
        <f t="array" aca="1" ref="X22" ca="1">IFERROR(IF(AND(OR(WEEKDAY(W$4,2)&gt;5,W$4=Fériés),OR(W22="x",W22="S")),W22,IF(X$4=$D22,"x",IF(AND(((X$4-$D22)/VLOOKUP($C22,Tableau1,6,0))=INT(((X$4-$D22)/VLOOKUP($C22,Tableau1,6,0))),$C22&lt;&gt;""),"S",""))),"")</f>
        <v>#NAME?</v>
      </c>
      <c r="Y22" s="62" t="e">
        <f t="array" aca="1" ref="Y22" ca="1">IFERROR(IF(AND(OR(WEEKDAY(X$4,2)&gt;5,X$4=Fériés),OR(X22="x",X22="S")),X22,IF(Y$4=$D22,"x",IF(AND(((Y$4-$D22)/VLOOKUP($C22,Tableau1,6,0))=INT(((Y$4-$D22)/VLOOKUP($C22,Tableau1,6,0))),$C22&lt;&gt;""),"S",""))),"")</f>
        <v>#NAME?</v>
      </c>
      <c r="Z22" s="62" t="e">
        <f t="array" aca="1" ref="Z22" ca="1">IFERROR(IF(AND(OR(WEEKDAY(Y$4,2)&gt;5,Y$4=Fériés),OR(Y22="x",Y22="S")),Y22,IF(Z$4=$D22,"x",IF(AND(((Z$4-$D22)/VLOOKUP($C22,Tableau1,6,0))=INT(((Z$4-$D22)/VLOOKUP($C22,Tableau1,6,0))),$C22&lt;&gt;""),"S",""))),"")</f>
        <v>#NAME?</v>
      </c>
      <c r="AA22" s="62" t="e">
        <f t="array" aca="1" ref="AA22" ca="1">IFERROR(IF(AND(OR(WEEKDAY(Z$4,2)&gt;5,Z$4=Fériés),OR(Z22="x",Z22="S")),Z22,IF(AA$4=$D22,"x",IF(AND(((AA$4-$D22)/VLOOKUP($C22,Tableau1,6,0))=INT(((AA$4-$D22)/VLOOKUP($C22,Tableau1,6,0))),$C22&lt;&gt;""),"S",""))),"")</f>
        <v>#NAME?</v>
      </c>
      <c r="AB22" s="62" t="e">
        <f t="array" aca="1" ref="AB22" ca="1">IFERROR(IF(AND(OR(WEEKDAY(AA$4,2)&gt;5,AA$4=Fériés),OR(AA22="x",AA22="S")),AA22,IF(AB$4=$D22,"x",IF(AND(((AB$4-$D22)/VLOOKUP($C22,Tableau1,6,0))=INT(((AB$4-$D22)/VLOOKUP($C22,Tableau1,6,0))),$C22&lt;&gt;""),"S",""))),"")</f>
        <v>#NAME?</v>
      </c>
      <c r="AC22" s="62" t="e">
        <f t="array" aca="1" ref="AC22" ca="1">IFERROR(IF(AND(OR(WEEKDAY(AB$4,2)&gt;5,AB$4=Fériés),OR(AB22="x",AB22="S")),AB22,IF(AC$4=$D22,"x",IF(AND(((AC$4-$D22)/VLOOKUP($C22,Tableau1,6,0))=INT(((AC$4-$D22)/VLOOKUP($C22,Tableau1,6,0))),$C22&lt;&gt;""),"S",""))),"")</f>
        <v>#NAME?</v>
      </c>
      <c r="AD22" s="62" t="e">
        <f t="array" aca="1" ref="AD22" ca="1">IFERROR(IF(AND(OR(WEEKDAY(AC$4,2)&gt;5,AC$4=Fériés),OR(AC22="x",AC22="S")),AC22,IF(AD$4=$D22,"x",IF(AND(((AD$4-$D22)/VLOOKUP($C22,Tableau1,6,0))=INT(((AD$4-$D22)/VLOOKUP($C22,Tableau1,6,0))),$C22&lt;&gt;""),"S",""))),"")</f>
        <v>#NAME?</v>
      </c>
      <c r="AE22" s="62" t="e">
        <f t="array" aca="1" ref="AE22" ca="1">IFERROR(IF(AND(OR(WEEKDAY(AD$4,2)&gt;5,AD$4=Fériés),OR(AD22="x",AD22="S")),AD22,IF(AE$4=$D22,"x",IF(AND(((AE$4-$D22)/VLOOKUP($C22,Tableau1,6,0))=INT(((AE$4-$D22)/VLOOKUP($C22,Tableau1,6,0))),$C22&lt;&gt;""),"S",""))),"")</f>
        <v>#NAME?</v>
      </c>
      <c r="AF22" s="62" t="e">
        <f t="array" aca="1" ref="AF22" ca="1">IFERROR(IF(AND(OR(WEEKDAY(AE$4,2)&gt;5,AE$4=Fériés),OR(AE22="x",AE22="S")),AE22,IF(AF$4=$D22,"x",IF(AND(((AF$4-$D22)/VLOOKUP($C22,Tableau1,6,0))=INT(((AF$4-$D22)/VLOOKUP($C22,Tableau1,6,0))),$C22&lt;&gt;""),"S",""))),"")</f>
        <v>#NAME?</v>
      </c>
      <c r="AG22" s="62" t="e">
        <f t="array" aca="1" ref="AG22" ca="1">IFERROR(IF(AND(OR(WEEKDAY(AF$4,2)&gt;5,AF$4=Fériés),OR(AF22="x",AF22="S")),AF22,IF(AG$4=$D22,"x",IF(AND(((AG$4-$D22)/VLOOKUP($C22,Tableau1,6,0))=INT(((AG$4-$D22)/VLOOKUP($C22,Tableau1,6,0))),$C22&lt;&gt;""),"S",""))),"")</f>
        <v>#NAME?</v>
      </c>
      <c r="AH22" s="62" t="e">
        <f t="array" aca="1" ref="AH22" ca="1">IFERROR(IF(AND(OR(WEEKDAY(AG$4,2)&gt;5,AG$4=Fériés),OR(AG22="x",AG22="S")),AG22,IF(AH$4=$D22,"x",IF(AND(((AH$4-$D22)/VLOOKUP($C22,Tableau1,6,0))=INT(((AH$4-$D22)/VLOOKUP($C22,Tableau1,6,0))),$C22&lt;&gt;""),"S",""))),"")</f>
        <v>#NAME?</v>
      </c>
      <c r="AI22" s="62" t="e">
        <f t="array" aca="1" ref="AI22" ca="1">IFERROR(IF(AND(OR(WEEKDAY(AH$4,2)&gt;5,AH$4=Fériés),OR(AH22="x",AH22="S")),AH22,IF(AI$4=$D22,"x",IF(AND(((AI$4-$D22)/VLOOKUP($C22,Tableau1,6,0))=INT(((AI$4-$D22)/VLOOKUP($C22,Tableau1,6,0))),$C22&lt;&gt;""),"S",""))),"")</f>
        <v>#NAME?</v>
      </c>
      <c r="AJ22" s="62" t="e">
        <f t="array" aca="1" ref="AJ22" ca="1">IFERROR(IF(AND(OR(WEEKDAY(AI$4,2)&gt;5,AI$4=Fériés),OR(AI22="x",AI22="S")),AI22,IF(AJ$4=$D22,"x",IF(AND(((AJ$4-$D22)/VLOOKUP($C22,Tableau1,6,0))=INT(((AJ$4-$D22)/VLOOKUP($C22,Tableau1,6,0))),$C22&lt;&gt;""),"S",""))),"")</f>
        <v>#NAME?</v>
      </c>
      <c r="AK22" s="62" t="e">
        <f t="array" aca="1" ref="AK22" ca="1">IFERROR(IF(AND(OR(WEEKDAY(AJ$4,2)&gt;5,AJ$4=Fériés),OR(AJ22="x",AJ22="S")),AJ22,IF(AK$4=$D22,"x",IF(AND(((AK$4-$D22)/VLOOKUP($C22,Tableau1,6,0))=INT(((AK$4-$D22)/VLOOKUP($C22,Tableau1,6,0))),$C22&lt;&gt;""),"S",""))),"")</f>
        <v>#NAME?</v>
      </c>
      <c r="AL22" s="62" t="e">
        <f t="array" aca="1" ref="AL22" ca="1">IFERROR(IF(AND(OR(WEEKDAY(AK$4,2)&gt;5,AK$4=Fériés),OR(AK22="x",AK22="S")),AK22,IF(AL$4=$D22,"x",IF(AND(((AL$4-$D22)/VLOOKUP($C22,Tableau1,6,0))=INT(((AL$4-$D22)/VLOOKUP($C22,Tableau1,6,0))),$C22&lt;&gt;""),"S",""))),"")</f>
        <v>#NAME?</v>
      </c>
      <c r="AM22" s="62" t="e">
        <f t="array" aca="1" ref="AM22" ca="1">IFERROR(IF(AND(OR(WEEKDAY(AL$4,2)&gt;5,AL$4=Fériés),OR(AL22="x",AL22="S")),AL22,IF(AM$4=$D22,"x",IF(AND(((AM$4-$D22)/VLOOKUP($C22,Tableau1,6,0))=INT(((AM$4-$D22)/VLOOKUP($C22,Tableau1,6,0))),$C22&lt;&gt;""),"S",""))),"")</f>
        <v>#NAME?</v>
      </c>
      <c r="AN22" s="62" t="e">
        <f t="array" aca="1" ref="AN22" ca="1">IFERROR(IF(AND(OR(WEEKDAY(AM$4,2)&gt;5,AM$4=Fériés),OR(AM22="x",AM22="S")),AM22,IF(AN$4=$D22,"x",IF(AND(((AN$4-$D22)/VLOOKUP($C22,Tableau1,6,0))=INT(((AN$4-$D22)/VLOOKUP($C22,Tableau1,6,0))),$C22&lt;&gt;""),"S",""))),"")</f>
        <v>#NAME?</v>
      </c>
      <c r="AO22" s="62" t="e">
        <f t="array" aca="1" ref="AO22" ca="1">IFERROR(IF(AND(OR(WEEKDAY(AN$4,2)&gt;5,AN$4=Fériés),OR(AN22="x",AN22="S")),AN22,IF(AO$4=$D22,"x",IF(AND(((AO$4-$D22)/VLOOKUP($C22,Tableau1,6,0))=INT(((AO$4-$D22)/VLOOKUP($C22,Tableau1,6,0))),$C22&lt;&gt;""),"S",""))),"")</f>
        <v>#NAME?</v>
      </c>
      <c r="AP22" s="62" t="e">
        <f t="array" aca="1" ref="AP22" ca="1">IFERROR(IF(AND(OR(WEEKDAY(AO$4,2)&gt;5,AO$4=Fériés),OR(AO22="x",AO22="S")),AO22,IF(AP$4=$D22,"x",IF(AND(((AP$4-$D22)/VLOOKUP($C22,Tableau1,6,0))=INT(((AP$4-$D22)/VLOOKUP($C22,Tableau1,6,0))),$C22&lt;&gt;""),"S",""))),"")</f>
        <v>#NAME?</v>
      </c>
      <c r="AQ22" s="62" t="e">
        <f t="array" aca="1" ref="AQ22" ca="1">IFERROR(IF(AND(OR(WEEKDAY(AP$4,2)&gt;5,AP$4=Fériés),OR(AP22="x",AP22="S")),AP22,IF(AQ$4=$D22,"x",IF(AND(((AQ$4-$D22)/VLOOKUP($C22,Tableau1,6,0))=INT(((AQ$4-$D22)/VLOOKUP($C22,Tableau1,6,0))),$C22&lt;&gt;""),"S",""))),"")</f>
        <v>#NAME?</v>
      </c>
      <c r="AR22" s="62" t="e">
        <f t="array" aca="1" ref="AR22" ca="1">IFERROR(IF(AND(OR(WEEKDAY(AQ$4,2)&gt;5,AQ$4=Fériés),OR(AQ22="x",AQ22="S")),AQ22,IF(AR$4=$D22,"x",IF(AND(((AR$4-$D22)/VLOOKUP($C22,Tableau1,6,0))=INT(((AR$4-$D22)/VLOOKUP($C22,Tableau1,6,0))),$C22&lt;&gt;""),"S",""))),"")</f>
        <v>#NAME?</v>
      </c>
      <c r="AS22" s="62" t="e">
        <f t="array" aca="1" ref="AS22" ca="1">IFERROR(IF(AND(OR(WEEKDAY(AR$4,2)&gt;5,AR$4=Fériés),OR(AR22="x",AR22="S")),AR22,IF(AS$4=$D22,"x",IF(AND(((AS$4-$D22)/VLOOKUP($C22,Tableau1,6,0))=INT(((AS$4-$D22)/VLOOKUP($C22,Tableau1,6,0))),$C22&lt;&gt;""),"S",""))),"")</f>
        <v>#NAME?</v>
      </c>
      <c r="AT22" s="62" t="e">
        <f t="array" aca="1" ref="AT22" ca="1">IFERROR(IF(AND(OR(WEEKDAY(AS$4,2)&gt;5,AS$4=Fériés),OR(AS22="x",AS22="S")),AS22,IF(AT$4=$D22,"x",IF(AND(((AT$4-$D22)/VLOOKUP($C22,Tableau1,6,0))=INT(((AT$4-$D22)/VLOOKUP($C22,Tableau1,6,0))),$C22&lt;&gt;""),"S",""))),"")</f>
        <v>#NAME?</v>
      </c>
      <c r="AU22" s="62" t="e">
        <f t="array" aca="1" ref="AU22" ca="1">IFERROR(IF(AND(OR(WEEKDAY(AT$4,2)&gt;5,AT$4=Fériés),OR(AT22="x",AT22="S")),AT22,IF(AU$4=$D22,"x",IF(AND(((AU$4-$D22)/VLOOKUP($C22,Tableau1,6,0))=INT(((AU$4-$D22)/VLOOKUP($C22,Tableau1,6,0))),$C22&lt;&gt;""),"S",""))),"")</f>
        <v>#NAME?</v>
      </c>
      <c r="AV22" s="62" t="e">
        <f t="array" aca="1" ref="AV22" ca="1">IFERROR(IF(AND(OR(WEEKDAY(AU$4,2)&gt;5,AU$4=Fériés),OR(AU22="x",AU22="S")),AU22,IF(AV$4=$D22,"x",IF(AND(((AV$4-$D22)/VLOOKUP($C22,Tableau1,6,0))=INT(((AV$4-$D22)/VLOOKUP($C22,Tableau1,6,0))),$C22&lt;&gt;""),"S",""))),"")</f>
        <v>#NAME?</v>
      </c>
      <c r="AW22" s="62" t="e">
        <f t="array" aca="1" ref="AW22" ca="1">IFERROR(IF(AND(OR(WEEKDAY(AV$4,2)&gt;5,AV$4=Fériés),OR(AV22="x",AV22="S")),AV22,IF(AW$4=$D22,"x",IF(AND(((AW$4-$D22)/VLOOKUP($C22,Tableau1,6,0))=INT(((AW$4-$D22)/VLOOKUP($C22,Tableau1,6,0))),$C22&lt;&gt;""),"S",""))),"")</f>
        <v>#NAME?</v>
      </c>
      <c r="AX22" s="62" t="e">
        <f t="array" aca="1" ref="AX22" ca="1">IFERROR(IF(AND(OR(WEEKDAY(AW$4,2)&gt;5,AW$4=Fériés),OR(AW22="x",AW22="S")),AW22,IF(AX$4=$D22,"x",IF(AND(((AX$4-$D22)/VLOOKUP($C22,Tableau1,6,0))=INT(((AX$4-$D22)/VLOOKUP($C22,Tableau1,6,0))),$C22&lt;&gt;""),"S",""))),"")</f>
        <v>#NAME?</v>
      </c>
      <c r="AY22" s="62" t="e">
        <f t="array" aca="1" ref="AY22" ca="1">IFERROR(IF(AND(OR(WEEKDAY(AX$4,2)&gt;5,AX$4=Fériés),OR(AX22="x",AX22="S")),AX22,IF(AY$4=$D22,"x",IF(AND(((AY$4-$D22)/VLOOKUP($C22,Tableau1,6,0))=INT(((AY$4-$D22)/VLOOKUP($C22,Tableau1,6,0))),$C22&lt;&gt;""),"S",""))),"")</f>
        <v>#NAME?</v>
      </c>
      <c r="AZ22" s="62" t="e">
        <f t="array" aca="1" ref="AZ22" ca="1">IFERROR(IF(AND(OR(WEEKDAY(AY$4,2)&gt;5,AY$4=Fériés),OR(AY22="x",AY22="S")),AY22,IF(AZ$4=$D22,"x",IF(AND(((AZ$4-$D22)/VLOOKUP($C22,Tableau1,6,0))=INT(((AZ$4-$D22)/VLOOKUP($C22,Tableau1,6,0))),$C22&lt;&gt;""),"S",""))),"")</f>
        <v>#NAME?</v>
      </c>
      <c r="BA22" s="62" t="e">
        <f t="array" aca="1" ref="BA22" ca="1">IFERROR(IF(AND(OR(WEEKDAY(AZ$4,2)&gt;5,AZ$4=Fériés),OR(AZ22="x",AZ22="S")),AZ22,IF(BA$4=$D22,"x",IF(AND(((BA$4-$D22)/VLOOKUP($C22,Tableau1,6,0))=INT(((BA$4-$D22)/VLOOKUP($C22,Tableau1,6,0))),$C22&lt;&gt;""),"S",""))),"")</f>
        <v>#NAME?</v>
      </c>
      <c r="BB22" s="62" t="e">
        <f t="array" aca="1" ref="BB22" ca="1">IFERROR(IF(AND(OR(WEEKDAY(BA$4,2)&gt;5,BA$4=Fériés),OR(BA22="x",BA22="S")),BA22,IF(BB$4=$D22,"x",IF(AND(((BB$4-$D22)/VLOOKUP($C22,Tableau1,6,0))=INT(((BB$4-$D22)/VLOOKUP($C22,Tableau1,6,0))),$C22&lt;&gt;""),"S",""))),"")</f>
        <v>#NAME?</v>
      </c>
      <c r="BC22" s="62" t="e">
        <f t="array" aca="1" ref="BC22" ca="1">IFERROR(IF(AND(OR(WEEKDAY(BB$4,2)&gt;5,BB$4=Fériés),OR(BB22="x",BB22="S")),BB22,IF(BC$4=$D22,"x",IF(AND(((BC$4-$D22)/VLOOKUP($C22,Tableau1,6,0))=INT(((BC$4-$D22)/VLOOKUP($C22,Tableau1,6,0))),$C22&lt;&gt;""),"S",""))),"")</f>
        <v>#NAME?</v>
      </c>
      <c r="BD22" s="63" t="e">
        <f t="array" aca="1" ref="BD22" ca="1">IFERROR(IF(AND(OR(WEEKDAY(BC$4,2)&gt;5,BC$4=Fériés),OR(BC22="x",BC22="S")),BC22,IF(BD$4=$D22,"x",IF(AND(((BD$4-$D22)/VLOOKUP($C22,Tableau1,6,0))=INT(((BD$4-$D22)/VLOOKUP($C22,Tableau1,6,0))),$C22&lt;&gt;""),"S",""))),"")</f>
        <v>#NAME?</v>
      </c>
    </row>
    <row r="23" spans="3:56">
      <c r="C23" s="74" t="s">
        <v>108</v>
      </c>
      <c r="D23" s="24">
        <f ca="1">IF(ISBLANK(C23),0,VLOOKUP(C23,MACHINE!$C$4:$J$49,2,0))</f>
        <v>42662</v>
      </c>
      <c r="E23" s="48"/>
      <c r="F23">
        <f t="shared" ca="1" si="4"/>
        <v>42662</v>
      </c>
      <c r="G23" s="62" t="e">
        <f t="array" aca="1" ref="G23" ca="1">IFERROR(IF(AND(OR(WEEKDAY(F$4,2)&gt;5,F$4=Fériés),OR(F23="x",F23="S")),F23,IF(G$4=$D23,"x",IF(AND(((G$4-$D23)/VLOOKUP($C23,Tableau1,6,0))=INT(((G$4-$D23)/VLOOKUP($C23,Tableau1,6,0))),$C23&lt;&gt;""),"S",""))),"")</f>
        <v>#NAME?</v>
      </c>
      <c r="H23" s="62" t="e">
        <f t="array" aca="1" ref="H23" ca="1">IFERROR(IF(AND(OR(WEEKDAY(G$4,2)&gt;5,G$4=Fériés),OR(G23="x",G23="S")),G23,IF(H$4=$D23,"x",IF(AND(((H$4-$D23)/VLOOKUP($C23,Tableau1,6,0))=INT(((H$4-$D23)/VLOOKUP($C23,Tableau1,6,0))),$C23&lt;&gt;""),"S",""))),"")</f>
        <v>#NAME?</v>
      </c>
      <c r="I23" s="62" t="e">
        <f t="array" aca="1" ref="I23" ca="1">IFERROR(IF(AND(OR(WEEKDAY(H$4,2)&gt;5,H$4=Fériés),OR(H23="x",H23="S")),H23,IF(I$4=$D23,"x",IF(AND(((I$4-$D23)/VLOOKUP($C23,Tableau1,6,0))=INT(((I$4-$D23)/VLOOKUP($C23,Tableau1,6,0))),$C23&lt;&gt;""),"S",""))),"")</f>
        <v>#NAME?</v>
      </c>
      <c r="J23" s="62" t="e">
        <f t="array" aca="1" ref="J23" ca="1">IFERROR(IF(AND(OR(WEEKDAY(I$4,2)&gt;5,I$4=Fériés),OR(I23="x",I23="S")),I23,IF(J$4=$D23,"x",IF(AND(((J$4-$D23)/VLOOKUP($C23,Tableau1,6,0))=INT(((J$4-$D23)/VLOOKUP($C23,Tableau1,6,0))),$C23&lt;&gt;""),"S",""))),"")</f>
        <v>#NAME?</v>
      </c>
      <c r="K23" s="62" t="e">
        <f t="array" aca="1" ref="K23" ca="1">IFERROR(IF(AND(OR(WEEKDAY(J$4,2)&gt;5,J$4=Fériés),OR(J23="x",J23="S")),J23,IF(K$4=$D23,"x",IF(AND(((K$4-$D23)/VLOOKUP($C23,Tableau1,6,0))=INT(((K$4-$D23)/VLOOKUP($C23,Tableau1,6,0))),$C23&lt;&gt;""),"S",""))),"")</f>
        <v>#NAME?</v>
      </c>
      <c r="L23" s="62" t="e">
        <f t="array" aca="1" ref="L23" ca="1">IFERROR(IF(AND(OR(WEEKDAY(K$4,2)&gt;5,K$4=Fériés),OR(K23="x",K23="S")),K23,IF(L$4=$D23,"x",IF(AND(((L$4-$D23)/VLOOKUP($C23,Tableau1,6,0))=INT(((L$4-$D23)/VLOOKUP($C23,Tableau1,6,0))),$C23&lt;&gt;""),"S",""))),"")</f>
        <v>#NAME?</v>
      </c>
      <c r="M23" s="62" t="e">
        <f t="array" aca="1" ref="M23" ca="1">IFERROR(IF(AND(OR(WEEKDAY(L$4,2)&gt;5,L$4=Fériés),OR(L23="x",L23="S")),L23,IF(M$4=$D23,"x",IF(AND(((M$4-$D23)/VLOOKUP($C23,Tableau1,6,0))=INT(((M$4-$D23)/VLOOKUP($C23,Tableau1,6,0))),$C23&lt;&gt;""),"S",""))),"")</f>
        <v>#NAME?</v>
      </c>
      <c r="N23" s="62" t="e">
        <f t="array" aca="1" ref="N23" ca="1">IFERROR(IF(AND(OR(WEEKDAY(M$4,2)&gt;5,M$4=Fériés),OR(M23="x",M23="S")),M23,IF(N$4=$D23,"x",IF(AND(((N$4-$D23)/VLOOKUP($C23,Tableau1,6,0))=INT(((N$4-$D23)/VLOOKUP($C23,Tableau1,6,0))),$C23&lt;&gt;""),"S",""))),"")</f>
        <v>#NAME?</v>
      </c>
      <c r="O23" s="62" t="e">
        <f t="array" aca="1" ref="O23" ca="1">IFERROR(IF(AND(OR(WEEKDAY(N$4,2)&gt;5,N$4=Fériés),OR(N23="x",N23="S")),N23,IF(O$4=$D23,"x",IF(AND(((O$4-$D23)/VLOOKUP($C23,Tableau1,6,0))=INT(((O$4-$D23)/VLOOKUP($C23,Tableau1,6,0))),$C23&lt;&gt;""),"S",""))),"")</f>
        <v>#NAME?</v>
      </c>
      <c r="P23" s="62" t="e">
        <f t="array" aca="1" ref="P23" ca="1">IFERROR(IF(AND(OR(WEEKDAY(O$4,2)&gt;5,O$4=Fériés),OR(O23="x",O23="S")),O23,IF(P$4=$D23,"x",IF(AND(((P$4-$D23)/VLOOKUP($C23,Tableau1,6,0))=INT(((P$4-$D23)/VLOOKUP($C23,Tableau1,6,0))),$C23&lt;&gt;""),"S",""))),"")</f>
        <v>#NAME?</v>
      </c>
      <c r="Q23" s="62" t="e">
        <f t="array" aca="1" ref="Q23" ca="1">IFERROR(IF(AND(OR(WEEKDAY(P$4,2)&gt;5,P$4=Fériés),OR(P23="x",P23="S")),P23,IF(Q$4=$D23,"x",IF(AND(((Q$4-$D23)/VLOOKUP($C23,Tableau1,6,0))=INT(((Q$4-$D23)/VLOOKUP($C23,Tableau1,6,0))),$C23&lt;&gt;""),"S",""))),"")</f>
        <v>#NAME?</v>
      </c>
      <c r="R23" s="62" t="e">
        <f t="array" aca="1" ref="R23" ca="1">IFERROR(IF(AND(OR(WEEKDAY(Q$4,2)&gt;5,Q$4=Fériés),OR(Q23="x",Q23="S")),Q23,IF(R$4=$D23,"x",IF(AND(((R$4-$D23)/VLOOKUP($C23,Tableau1,6,0))=INT(((R$4-$D23)/VLOOKUP($C23,Tableau1,6,0))),$C23&lt;&gt;""),"S",""))),"")</f>
        <v>#NAME?</v>
      </c>
      <c r="S23" s="62" t="e">
        <f t="array" aca="1" ref="S23" ca="1">IFERROR(IF(AND(OR(WEEKDAY(R$4,2)&gt;5,R$4=Fériés),OR(R23="x",R23="S")),R23,IF(S$4=$D23,"x",IF(AND(((S$4-$D23)/VLOOKUP($C23,Tableau1,6,0))=INT(((S$4-$D23)/VLOOKUP($C23,Tableau1,6,0))),$C23&lt;&gt;""),"S",""))),"")</f>
        <v>#NAME?</v>
      </c>
      <c r="T23" s="62" t="e">
        <f t="array" aca="1" ref="T23" ca="1">IFERROR(IF(AND(OR(WEEKDAY(S$4,2)&gt;5,S$4=Fériés),OR(S23="x",S23="S")),S23,IF(T$4=$D23,"x",IF(AND(((T$4-$D23)/VLOOKUP($C23,Tableau1,6,0))=INT(((T$4-$D23)/VLOOKUP($C23,Tableau1,6,0))),$C23&lt;&gt;""),"S",""))),"")</f>
        <v>#NAME?</v>
      </c>
      <c r="U23" s="62" t="e">
        <f t="array" aca="1" ref="U23" ca="1">IFERROR(IF(AND(OR(WEEKDAY(T$4,2)&gt;5,T$4=Fériés),OR(T23="x",T23="S")),T23,IF(U$4=$D23,"x",IF(AND(((U$4-$D23)/VLOOKUP($C23,Tableau1,6,0))=INT(((U$4-$D23)/VLOOKUP($C23,Tableau1,6,0))),$C23&lt;&gt;""),"S",""))),"")</f>
        <v>#NAME?</v>
      </c>
      <c r="V23" s="62" t="e">
        <f t="array" aca="1" ref="V23" ca="1">IFERROR(IF(AND(OR(WEEKDAY(U$4,2)&gt;5,U$4=Fériés),OR(U23="x",U23="S")),U23,IF(V$4=$D23,"x",IF(AND(((V$4-$D23)/VLOOKUP($C23,Tableau1,6,0))=INT(((V$4-$D23)/VLOOKUP($C23,Tableau1,6,0))),$C23&lt;&gt;""),"S",""))),"")</f>
        <v>#NAME?</v>
      </c>
      <c r="W23" s="62" t="e">
        <f t="array" aca="1" ref="W23" ca="1">IFERROR(IF(AND(OR(WEEKDAY(V$4,2)&gt;5,V$4=Fériés),OR(V23="x",V23="S")),V23,IF(W$4=$D23,"x",IF(AND(((W$4-$D23)/VLOOKUP($C23,Tableau1,6,0))=INT(((W$4-$D23)/VLOOKUP($C23,Tableau1,6,0))),$C23&lt;&gt;""),"S",""))),"")</f>
        <v>#NAME?</v>
      </c>
      <c r="X23" s="62" t="e">
        <f t="array" aca="1" ref="X23" ca="1">IFERROR(IF(AND(OR(WEEKDAY(W$4,2)&gt;5,W$4=Fériés),OR(W23="x",W23="S")),W23,IF(X$4=$D23,"x",IF(AND(((X$4-$D23)/VLOOKUP($C23,Tableau1,6,0))=INT(((X$4-$D23)/VLOOKUP($C23,Tableau1,6,0))),$C23&lt;&gt;""),"S",""))),"")</f>
        <v>#NAME?</v>
      </c>
      <c r="Y23" s="62" t="e">
        <f t="array" aca="1" ref="Y23" ca="1">IFERROR(IF(AND(OR(WEEKDAY(X$4,2)&gt;5,X$4=Fériés),OR(X23="x",X23="S")),X23,IF(Y$4=$D23,"x",IF(AND(((Y$4-$D23)/VLOOKUP($C23,Tableau1,6,0))=INT(((Y$4-$D23)/VLOOKUP($C23,Tableau1,6,0))),$C23&lt;&gt;""),"S",""))),"")</f>
        <v>#NAME?</v>
      </c>
      <c r="Z23" s="62" t="e">
        <f t="array" aca="1" ref="Z23" ca="1">IFERROR(IF(AND(OR(WEEKDAY(Y$4,2)&gt;5,Y$4=Fériés),OR(Y23="x",Y23="S")),Y23,IF(Z$4=$D23,"x",IF(AND(((Z$4-$D23)/VLOOKUP($C23,Tableau1,6,0))=INT(((Z$4-$D23)/VLOOKUP($C23,Tableau1,6,0))),$C23&lt;&gt;""),"S",""))),"")</f>
        <v>#NAME?</v>
      </c>
      <c r="AA23" s="62" t="e">
        <f t="array" aca="1" ref="AA23" ca="1">IFERROR(IF(AND(OR(WEEKDAY(Z$4,2)&gt;5,Z$4=Fériés),OR(Z23="x",Z23="S")),Z23,IF(AA$4=$D23,"x",IF(AND(((AA$4-$D23)/VLOOKUP($C23,Tableau1,6,0))=INT(((AA$4-$D23)/VLOOKUP($C23,Tableau1,6,0))),$C23&lt;&gt;""),"S",""))),"")</f>
        <v>#NAME?</v>
      </c>
      <c r="AB23" s="62" t="e">
        <f t="array" aca="1" ref="AB23" ca="1">IFERROR(IF(AND(OR(WEEKDAY(AA$4,2)&gt;5,AA$4=Fériés),OR(AA23="x",AA23="S")),AA23,IF(AB$4=$D23,"x",IF(AND(((AB$4-$D23)/VLOOKUP($C23,Tableau1,6,0))=INT(((AB$4-$D23)/VLOOKUP($C23,Tableau1,6,0))),$C23&lt;&gt;""),"S",""))),"")</f>
        <v>#NAME?</v>
      </c>
      <c r="AC23" s="62" t="e">
        <f t="array" aca="1" ref="AC23" ca="1">IFERROR(IF(AND(OR(WEEKDAY(AB$4,2)&gt;5,AB$4=Fériés),OR(AB23="x",AB23="S")),AB23,IF(AC$4=$D23,"x",IF(AND(((AC$4-$D23)/VLOOKUP($C23,Tableau1,6,0))=INT(((AC$4-$D23)/VLOOKUP($C23,Tableau1,6,0))),$C23&lt;&gt;""),"S",""))),"")</f>
        <v>#NAME?</v>
      </c>
      <c r="AD23" s="62" t="e">
        <f t="array" aca="1" ref="AD23" ca="1">IFERROR(IF(AND(OR(WEEKDAY(AC$4,2)&gt;5,AC$4=Fériés),OR(AC23="x",AC23="S")),AC23,IF(AD$4=$D23,"x",IF(AND(((AD$4-$D23)/VLOOKUP($C23,Tableau1,6,0))=INT(((AD$4-$D23)/VLOOKUP($C23,Tableau1,6,0))),$C23&lt;&gt;""),"S",""))),"")</f>
        <v>#NAME?</v>
      </c>
      <c r="AE23" s="62" t="e">
        <f t="array" aca="1" ref="AE23" ca="1">IFERROR(IF(AND(OR(WEEKDAY(AD$4,2)&gt;5,AD$4=Fériés),OR(AD23="x",AD23="S")),AD23,IF(AE$4=$D23,"x",IF(AND(((AE$4-$D23)/VLOOKUP($C23,Tableau1,6,0))=INT(((AE$4-$D23)/VLOOKUP($C23,Tableau1,6,0))),$C23&lt;&gt;""),"S",""))),"")</f>
        <v>#NAME?</v>
      </c>
      <c r="AF23" s="62" t="e">
        <f t="array" aca="1" ref="AF23" ca="1">IFERROR(IF(AND(OR(WEEKDAY(AE$4,2)&gt;5,AE$4=Fériés),OR(AE23="x",AE23="S")),AE23,IF(AF$4=$D23,"x",IF(AND(((AF$4-$D23)/VLOOKUP($C23,Tableau1,6,0))=INT(((AF$4-$D23)/VLOOKUP($C23,Tableau1,6,0))),$C23&lt;&gt;""),"S",""))),"")</f>
        <v>#NAME?</v>
      </c>
      <c r="AG23" s="62" t="e">
        <f t="array" aca="1" ref="AG23" ca="1">IFERROR(IF(AND(OR(WEEKDAY(AF$4,2)&gt;5,AF$4=Fériés),OR(AF23="x",AF23="S")),AF23,IF(AG$4=$D23,"x",IF(AND(((AG$4-$D23)/VLOOKUP($C23,Tableau1,6,0))=INT(((AG$4-$D23)/VLOOKUP($C23,Tableau1,6,0))),$C23&lt;&gt;""),"S",""))),"")</f>
        <v>#NAME?</v>
      </c>
      <c r="AH23" s="62" t="e">
        <f t="array" aca="1" ref="AH23" ca="1">IFERROR(IF(AND(OR(WEEKDAY(AG$4,2)&gt;5,AG$4=Fériés),OR(AG23="x",AG23="S")),AG23,IF(AH$4=$D23,"x",IF(AND(((AH$4-$D23)/VLOOKUP($C23,Tableau1,6,0))=INT(((AH$4-$D23)/VLOOKUP($C23,Tableau1,6,0))),$C23&lt;&gt;""),"S",""))),"")</f>
        <v>#NAME?</v>
      </c>
      <c r="AI23" s="62" t="e">
        <f t="array" aca="1" ref="AI23" ca="1">IFERROR(IF(AND(OR(WEEKDAY(AH$4,2)&gt;5,AH$4=Fériés),OR(AH23="x",AH23="S")),AH23,IF(AI$4=$D23,"x",IF(AND(((AI$4-$D23)/VLOOKUP($C23,Tableau1,6,0))=INT(((AI$4-$D23)/VLOOKUP($C23,Tableau1,6,0))),$C23&lt;&gt;""),"S",""))),"")</f>
        <v>#NAME?</v>
      </c>
      <c r="AJ23" s="62" t="e">
        <f t="array" aca="1" ref="AJ23" ca="1">IFERROR(IF(AND(OR(WEEKDAY(AI$4,2)&gt;5,AI$4=Fériés),OR(AI23="x",AI23="S")),AI23,IF(AJ$4=$D23,"x",IF(AND(((AJ$4-$D23)/VLOOKUP($C23,Tableau1,6,0))=INT(((AJ$4-$D23)/VLOOKUP($C23,Tableau1,6,0))),$C23&lt;&gt;""),"S",""))),"")</f>
        <v>#NAME?</v>
      </c>
      <c r="AK23" s="62" t="e">
        <f t="array" aca="1" ref="AK23" ca="1">IFERROR(IF(AND(OR(WEEKDAY(AJ$4,2)&gt;5,AJ$4=Fériés),OR(AJ23="x",AJ23="S")),AJ23,IF(AK$4=$D23,"x",IF(AND(((AK$4-$D23)/VLOOKUP($C23,Tableau1,6,0))=INT(((AK$4-$D23)/VLOOKUP($C23,Tableau1,6,0))),$C23&lt;&gt;""),"S",""))),"")</f>
        <v>#NAME?</v>
      </c>
      <c r="AL23" s="62" t="e">
        <f t="array" aca="1" ref="AL23" ca="1">IFERROR(IF(AND(OR(WEEKDAY(AK$4,2)&gt;5,AK$4=Fériés),OR(AK23="x",AK23="S")),AK23,IF(AL$4=$D23,"x",IF(AND(((AL$4-$D23)/VLOOKUP($C23,Tableau1,6,0))=INT(((AL$4-$D23)/VLOOKUP($C23,Tableau1,6,0))),$C23&lt;&gt;""),"S",""))),"")</f>
        <v>#NAME?</v>
      </c>
      <c r="AM23" s="62" t="e">
        <f t="array" aca="1" ref="AM23" ca="1">IFERROR(IF(AND(OR(WEEKDAY(AL$4,2)&gt;5,AL$4=Fériés),OR(AL23="x",AL23="S")),AL23,IF(AM$4=$D23,"x",IF(AND(((AM$4-$D23)/VLOOKUP($C23,Tableau1,6,0))=INT(((AM$4-$D23)/VLOOKUP($C23,Tableau1,6,0))),$C23&lt;&gt;""),"S",""))),"")</f>
        <v>#NAME?</v>
      </c>
      <c r="AN23" s="62" t="e">
        <f t="array" aca="1" ref="AN23" ca="1">IFERROR(IF(AND(OR(WEEKDAY(AM$4,2)&gt;5,AM$4=Fériés),OR(AM23="x",AM23="S")),AM23,IF(AN$4=$D23,"x",IF(AND(((AN$4-$D23)/VLOOKUP($C23,Tableau1,6,0))=INT(((AN$4-$D23)/VLOOKUP($C23,Tableau1,6,0))),$C23&lt;&gt;""),"S",""))),"")</f>
        <v>#NAME?</v>
      </c>
      <c r="AO23" s="62" t="e">
        <f t="array" aca="1" ref="AO23" ca="1">IFERROR(IF(AND(OR(WEEKDAY(AN$4,2)&gt;5,AN$4=Fériés),OR(AN23="x",AN23="S")),AN23,IF(AO$4=$D23,"x",IF(AND(((AO$4-$D23)/VLOOKUP($C23,Tableau1,6,0))=INT(((AO$4-$D23)/VLOOKUP($C23,Tableau1,6,0))),$C23&lt;&gt;""),"S",""))),"")</f>
        <v>#NAME?</v>
      </c>
      <c r="AP23" s="62" t="e">
        <f t="array" aca="1" ref="AP23" ca="1">IFERROR(IF(AND(OR(WEEKDAY(AO$4,2)&gt;5,AO$4=Fériés),OR(AO23="x",AO23="S")),AO23,IF(AP$4=$D23,"x",IF(AND(((AP$4-$D23)/VLOOKUP($C23,Tableau1,6,0))=INT(((AP$4-$D23)/VLOOKUP($C23,Tableau1,6,0))),$C23&lt;&gt;""),"S",""))),"")</f>
        <v>#NAME?</v>
      </c>
      <c r="AQ23" s="62" t="e">
        <f t="array" aca="1" ref="AQ23" ca="1">IFERROR(IF(AND(OR(WEEKDAY(AP$4,2)&gt;5,AP$4=Fériés),OR(AP23="x",AP23="S")),AP23,IF(AQ$4=$D23,"x",IF(AND(((AQ$4-$D23)/VLOOKUP($C23,Tableau1,6,0))=INT(((AQ$4-$D23)/VLOOKUP($C23,Tableau1,6,0))),$C23&lt;&gt;""),"S",""))),"")</f>
        <v>#NAME?</v>
      </c>
      <c r="AR23" s="62" t="e">
        <f t="array" aca="1" ref="AR23" ca="1">IFERROR(IF(AND(OR(WEEKDAY(AQ$4,2)&gt;5,AQ$4=Fériés),OR(AQ23="x",AQ23="S")),AQ23,IF(AR$4=$D23,"x",IF(AND(((AR$4-$D23)/VLOOKUP($C23,Tableau1,6,0))=INT(((AR$4-$D23)/VLOOKUP($C23,Tableau1,6,0))),$C23&lt;&gt;""),"S",""))),"")</f>
        <v>#NAME?</v>
      </c>
      <c r="AS23" s="62" t="e">
        <f t="array" aca="1" ref="AS23" ca="1">IFERROR(IF(AND(OR(WEEKDAY(AR$4,2)&gt;5,AR$4=Fériés),OR(AR23="x",AR23="S")),AR23,IF(AS$4=$D23,"x",IF(AND(((AS$4-$D23)/VLOOKUP($C23,Tableau1,6,0))=INT(((AS$4-$D23)/VLOOKUP($C23,Tableau1,6,0))),$C23&lt;&gt;""),"S",""))),"")</f>
        <v>#NAME?</v>
      </c>
      <c r="AT23" s="62" t="e">
        <f t="array" aca="1" ref="AT23" ca="1">IFERROR(IF(AND(OR(WEEKDAY(AS$4,2)&gt;5,AS$4=Fériés),OR(AS23="x",AS23="S")),AS23,IF(AT$4=$D23,"x",IF(AND(((AT$4-$D23)/VLOOKUP($C23,Tableau1,6,0))=INT(((AT$4-$D23)/VLOOKUP($C23,Tableau1,6,0))),$C23&lt;&gt;""),"S",""))),"")</f>
        <v>#NAME?</v>
      </c>
      <c r="AU23" s="62" t="e">
        <f t="array" aca="1" ref="AU23" ca="1">IFERROR(IF(AND(OR(WEEKDAY(AT$4,2)&gt;5,AT$4=Fériés),OR(AT23="x",AT23="S")),AT23,IF(AU$4=$D23,"x",IF(AND(((AU$4-$D23)/VLOOKUP($C23,Tableau1,6,0))=INT(((AU$4-$D23)/VLOOKUP($C23,Tableau1,6,0))),$C23&lt;&gt;""),"S",""))),"")</f>
        <v>#NAME?</v>
      </c>
      <c r="AV23" s="62" t="e">
        <f t="array" aca="1" ref="AV23" ca="1">IFERROR(IF(AND(OR(WEEKDAY(AU$4,2)&gt;5,AU$4=Fériés),OR(AU23="x",AU23="S")),AU23,IF(AV$4=$D23,"x",IF(AND(((AV$4-$D23)/VLOOKUP($C23,Tableau1,6,0))=INT(((AV$4-$D23)/VLOOKUP($C23,Tableau1,6,0))),$C23&lt;&gt;""),"S",""))),"")</f>
        <v>#NAME?</v>
      </c>
      <c r="AW23" s="62" t="e">
        <f t="array" aca="1" ref="AW23" ca="1">IFERROR(IF(AND(OR(WEEKDAY(AV$4,2)&gt;5,AV$4=Fériés),OR(AV23="x",AV23="S")),AV23,IF(AW$4=$D23,"x",IF(AND(((AW$4-$D23)/VLOOKUP($C23,Tableau1,6,0))=INT(((AW$4-$D23)/VLOOKUP($C23,Tableau1,6,0))),$C23&lt;&gt;""),"S",""))),"")</f>
        <v>#NAME?</v>
      </c>
      <c r="AX23" s="62" t="e">
        <f t="array" aca="1" ref="AX23" ca="1">IFERROR(IF(AND(OR(WEEKDAY(AW$4,2)&gt;5,AW$4=Fériés),OR(AW23="x",AW23="S")),AW23,IF(AX$4=$D23,"x",IF(AND(((AX$4-$D23)/VLOOKUP($C23,Tableau1,6,0))=INT(((AX$4-$D23)/VLOOKUP($C23,Tableau1,6,0))),$C23&lt;&gt;""),"S",""))),"")</f>
        <v>#NAME?</v>
      </c>
      <c r="AY23" s="62" t="e">
        <f t="array" aca="1" ref="AY23" ca="1">IFERROR(IF(AND(OR(WEEKDAY(AX$4,2)&gt;5,AX$4=Fériés),OR(AX23="x",AX23="S")),AX23,IF(AY$4=$D23,"x",IF(AND(((AY$4-$D23)/VLOOKUP($C23,Tableau1,6,0))=INT(((AY$4-$D23)/VLOOKUP($C23,Tableau1,6,0))),$C23&lt;&gt;""),"S",""))),"")</f>
        <v>#NAME?</v>
      </c>
      <c r="AZ23" s="62" t="e">
        <f t="array" aca="1" ref="AZ23" ca="1">IFERROR(IF(AND(OR(WEEKDAY(AY$4,2)&gt;5,AY$4=Fériés),OR(AY23="x",AY23="S")),AY23,IF(AZ$4=$D23,"x",IF(AND(((AZ$4-$D23)/VLOOKUP($C23,Tableau1,6,0))=INT(((AZ$4-$D23)/VLOOKUP($C23,Tableau1,6,0))),$C23&lt;&gt;""),"S",""))),"")</f>
        <v>#NAME?</v>
      </c>
      <c r="BA23" s="62" t="e">
        <f t="array" aca="1" ref="BA23" ca="1">IFERROR(IF(AND(OR(WEEKDAY(AZ$4,2)&gt;5,AZ$4=Fériés),OR(AZ23="x",AZ23="S")),AZ23,IF(BA$4=$D23,"x",IF(AND(((BA$4-$D23)/VLOOKUP($C23,Tableau1,6,0))=INT(((BA$4-$D23)/VLOOKUP($C23,Tableau1,6,0))),$C23&lt;&gt;""),"S",""))),"")</f>
        <v>#NAME?</v>
      </c>
      <c r="BB23" s="62" t="e">
        <f t="array" aca="1" ref="BB23" ca="1">IFERROR(IF(AND(OR(WEEKDAY(BA$4,2)&gt;5,BA$4=Fériés),OR(BA23="x",BA23="S")),BA23,IF(BB$4=$D23,"x",IF(AND(((BB$4-$D23)/VLOOKUP($C23,Tableau1,6,0))=INT(((BB$4-$D23)/VLOOKUP($C23,Tableau1,6,0))),$C23&lt;&gt;""),"S",""))),"")</f>
        <v>#NAME?</v>
      </c>
      <c r="BC23" s="62" t="e">
        <f t="array" aca="1" ref="BC23" ca="1">IFERROR(IF(AND(OR(WEEKDAY(BB$4,2)&gt;5,BB$4=Fériés),OR(BB23="x",BB23="S")),BB23,IF(BC$4=$D23,"x",IF(AND(((BC$4-$D23)/VLOOKUP($C23,Tableau1,6,0))=INT(((BC$4-$D23)/VLOOKUP($C23,Tableau1,6,0))),$C23&lt;&gt;""),"S",""))),"")</f>
        <v>#NAME?</v>
      </c>
      <c r="BD23" s="63" t="e">
        <f t="array" aca="1" ref="BD23" ca="1">IFERROR(IF(AND(OR(WEEKDAY(BC$4,2)&gt;5,BC$4=Fériés),OR(BC23="x",BC23="S")),BC23,IF(BD$4=$D23,"x",IF(AND(((BD$4-$D23)/VLOOKUP($C23,Tableau1,6,0))=INT(((BD$4-$D23)/VLOOKUP($C23,Tableau1,6,0))),$C23&lt;&gt;""),"S",""))),"")</f>
        <v>#NAME?</v>
      </c>
    </row>
    <row r="24" spans="3:56">
      <c r="C24" s="76" t="s">
        <v>109</v>
      </c>
      <c r="D24" s="24">
        <f ca="1">IF(ISBLANK(C24),0,VLOOKUP(C24,MACHINE!$C$4:$J$49,2,0))</f>
        <v>0</v>
      </c>
      <c r="E24" s="48"/>
      <c r="F24">
        <f t="shared" ca="1" si="4"/>
        <v>0</v>
      </c>
      <c r="G24" s="62" t="e">
        <f t="array" aca="1" ref="G24" ca="1">IFERROR(IF(AND(OR(WEEKDAY(F$4,2)&gt;5,F$4=Fériés),OR(F24="x",F24="S")),F24,IF(G$4=$D24,"x",IF(AND(((G$4-$D24)/VLOOKUP($C24,Tableau1,6,0))=INT(((G$4-$D24)/VLOOKUP($C24,Tableau1,6,0))),$C24&lt;&gt;""),"S",""))),"")</f>
        <v>#NAME?</v>
      </c>
      <c r="H24" s="62" t="e">
        <f t="array" aca="1" ref="H24" ca="1">IFERROR(IF(AND(OR(WEEKDAY(G$4,2)&gt;5,G$4=Fériés),OR(G24="x",G24="S")),G24,IF(H$4=$D24,"x",IF(AND(((H$4-$D24)/VLOOKUP($C24,Tableau1,6,0))=INT(((H$4-$D24)/VLOOKUP($C24,Tableau1,6,0))),$C24&lt;&gt;""),"S",""))),"")</f>
        <v>#NAME?</v>
      </c>
      <c r="I24" s="62" t="e">
        <f t="array" aca="1" ref="I24" ca="1">IFERROR(IF(AND(OR(WEEKDAY(H$4,2)&gt;5,H$4=Fériés),OR(H24="x",H24="S")),H24,IF(I$4=$D24,"x",IF(AND(((I$4-$D24)/VLOOKUP($C24,Tableau1,6,0))=INT(((I$4-$D24)/VLOOKUP($C24,Tableau1,6,0))),$C24&lt;&gt;""),"S",""))),"")</f>
        <v>#NAME?</v>
      </c>
      <c r="J24" s="62" t="e">
        <f t="array" aca="1" ref="J24" ca="1">IFERROR(IF(AND(OR(WEEKDAY(I$4,2)&gt;5,I$4=Fériés),OR(I24="x",I24="S")),I24,IF(J$4=$D24,"x",IF(AND(((J$4-$D24)/VLOOKUP($C24,Tableau1,6,0))=INT(((J$4-$D24)/VLOOKUP($C24,Tableau1,6,0))),$C24&lt;&gt;""),"S",""))),"")</f>
        <v>#NAME?</v>
      </c>
      <c r="K24" s="62" t="e">
        <f t="array" aca="1" ref="K24" ca="1">IFERROR(IF(AND(OR(WEEKDAY(J$4,2)&gt;5,J$4=Fériés),OR(J24="x",J24="S")),J24,IF(K$4=$D24,"x",IF(AND(((K$4-$D24)/VLOOKUP($C24,Tableau1,6,0))=INT(((K$4-$D24)/VLOOKUP($C24,Tableau1,6,0))),$C24&lt;&gt;""),"S",""))),"")</f>
        <v>#NAME?</v>
      </c>
      <c r="L24" s="62" t="e">
        <f t="array" aca="1" ref="L24" ca="1">IFERROR(IF(AND(OR(WEEKDAY(K$4,2)&gt;5,K$4=Fériés),OR(K24="x",K24="S")),K24,IF(L$4=$D24,"x",IF(AND(((L$4-$D24)/VLOOKUP($C24,Tableau1,6,0))=INT(((L$4-$D24)/VLOOKUP($C24,Tableau1,6,0))),$C24&lt;&gt;""),"S",""))),"")</f>
        <v>#NAME?</v>
      </c>
      <c r="M24" s="62" t="e">
        <f t="array" aca="1" ref="M24" ca="1">IFERROR(IF(AND(OR(WEEKDAY(L$4,2)&gt;5,L$4=Fériés),OR(L24="x",L24="S")),L24,IF(M$4=$D24,"x",IF(AND(((M$4-$D24)/VLOOKUP($C24,Tableau1,6,0))=INT(((M$4-$D24)/VLOOKUP($C24,Tableau1,6,0))),$C24&lt;&gt;""),"S",""))),"")</f>
        <v>#NAME?</v>
      </c>
      <c r="N24" s="62" t="e">
        <f t="array" aca="1" ref="N24" ca="1">IFERROR(IF(AND(OR(WEEKDAY(M$4,2)&gt;5,M$4=Fériés),OR(M24="x",M24="S")),M24,IF(N$4=$D24,"x",IF(AND(((N$4-$D24)/VLOOKUP($C24,Tableau1,6,0))=INT(((N$4-$D24)/VLOOKUP($C24,Tableau1,6,0))),$C24&lt;&gt;""),"S",""))),"")</f>
        <v>#NAME?</v>
      </c>
      <c r="O24" s="62" t="e">
        <f t="array" aca="1" ref="O24" ca="1">IFERROR(IF(AND(OR(WEEKDAY(N$4,2)&gt;5,N$4=Fériés),OR(N24="x",N24="S")),N24,IF(O$4=$D24,"x",IF(AND(((O$4-$D24)/VLOOKUP($C24,Tableau1,6,0))=INT(((O$4-$D24)/VLOOKUP($C24,Tableau1,6,0))),$C24&lt;&gt;""),"S",""))),"")</f>
        <v>#NAME?</v>
      </c>
      <c r="P24" s="62" t="e">
        <f t="array" aca="1" ref="P24" ca="1">IFERROR(IF(AND(OR(WEEKDAY(O$4,2)&gt;5,O$4=Fériés),OR(O24="x",O24="S")),O24,IF(P$4=$D24,"x",IF(AND(((P$4-$D24)/VLOOKUP($C24,Tableau1,6,0))=INT(((P$4-$D24)/VLOOKUP($C24,Tableau1,6,0))),$C24&lt;&gt;""),"S",""))),"")</f>
        <v>#NAME?</v>
      </c>
      <c r="Q24" s="62" t="e">
        <f t="array" aca="1" ref="Q24" ca="1">IFERROR(IF(AND(OR(WEEKDAY(P$4,2)&gt;5,P$4=Fériés),OR(P24="x",P24="S")),P24,IF(Q$4=$D24,"x",IF(AND(((Q$4-$D24)/VLOOKUP($C24,Tableau1,6,0))=INT(((Q$4-$D24)/VLOOKUP($C24,Tableau1,6,0))),$C24&lt;&gt;""),"S",""))),"")</f>
        <v>#NAME?</v>
      </c>
      <c r="R24" s="62" t="e">
        <f t="array" aca="1" ref="R24" ca="1">IFERROR(IF(AND(OR(WEEKDAY(Q$4,2)&gt;5,Q$4=Fériés),OR(Q24="x",Q24="S")),Q24,IF(R$4=$D24,"x",IF(AND(((R$4-$D24)/VLOOKUP($C24,Tableau1,6,0))=INT(((R$4-$D24)/VLOOKUP($C24,Tableau1,6,0))),$C24&lt;&gt;""),"S",""))),"")</f>
        <v>#NAME?</v>
      </c>
      <c r="S24" s="62" t="e">
        <f t="array" aca="1" ref="S24" ca="1">IFERROR(IF(AND(OR(WEEKDAY(R$4,2)&gt;5,R$4=Fériés),OR(R24="x",R24="S")),R24,IF(S$4=$D24,"x",IF(AND(((S$4-$D24)/VLOOKUP($C24,Tableau1,6,0))=INT(((S$4-$D24)/VLOOKUP($C24,Tableau1,6,0))),$C24&lt;&gt;""),"S",""))),"")</f>
        <v>#NAME?</v>
      </c>
      <c r="T24" s="62" t="e">
        <f t="array" aca="1" ref="T24" ca="1">IFERROR(IF(AND(OR(WEEKDAY(S$4,2)&gt;5,S$4=Fériés),OR(S24="x",S24="S")),S24,IF(T$4=$D24,"x",IF(AND(((T$4-$D24)/VLOOKUP($C24,Tableau1,6,0))=INT(((T$4-$D24)/VLOOKUP($C24,Tableau1,6,0))),$C24&lt;&gt;""),"S",""))),"")</f>
        <v>#NAME?</v>
      </c>
      <c r="U24" s="62" t="e">
        <f t="array" aca="1" ref="U24" ca="1">IFERROR(IF(AND(OR(WEEKDAY(T$4,2)&gt;5,T$4=Fériés),OR(T24="x",T24="S")),T24,IF(U$4=$D24,"x",IF(AND(((U$4-$D24)/VLOOKUP($C24,Tableau1,6,0))=INT(((U$4-$D24)/VLOOKUP($C24,Tableau1,6,0))),$C24&lt;&gt;""),"S",""))),"")</f>
        <v>#NAME?</v>
      </c>
      <c r="V24" s="62" t="e">
        <f t="array" aca="1" ref="V24" ca="1">IFERROR(IF(AND(OR(WEEKDAY(U$4,2)&gt;5,U$4=Fériés),OR(U24="x",U24="S")),U24,IF(V$4=$D24,"x",IF(AND(((V$4-$D24)/VLOOKUP($C24,Tableau1,6,0))=INT(((V$4-$D24)/VLOOKUP($C24,Tableau1,6,0))),$C24&lt;&gt;""),"S",""))),"")</f>
        <v>#NAME?</v>
      </c>
      <c r="W24" s="62" t="e">
        <f t="array" aca="1" ref="W24" ca="1">IFERROR(IF(AND(OR(WEEKDAY(V$4,2)&gt;5,V$4=Fériés),OR(V24="x",V24="S")),V24,IF(W$4=$D24,"x",IF(AND(((W$4-$D24)/VLOOKUP($C24,Tableau1,6,0))=INT(((W$4-$D24)/VLOOKUP($C24,Tableau1,6,0))),$C24&lt;&gt;""),"S",""))),"")</f>
        <v>#NAME?</v>
      </c>
      <c r="X24" s="62" t="e">
        <f t="array" aca="1" ref="X24" ca="1">IFERROR(IF(AND(OR(WEEKDAY(W$4,2)&gt;5,W$4=Fériés),OR(W24="x",W24="S")),W24,IF(X$4=$D24,"x",IF(AND(((X$4-$D24)/VLOOKUP($C24,Tableau1,6,0))=INT(((X$4-$D24)/VLOOKUP($C24,Tableau1,6,0))),$C24&lt;&gt;""),"S",""))),"")</f>
        <v>#NAME?</v>
      </c>
      <c r="Y24" s="62" t="e">
        <f t="array" aca="1" ref="Y24" ca="1">IFERROR(IF(AND(OR(WEEKDAY(X$4,2)&gt;5,X$4=Fériés),OR(X24="x",X24="S")),X24,IF(Y$4=$D24,"x",IF(AND(((Y$4-$D24)/VLOOKUP($C24,Tableau1,6,0))=INT(((Y$4-$D24)/VLOOKUP($C24,Tableau1,6,0))),$C24&lt;&gt;""),"S",""))),"")</f>
        <v>#NAME?</v>
      </c>
      <c r="Z24" s="62" t="e">
        <f t="array" aca="1" ref="Z24" ca="1">IFERROR(IF(AND(OR(WEEKDAY(Y$4,2)&gt;5,Y$4=Fériés),OR(Y24="x",Y24="S")),Y24,IF(Z$4=$D24,"x",IF(AND(((Z$4-$D24)/VLOOKUP($C24,Tableau1,6,0))=INT(((Z$4-$D24)/VLOOKUP($C24,Tableau1,6,0))),$C24&lt;&gt;""),"S",""))),"")</f>
        <v>#NAME?</v>
      </c>
      <c r="AA24" s="62" t="e">
        <f t="array" aca="1" ref="AA24" ca="1">IFERROR(IF(AND(OR(WEEKDAY(Z$4,2)&gt;5,Z$4=Fériés),OR(Z24="x",Z24="S")),Z24,IF(AA$4=$D24,"x",IF(AND(((AA$4-$D24)/VLOOKUP($C24,Tableau1,6,0))=INT(((AA$4-$D24)/VLOOKUP($C24,Tableau1,6,0))),$C24&lt;&gt;""),"S",""))),"")</f>
        <v>#NAME?</v>
      </c>
      <c r="AB24" s="62" t="e">
        <f t="array" aca="1" ref="AB24" ca="1">IFERROR(IF(AND(OR(WEEKDAY(AA$4,2)&gt;5,AA$4=Fériés),OR(AA24="x",AA24="S")),AA24,IF(AB$4=$D24,"x",IF(AND(((AB$4-$D24)/VLOOKUP($C24,Tableau1,6,0))=INT(((AB$4-$D24)/VLOOKUP($C24,Tableau1,6,0))),$C24&lt;&gt;""),"S",""))),"")</f>
        <v>#NAME?</v>
      </c>
      <c r="AC24" s="62" t="e">
        <f t="array" aca="1" ref="AC24" ca="1">IFERROR(IF(AND(OR(WEEKDAY(AB$4,2)&gt;5,AB$4=Fériés),OR(AB24="x",AB24="S")),AB24,IF(AC$4=$D24,"x",IF(AND(((AC$4-$D24)/VLOOKUP($C24,Tableau1,6,0))=INT(((AC$4-$D24)/VLOOKUP($C24,Tableau1,6,0))),$C24&lt;&gt;""),"S",""))),"")</f>
        <v>#NAME?</v>
      </c>
      <c r="AD24" s="62" t="e">
        <f t="array" aca="1" ref="AD24" ca="1">IFERROR(IF(AND(OR(WEEKDAY(AC$4,2)&gt;5,AC$4=Fériés),OR(AC24="x",AC24="S")),AC24,IF(AD$4=$D24,"x",IF(AND(((AD$4-$D24)/VLOOKUP($C24,Tableau1,6,0))=INT(((AD$4-$D24)/VLOOKUP($C24,Tableau1,6,0))),$C24&lt;&gt;""),"S",""))),"")</f>
        <v>#NAME?</v>
      </c>
      <c r="AE24" s="62" t="e">
        <f t="array" aca="1" ref="AE24" ca="1">IFERROR(IF(AND(OR(WEEKDAY(AD$4,2)&gt;5,AD$4=Fériés),OR(AD24="x",AD24="S")),AD24,IF(AE$4=$D24,"x",IF(AND(((AE$4-$D24)/VLOOKUP($C24,Tableau1,6,0))=INT(((AE$4-$D24)/VLOOKUP($C24,Tableau1,6,0))),$C24&lt;&gt;""),"S",""))),"")</f>
        <v>#NAME?</v>
      </c>
      <c r="AF24" s="62" t="e">
        <f t="array" aca="1" ref="AF24" ca="1">IFERROR(IF(AND(OR(WEEKDAY(AE$4,2)&gt;5,AE$4=Fériés),OR(AE24="x",AE24="S")),AE24,IF(AF$4=$D24,"x",IF(AND(((AF$4-$D24)/VLOOKUP($C24,Tableau1,6,0))=INT(((AF$4-$D24)/VLOOKUP($C24,Tableau1,6,0))),$C24&lt;&gt;""),"S",""))),"")</f>
        <v>#NAME?</v>
      </c>
      <c r="AG24" s="62" t="e">
        <f t="array" aca="1" ref="AG24" ca="1">IFERROR(IF(AND(OR(WEEKDAY(AF$4,2)&gt;5,AF$4=Fériés),OR(AF24="x",AF24="S")),AF24,IF(AG$4=$D24,"x",IF(AND(((AG$4-$D24)/VLOOKUP($C24,Tableau1,6,0))=INT(((AG$4-$D24)/VLOOKUP($C24,Tableau1,6,0))),$C24&lt;&gt;""),"S",""))),"")</f>
        <v>#NAME?</v>
      </c>
      <c r="AH24" s="62" t="e">
        <f t="array" aca="1" ref="AH24" ca="1">IFERROR(IF(AND(OR(WEEKDAY(AG$4,2)&gt;5,AG$4=Fériés),OR(AG24="x",AG24="S")),AG24,IF(AH$4=$D24,"x",IF(AND(((AH$4-$D24)/VLOOKUP($C24,Tableau1,6,0))=INT(((AH$4-$D24)/VLOOKUP($C24,Tableau1,6,0))),$C24&lt;&gt;""),"S",""))),"")</f>
        <v>#NAME?</v>
      </c>
      <c r="AI24" s="62" t="e">
        <f t="array" aca="1" ref="AI24" ca="1">IFERROR(IF(AND(OR(WEEKDAY(AH$4,2)&gt;5,AH$4=Fériés),OR(AH24="x",AH24="S")),AH24,IF(AI$4=$D24,"x",IF(AND(((AI$4-$D24)/VLOOKUP($C24,Tableau1,6,0))=INT(((AI$4-$D24)/VLOOKUP($C24,Tableau1,6,0))),$C24&lt;&gt;""),"S",""))),"")</f>
        <v>#NAME?</v>
      </c>
      <c r="AJ24" s="62" t="e">
        <f t="array" aca="1" ref="AJ24" ca="1">IFERROR(IF(AND(OR(WEEKDAY(AI$4,2)&gt;5,AI$4=Fériés),OR(AI24="x",AI24="S")),AI24,IF(AJ$4=$D24,"x",IF(AND(((AJ$4-$D24)/VLOOKUP($C24,Tableau1,6,0))=INT(((AJ$4-$D24)/VLOOKUP($C24,Tableau1,6,0))),$C24&lt;&gt;""),"S",""))),"")</f>
        <v>#NAME?</v>
      </c>
      <c r="AK24" s="62" t="e">
        <f t="array" aca="1" ref="AK24" ca="1">IFERROR(IF(AND(OR(WEEKDAY(AJ$4,2)&gt;5,AJ$4=Fériés),OR(AJ24="x",AJ24="S")),AJ24,IF(AK$4=$D24,"x",IF(AND(((AK$4-$D24)/VLOOKUP($C24,Tableau1,6,0))=INT(((AK$4-$D24)/VLOOKUP($C24,Tableau1,6,0))),$C24&lt;&gt;""),"S",""))),"")</f>
        <v>#NAME?</v>
      </c>
      <c r="AL24" s="62" t="e">
        <f t="array" aca="1" ref="AL24" ca="1">IFERROR(IF(AND(OR(WEEKDAY(AK$4,2)&gt;5,AK$4=Fériés),OR(AK24="x",AK24="S")),AK24,IF(AL$4=$D24,"x",IF(AND(((AL$4-$D24)/VLOOKUP($C24,Tableau1,6,0))=INT(((AL$4-$D24)/VLOOKUP($C24,Tableau1,6,0))),$C24&lt;&gt;""),"S",""))),"")</f>
        <v>#NAME?</v>
      </c>
      <c r="AM24" s="62" t="e">
        <f t="array" aca="1" ref="AM24" ca="1">IFERROR(IF(AND(OR(WEEKDAY(AL$4,2)&gt;5,AL$4=Fériés),OR(AL24="x",AL24="S")),AL24,IF(AM$4=$D24,"x",IF(AND(((AM$4-$D24)/VLOOKUP($C24,Tableau1,6,0))=INT(((AM$4-$D24)/VLOOKUP($C24,Tableau1,6,0))),$C24&lt;&gt;""),"S",""))),"")</f>
        <v>#NAME?</v>
      </c>
      <c r="AN24" s="62" t="e">
        <f t="array" aca="1" ref="AN24" ca="1">IFERROR(IF(AND(OR(WEEKDAY(AM$4,2)&gt;5,AM$4=Fériés),OR(AM24="x",AM24="S")),AM24,IF(AN$4=$D24,"x",IF(AND(((AN$4-$D24)/VLOOKUP($C24,Tableau1,6,0))=INT(((AN$4-$D24)/VLOOKUP($C24,Tableau1,6,0))),$C24&lt;&gt;""),"S",""))),"")</f>
        <v>#NAME?</v>
      </c>
      <c r="AO24" s="62" t="e">
        <f t="array" aca="1" ref="AO24" ca="1">IFERROR(IF(AND(OR(WEEKDAY(AN$4,2)&gt;5,AN$4=Fériés),OR(AN24="x",AN24="S")),AN24,IF(AO$4=$D24,"x",IF(AND(((AO$4-$D24)/VLOOKUP($C24,Tableau1,6,0))=INT(((AO$4-$D24)/VLOOKUP($C24,Tableau1,6,0))),$C24&lt;&gt;""),"S",""))),"")</f>
        <v>#NAME?</v>
      </c>
      <c r="AP24" s="62" t="e">
        <f t="array" aca="1" ref="AP24" ca="1">IFERROR(IF(AND(OR(WEEKDAY(AO$4,2)&gt;5,AO$4=Fériés),OR(AO24="x",AO24="S")),AO24,IF(AP$4=$D24,"x",IF(AND(((AP$4-$D24)/VLOOKUP($C24,Tableau1,6,0))=INT(((AP$4-$D24)/VLOOKUP($C24,Tableau1,6,0))),$C24&lt;&gt;""),"S",""))),"")</f>
        <v>#NAME?</v>
      </c>
      <c r="AQ24" s="62" t="e">
        <f t="array" aca="1" ref="AQ24" ca="1">IFERROR(IF(AND(OR(WEEKDAY(AP$4,2)&gt;5,AP$4=Fériés),OR(AP24="x",AP24="S")),AP24,IF(AQ$4=$D24,"x",IF(AND(((AQ$4-$D24)/VLOOKUP($C24,Tableau1,6,0))=INT(((AQ$4-$D24)/VLOOKUP($C24,Tableau1,6,0))),$C24&lt;&gt;""),"S",""))),"")</f>
        <v>#NAME?</v>
      </c>
      <c r="AR24" s="62" t="e">
        <f t="array" aca="1" ref="AR24" ca="1">IFERROR(IF(AND(OR(WEEKDAY(AQ$4,2)&gt;5,AQ$4=Fériés),OR(AQ24="x",AQ24="S")),AQ24,IF(AR$4=$D24,"x",IF(AND(((AR$4-$D24)/VLOOKUP($C24,Tableau1,6,0))=INT(((AR$4-$D24)/VLOOKUP($C24,Tableau1,6,0))),$C24&lt;&gt;""),"S",""))),"")</f>
        <v>#NAME?</v>
      </c>
      <c r="AS24" s="62" t="e">
        <f t="array" aca="1" ref="AS24" ca="1">IFERROR(IF(AND(OR(WEEKDAY(AR$4,2)&gt;5,AR$4=Fériés),OR(AR24="x",AR24="S")),AR24,IF(AS$4=$D24,"x",IF(AND(((AS$4-$D24)/VLOOKUP($C24,Tableau1,6,0))=INT(((AS$4-$D24)/VLOOKUP($C24,Tableau1,6,0))),$C24&lt;&gt;""),"S",""))),"")</f>
        <v>#NAME?</v>
      </c>
      <c r="AT24" s="62" t="e">
        <f t="array" aca="1" ref="AT24" ca="1">IFERROR(IF(AND(OR(WEEKDAY(AS$4,2)&gt;5,AS$4=Fériés),OR(AS24="x",AS24="S")),AS24,IF(AT$4=$D24,"x",IF(AND(((AT$4-$D24)/VLOOKUP($C24,Tableau1,6,0))=INT(((AT$4-$D24)/VLOOKUP($C24,Tableau1,6,0))),$C24&lt;&gt;""),"S",""))),"")</f>
        <v>#NAME?</v>
      </c>
      <c r="AU24" s="62" t="e">
        <f t="array" aca="1" ref="AU24" ca="1">IFERROR(IF(AND(OR(WEEKDAY(AT$4,2)&gt;5,AT$4=Fériés),OR(AT24="x",AT24="S")),AT24,IF(AU$4=$D24,"x",IF(AND(((AU$4-$D24)/VLOOKUP($C24,Tableau1,6,0))=INT(((AU$4-$D24)/VLOOKUP($C24,Tableau1,6,0))),$C24&lt;&gt;""),"S",""))),"")</f>
        <v>#NAME?</v>
      </c>
      <c r="AV24" s="62" t="e">
        <f t="array" aca="1" ref="AV24" ca="1">IFERROR(IF(AND(OR(WEEKDAY(AU$4,2)&gt;5,AU$4=Fériés),OR(AU24="x",AU24="S")),AU24,IF(AV$4=$D24,"x",IF(AND(((AV$4-$D24)/VLOOKUP($C24,Tableau1,6,0))=INT(((AV$4-$D24)/VLOOKUP($C24,Tableau1,6,0))),$C24&lt;&gt;""),"S",""))),"")</f>
        <v>#NAME?</v>
      </c>
      <c r="AW24" s="62" t="e">
        <f t="array" aca="1" ref="AW24" ca="1">IFERROR(IF(AND(OR(WEEKDAY(AV$4,2)&gt;5,AV$4=Fériés),OR(AV24="x",AV24="S")),AV24,IF(AW$4=$D24,"x",IF(AND(((AW$4-$D24)/VLOOKUP($C24,Tableau1,6,0))=INT(((AW$4-$D24)/VLOOKUP($C24,Tableau1,6,0))),$C24&lt;&gt;""),"S",""))),"")</f>
        <v>#NAME?</v>
      </c>
      <c r="AX24" s="62" t="e">
        <f t="array" aca="1" ref="AX24" ca="1">IFERROR(IF(AND(OR(WEEKDAY(AW$4,2)&gt;5,AW$4=Fériés),OR(AW24="x",AW24="S")),AW24,IF(AX$4=$D24,"x",IF(AND(((AX$4-$D24)/VLOOKUP($C24,Tableau1,6,0))=INT(((AX$4-$D24)/VLOOKUP($C24,Tableau1,6,0))),$C24&lt;&gt;""),"S",""))),"")</f>
        <v>#NAME?</v>
      </c>
      <c r="AY24" s="62" t="e">
        <f t="array" aca="1" ref="AY24" ca="1">IFERROR(IF(AND(OR(WEEKDAY(AX$4,2)&gt;5,AX$4=Fériés),OR(AX24="x",AX24="S")),AX24,IF(AY$4=$D24,"x",IF(AND(((AY$4-$D24)/VLOOKUP($C24,Tableau1,6,0))=INT(((AY$4-$D24)/VLOOKUP($C24,Tableau1,6,0))),$C24&lt;&gt;""),"S",""))),"")</f>
        <v>#NAME?</v>
      </c>
      <c r="AZ24" s="62" t="e">
        <f t="array" aca="1" ref="AZ24" ca="1">IFERROR(IF(AND(OR(WEEKDAY(AY$4,2)&gt;5,AY$4=Fériés),OR(AY24="x",AY24="S")),AY24,IF(AZ$4=$D24,"x",IF(AND(((AZ$4-$D24)/VLOOKUP($C24,Tableau1,6,0))=INT(((AZ$4-$D24)/VLOOKUP($C24,Tableau1,6,0))),$C24&lt;&gt;""),"S",""))),"")</f>
        <v>#NAME?</v>
      </c>
      <c r="BA24" s="62" t="e">
        <f t="array" aca="1" ref="BA24" ca="1">IFERROR(IF(AND(OR(WEEKDAY(AZ$4,2)&gt;5,AZ$4=Fériés),OR(AZ24="x",AZ24="S")),AZ24,IF(BA$4=$D24,"x",IF(AND(((BA$4-$D24)/VLOOKUP($C24,Tableau1,6,0))=INT(((BA$4-$D24)/VLOOKUP($C24,Tableau1,6,0))),$C24&lt;&gt;""),"S",""))),"")</f>
        <v>#NAME?</v>
      </c>
      <c r="BB24" s="62" t="e">
        <f t="array" aca="1" ref="BB24" ca="1">IFERROR(IF(AND(OR(WEEKDAY(BA$4,2)&gt;5,BA$4=Fériés),OR(BA24="x",BA24="S")),BA24,IF(BB$4=$D24,"x",IF(AND(((BB$4-$D24)/VLOOKUP($C24,Tableau1,6,0))=INT(((BB$4-$D24)/VLOOKUP($C24,Tableau1,6,0))),$C24&lt;&gt;""),"S",""))),"")</f>
        <v>#NAME?</v>
      </c>
      <c r="BC24" s="62" t="e">
        <f t="array" aca="1" ref="BC24" ca="1">IFERROR(IF(AND(OR(WEEKDAY(BB$4,2)&gt;5,BB$4=Fériés),OR(BB24="x",BB24="S")),BB24,IF(BC$4=$D24,"x",IF(AND(((BC$4-$D24)/VLOOKUP($C24,Tableau1,6,0))=INT(((BC$4-$D24)/VLOOKUP($C24,Tableau1,6,0))),$C24&lt;&gt;""),"S",""))),"")</f>
        <v>#NAME?</v>
      </c>
      <c r="BD24" s="63" t="e">
        <f t="array" aca="1" ref="BD24" ca="1">IFERROR(IF(AND(OR(WEEKDAY(BC$4,2)&gt;5,BC$4=Fériés),OR(BC24="x",BC24="S")),BC24,IF(BD$4=$D24,"x",IF(AND(((BD$4-$D24)/VLOOKUP($C24,Tableau1,6,0))=INT(((BD$4-$D24)/VLOOKUP($C24,Tableau1,6,0))),$C24&lt;&gt;""),"S",""))),"")</f>
        <v>#NAME?</v>
      </c>
    </row>
    <row r="25" spans="3:56">
      <c r="C25" s="74" t="s">
        <v>94</v>
      </c>
      <c r="D25" s="24">
        <f ca="1">IF(ISBLANK(C25),0,VLOOKUP(C25,MACHINE!$C$4:$J$49,2,0))</f>
        <v>42662</v>
      </c>
      <c r="E25" s="48"/>
      <c r="F25">
        <f t="shared" ca="1" si="4"/>
        <v>42662</v>
      </c>
      <c r="G25" s="62" t="e">
        <f t="array" aca="1" ref="G25" ca="1">IFERROR(IF(AND(OR(WEEKDAY(F$4,2)&gt;5,F$4=Fériés),OR(F25="x",F25="S")),F25,IF(G$4=$D25,"x",IF(AND(((G$4-$D25)/VLOOKUP($C25,Tableau1,6,0))=INT(((G$4-$D25)/VLOOKUP($C25,Tableau1,6,0))),$C25&lt;&gt;""),"S",""))),"")</f>
        <v>#NAME?</v>
      </c>
      <c r="H25" s="62" t="e">
        <f t="array" aca="1" ref="H25" ca="1">IFERROR(IF(AND(OR(WEEKDAY(G$4,2)&gt;5,G$4=Fériés),OR(G25="x",G25="S")),G25,IF(H$4=$D25,"x",IF(AND(((H$4-$D25)/VLOOKUP($C25,Tableau1,6,0))=INT(((H$4-$D25)/VLOOKUP($C25,Tableau1,6,0))),$C25&lt;&gt;""),"S",""))),"")</f>
        <v>#NAME?</v>
      </c>
      <c r="I25" s="62" t="e">
        <f t="array" aca="1" ref="I25" ca="1">IFERROR(IF(AND(OR(WEEKDAY(H$4,2)&gt;5,H$4=Fériés),OR(H25="x",H25="S")),H25,IF(I$4=$D25,"x",IF(AND(((I$4-$D25)/VLOOKUP($C25,Tableau1,6,0))=INT(((I$4-$D25)/VLOOKUP($C25,Tableau1,6,0))),$C25&lt;&gt;""),"S",""))),"")</f>
        <v>#NAME?</v>
      </c>
      <c r="J25" s="62" t="e">
        <f t="array" aca="1" ref="J25" ca="1">IFERROR(IF(AND(OR(WEEKDAY(I$4,2)&gt;5,I$4=Fériés),OR(I25="x",I25="S")),I25,IF(J$4=$D25,"x",IF(AND(((J$4-$D25)/VLOOKUP($C25,Tableau1,6,0))=INT(((J$4-$D25)/VLOOKUP($C25,Tableau1,6,0))),$C25&lt;&gt;""),"S",""))),"")</f>
        <v>#NAME?</v>
      </c>
      <c r="K25" s="62" t="e">
        <f t="array" aca="1" ref="K25" ca="1">IFERROR(IF(AND(OR(WEEKDAY(J$4,2)&gt;5,J$4=Fériés),OR(J25="x",J25="S")),J25,IF(K$4=$D25,"x",IF(AND(((K$4-$D25)/VLOOKUP($C25,Tableau1,6,0))=INT(((K$4-$D25)/VLOOKUP($C25,Tableau1,6,0))),$C25&lt;&gt;""),"S",""))),"")</f>
        <v>#NAME?</v>
      </c>
      <c r="L25" s="62" t="e">
        <f t="array" aca="1" ref="L25" ca="1">IFERROR(IF(AND(OR(WEEKDAY(K$4,2)&gt;5,K$4=Fériés),OR(K25="x",K25="S")),K25,IF(L$4=$D25,"x",IF(AND(((L$4-$D25)/VLOOKUP($C25,Tableau1,6,0))=INT(((L$4-$D25)/VLOOKUP($C25,Tableau1,6,0))),$C25&lt;&gt;""),"S",""))),"")</f>
        <v>#NAME?</v>
      </c>
      <c r="M25" s="62" t="e">
        <f t="array" aca="1" ref="M25" ca="1">IFERROR(IF(AND(OR(WEEKDAY(L$4,2)&gt;5,L$4=Fériés),OR(L25="x",L25="S")),L25,IF(M$4=$D25,"x",IF(AND(((M$4-$D25)/VLOOKUP($C25,Tableau1,6,0))=INT(((M$4-$D25)/VLOOKUP($C25,Tableau1,6,0))),$C25&lt;&gt;""),"S",""))),"")</f>
        <v>#NAME?</v>
      </c>
      <c r="N25" s="62" t="e">
        <f t="array" aca="1" ref="N25" ca="1">IFERROR(IF(AND(OR(WEEKDAY(M$4,2)&gt;5,M$4=Fériés),OR(M25="x",M25="S")),M25,IF(N$4=$D25,"x",IF(AND(((N$4-$D25)/VLOOKUP($C25,Tableau1,6,0))=INT(((N$4-$D25)/VLOOKUP($C25,Tableau1,6,0))),$C25&lt;&gt;""),"S",""))),"")</f>
        <v>#NAME?</v>
      </c>
      <c r="O25" s="62" t="e">
        <f t="array" aca="1" ref="O25" ca="1">IFERROR(IF(AND(OR(WEEKDAY(N$4,2)&gt;5,N$4=Fériés),OR(N25="x",N25="S")),N25,IF(O$4=$D25,"x",IF(AND(((O$4-$D25)/VLOOKUP($C25,Tableau1,6,0))=INT(((O$4-$D25)/VLOOKUP($C25,Tableau1,6,0))),$C25&lt;&gt;""),"S",""))),"")</f>
        <v>#NAME?</v>
      </c>
      <c r="P25" s="62" t="e">
        <f t="array" aca="1" ref="P25" ca="1">IFERROR(IF(AND(OR(WEEKDAY(O$4,2)&gt;5,O$4=Fériés),OR(O25="x",O25="S")),O25,IF(P$4=$D25,"x",IF(AND(((P$4-$D25)/VLOOKUP($C25,Tableau1,6,0))=INT(((P$4-$D25)/VLOOKUP($C25,Tableau1,6,0))),$C25&lt;&gt;""),"S",""))),"")</f>
        <v>#NAME?</v>
      </c>
      <c r="Q25" s="62" t="e">
        <f t="array" aca="1" ref="Q25" ca="1">IFERROR(IF(AND(OR(WEEKDAY(P$4,2)&gt;5,P$4=Fériés),OR(P25="x",P25="S")),P25,IF(Q$4=$D25,"x",IF(AND(((Q$4-$D25)/VLOOKUP($C25,Tableau1,6,0))=INT(((Q$4-$D25)/VLOOKUP($C25,Tableau1,6,0))),$C25&lt;&gt;""),"S",""))),"")</f>
        <v>#NAME?</v>
      </c>
      <c r="R25" s="62" t="e">
        <f t="array" aca="1" ref="R25" ca="1">IFERROR(IF(AND(OR(WEEKDAY(Q$4,2)&gt;5,Q$4=Fériés),OR(Q25="x",Q25="S")),Q25,IF(R$4=$D25,"x",IF(AND(((R$4-$D25)/VLOOKUP($C25,Tableau1,6,0))=INT(((R$4-$D25)/VLOOKUP($C25,Tableau1,6,0))),$C25&lt;&gt;""),"S",""))),"")</f>
        <v>#NAME?</v>
      </c>
      <c r="S25" s="62" t="e">
        <f t="array" aca="1" ref="S25" ca="1">IFERROR(IF(AND(OR(WEEKDAY(R$4,2)&gt;5,R$4=Fériés),OR(R25="x",R25="S")),R25,IF(S$4=$D25,"x",IF(AND(((S$4-$D25)/VLOOKUP($C25,Tableau1,6,0))=INT(((S$4-$D25)/VLOOKUP($C25,Tableau1,6,0))),$C25&lt;&gt;""),"S",""))),"")</f>
        <v>#NAME?</v>
      </c>
      <c r="T25" s="62" t="e">
        <f t="array" aca="1" ref="T25" ca="1">IFERROR(IF(AND(OR(WEEKDAY(S$4,2)&gt;5,S$4=Fériés),OR(S25="x",S25="S")),S25,IF(T$4=$D25,"x",IF(AND(((T$4-$D25)/VLOOKUP($C25,Tableau1,6,0))=INT(((T$4-$D25)/VLOOKUP($C25,Tableau1,6,0))),$C25&lt;&gt;""),"S",""))),"")</f>
        <v>#NAME?</v>
      </c>
      <c r="U25" s="62" t="e">
        <f t="array" aca="1" ref="U25" ca="1">IFERROR(IF(AND(OR(WEEKDAY(T$4,2)&gt;5,T$4=Fériés),OR(T25="x",T25="S")),T25,IF(U$4=$D25,"x",IF(AND(((U$4-$D25)/VLOOKUP($C25,Tableau1,6,0))=INT(((U$4-$D25)/VLOOKUP($C25,Tableau1,6,0))),$C25&lt;&gt;""),"S",""))),"")</f>
        <v>#NAME?</v>
      </c>
      <c r="V25" s="62" t="e">
        <f t="array" aca="1" ref="V25" ca="1">IFERROR(IF(AND(OR(WEEKDAY(U$4,2)&gt;5,U$4=Fériés),OR(U25="x",U25="S")),U25,IF(V$4=$D25,"x",IF(AND(((V$4-$D25)/VLOOKUP($C25,Tableau1,6,0))=INT(((V$4-$D25)/VLOOKUP($C25,Tableau1,6,0))),$C25&lt;&gt;""),"S",""))),"")</f>
        <v>#NAME?</v>
      </c>
      <c r="W25" s="62" t="e">
        <f t="array" aca="1" ref="W25" ca="1">IFERROR(IF(AND(OR(WEEKDAY(V$4,2)&gt;5,V$4=Fériés),OR(V25="x",V25="S")),V25,IF(W$4=$D25,"x",IF(AND(((W$4-$D25)/VLOOKUP($C25,Tableau1,6,0))=INT(((W$4-$D25)/VLOOKUP($C25,Tableau1,6,0))),$C25&lt;&gt;""),"S",""))),"")</f>
        <v>#NAME?</v>
      </c>
      <c r="X25" s="62" t="e">
        <f t="array" aca="1" ref="X25" ca="1">IFERROR(IF(AND(OR(WEEKDAY(W$4,2)&gt;5,W$4=Fériés),OR(W25="x",W25="S")),W25,IF(X$4=$D25,"x",IF(AND(((X$4-$D25)/VLOOKUP($C25,Tableau1,6,0))=INT(((X$4-$D25)/VLOOKUP($C25,Tableau1,6,0))),$C25&lt;&gt;""),"S",""))),"")</f>
        <v>#NAME?</v>
      </c>
      <c r="Y25" s="62" t="e">
        <f t="array" aca="1" ref="Y25" ca="1">IFERROR(IF(AND(OR(WEEKDAY(X$4,2)&gt;5,X$4=Fériés),OR(X25="x",X25="S")),X25,IF(Y$4=$D25,"x",IF(AND(((Y$4-$D25)/VLOOKUP($C25,Tableau1,6,0))=INT(((Y$4-$D25)/VLOOKUP($C25,Tableau1,6,0))),$C25&lt;&gt;""),"S",""))),"")</f>
        <v>#NAME?</v>
      </c>
      <c r="Z25" s="62" t="e">
        <f t="array" aca="1" ref="Z25" ca="1">IFERROR(IF(AND(OR(WEEKDAY(Y$4,2)&gt;5,Y$4=Fériés),OR(Y25="x",Y25="S")),Y25,IF(Z$4=$D25,"x",IF(AND(((Z$4-$D25)/VLOOKUP($C25,Tableau1,6,0))=INT(((Z$4-$D25)/VLOOKUP($C25,Tableau1,6,0))),$C25&lt;&gt;""),"S",""))),"")</f>
        <v>#NAME?</v>
      </c>
      <c r="AA25" s="62" t="e">
        <f t="array" aca="1" ref="AA25" ca="1">IFERROR(IF(AND(OR(WEEKDAY(Z$4,2)&gt;5,Z$4=Fériés),OR(Z25="x",Z25="S")),Z25,IF(AA$4=$D25,"x",IF(AND(((AA$4-$D25)/VLOOKUP($C25,Tableau1,6,0))=INT(((AA$4-$D25)/VLOOKUP($C25,Tableau1,6,0))),$C25&lt;&gt;""),"S",""))),"")</f>
        <v>#NAME?</v>
      </c>
      <c r="AB25" s="62" t="e">
        <f t="array" aca="1" ref="AB25" ca="1">IFERROR(IF(AND(OR(WEEKDAY(AA$4,2)&gt;5,AA$4=Fériés),OR(AA25="x",AA25="S")),AA25,IF(AB$4=$D25,"x",IF(AND(((AB$4-$D25)/VLOOKUP($C25,Tableau1,6,0))=INT(((AB$4-$D25)/VLOOKUP($C25,Tableau1,6,0))),$C25&lt;&gt;""),"S",""))),"")</f>
        <v>#NAME?</v>
      </c>
      <c r="AC25" s="62" t="e">
        <f t="array" aca="1" ref="AC25" ca="1">IFERROR(IF(AND(OR(WEEKDAY(AB$4,2)&gt;5,AB$4=Fériés),OR(AB25="x",AB25="S")),AB25,IF(AC$4=$D25,"x",IF(AND(((AC$4-$D25)/VLOOKUP($C25,Tableau1,6,0))=INT(((AC$4-$D25)/VLOOKUP($C25,Tableau1,6,0))),$C25&lt;&gt;""),"S",""))),"")</f>
        <v>#NAME?</v>
      </c>
      <c r="AD25" s="62" t="e">
        <f t="array" aca="1" ref="AD25" ca="1">IFERROR(IF(AND(OR(WEEKDAY(AC$4,2)&gt;5,AC$4=Fériés),OR(AC25="x",AC25="S")),AC25,IF(AD$4=$D25,"x",IF(AND(((AD$4-$D25)/VLOOKUP($C25,Tableau1,6,0))=INT(((AD$4-$D25)/VLOOKUP($C25,Tableau1,6,0))),$C25&lt;&gt;""),"S",""))),"")</f>
        <v>#NAME?</v>
      </c>
      <c r="AE25" s="62" t="e">
        <f t="array" aca="1" ref="AE25" ca="1">IFERROR(IF(AND(OR(WEEKDAY(AD$4,2)&gt;5,AD$4=Fériés),OR(AD25="x",AD25="S")),AD25,IF(AE$4=$D25,"x",IF(AND(((AE$4-$D25)/VLOOKUP($C25,Tableau1,6,0))=INT(((AE$4-$D25)/VLOOKUP($C25,Tableau1,6,0))),$C25&lt;&gt;""),"S",""))),"")</f>
        <v>#NAME?</v>
      </c>
      <c r="AF25" s="62" t="e">
        <f t="array" aca="1" ref="AF25" ca="1">IFERROR(IF(AND(OR(WEEKDAY(AE$4,2)&gt;5,AE$4=Fériés),OR(AE25="x",AE25="S")),AE25,IF(AF$4=$D25,"x",IF(AND(((AF$4-$D25)/VLOOKUP($C25,Tableau1,6,0))=INT(((AF$4-$D25)/VLOOKUP($C25,Tableau1,6,0))),$C25&lt;&gt;""),"S",""))),"")</f>
        <v>#NAME?</v>
      </c>
      <c r="AG25" s="62" t="e">
        <f t="array" aca="1" ref="AG25" ca="1">IFERROR(IF(AND(OR(WEEKDAY(AF$4,2)&gt;5,AF$4=Fériés),OR(AF25="x",AF25="S")),AF25,IF(AG$4=$D25,"x",IF(AND(((AG$4-$D25)/VLOOKUP($C25,Tableau1,6,0))=INT(((AG$4-$D25)/VLOOKUP($C25,Tableau1,6,0))),$C25&lt;&gt;""),"S",""))),"")</f>
        <v>#NAME?</v>
      </c>
      <c r="AH25" s="62" t="e">
        <f t="array" aca="1" ref="AH25" ca="1">IFERROR(IF(AND(OR(WEEKDAY(AG$4,2)&gt;5,AG$4=Fériés),OR(AG25="x",AG25="S")),AG25,IF(AH$4=$D25,"x",IF(AND(((AH$4-$D25)/VLOOKUP($C25,Tableau1,6,0))=INT(((AH$4-$D25)/VLOOKUP($C25,Tableau1,6,0))),$C25&lt;&gt;""),"S",""))),"")</f>
        <v>#NAME?</v>
      </c>
      <c r="AI25" s="62" t="e">
        <f t="array" aca="1" ref="AI25" ca="1">IFERROR(IF(AND(OR(WEEKDAY(AH$4,2)&gt;5,AH$4=Fériés),OR(AH25="x",AH25="S")),AH25,IF(AI$4=$D25,"x",IF(AND(((AI$4-$D25)/VLOOKUP($C25,Tableau1,6,0))=INT(((AI$4-$D25)/VLOOKUP($C25,Tableau1,6,0))),$C25&lt;&gt;""),"S",""))),"")</f>
        <v>#NAME?</v>
      </c>
      <c r="AJ25" s="62" t="e">
        <f t="array" aca="1" ref="AJ25" ca="1">IFERROR(IF(AND(OR(WEEKDAY(AI$4,2)&gt;5,AI$4=Fériés),OR(AI25="x",AI25="S")),AI25,IF(AJ$4=$D25,"x",IF(AND(((AJ$4-$D25)/VLOOKUP($C25,Tableau1,6,0))=INT(((AJ$4-$D25)/VLOOKUP($C25,Tableau1,6,0))),$C25&lt;&gt;""),"S",""))),"")</f>
        <v>#NAME?</v>
      </c>
      <c r="AK25" s="62" t="e">
        <f t="array" aca="1" ref="AK25" ca="1">IFERROR(IF(AND(OR(WEEKDAY(AJ$4,2)&gt;5,AJ$4=Fériés),OR(AJ25="x",AJ25="S")),AJ25,IF(AK$4=$D25,"x",IF(AND(((AK$4-$D25)/VLOOKUP($C25,Tableau1,6,0))=INT(((AK$4-$D25)/VLOOKUP($C25,Tableau1,6,0))),$C25&lt;&gt;""),"S",""))),"")</f>
        <v>#NAME?</v>
      </c>
      <c r="AL25" s="62" t="e">
        <f t="array" aca="1" ref="AL25" ca="1">IFERROR(IF(AND(OR(WEEKDAY(AK$4,2)&gt;5,AK$4=Fériés),OR(AK25="x",AK25="S")),AK25,IF(AL$4=$D25,"x",IF(AND(((AL$4-$D25)/VLOOKUP($C25,Tableau1,6,0))=INT(((AL$4-$D25)/VLOOKUP($C25,Tableau1,6,0))),$C25&lt;&gt;""),"S",""))),"")</f>
        <v>#NAME?</v>
      </c>
      <c r="AM25" s="62" t="e">
        <f t="array" aca="1" ref="AM25" ca="1">IFERROR(IF(AND(OR(WEEKDAY(AL$4,2)&gt;5,AL$4=Fériés),OR(AL25="x",AL25="S")),AL25,IF(AM$4=$D25,"x",IF(AND(((AM$4-$D25)/VLOOKUP($C25,Tableau1,6,0))=INT(((AM$4-$D25)/VLOOKUP($C25,Tableau1,6,0))),$C25&lt;&gt;""),"S",""))),"")</f>
        <v>#NAME?</v>
      </c>
      <c r="AN25" s="62" t="e">
        <f t="array" aca="1" ref="AN25" ca="1">IFERROR(IF(AND(OR(WEEKDAY(AM$4,2)&gt;5,AM$4=Fériés),OR(AM25="x",AM25="S")),AM25,IF(AN$4=$D25,"x",IF(AND(((AN$4-$D25)/VLOOKUP($C25,Tableau1,6,0))=INT(((AN$4-$D25)/VLOOKUP($C25,Tableau1,6,0))),$C25&lt;&gt;""),"S",""))),"")</f>
        <v>#NAME?</v>
      </c>
      <c r="AO25" s="62" t="e">
        <f t="array" aca="1" ref="AO25" ca="1">IFERROR(IF(AND(OR(WEEKDAY(AN$4,2)&gt;5,AN$4=Fériés),OR(AN25="x",AN25="S")),AN25,IF(AO$4=$D25,"x",IF(AND(((AO$4-$D25)/VLOOKUP($C25,Tableau1,6,0))=INT(((AO$4-$D25)/VLOOKUP($C25,Tableau1,6,0))),$C25&lt;&gt;""),"S",""))),"")</f>
        <v>#NAME?</v>
      </c>
      <c r="AP25" s="62" t="e">
        <f t="array" aca="1" ref="AP25" ca="1">IFERROR(IF(AND(OR(WEEKDAY(AO$4,2)&gt;5,AO$4=Fériés),OR(AO25="x",AO25="S")),AO25,IF(AP$4=$D25,"x",IF(AND(((AP$4-$D25)/VLOOKUP($C25,Tableau1,6,0))=INT(((AP$4-$D25)/VLOOKUP($C25,Tableau1,6,0))),$C25&lt;&gt;""),"S",""))),"")</f>
        <v>#NAME?</v>
      </c>
      <c r="AQ25" s="62" t="e">
        <f t="array" aca="1" ref="AQ25" ca="1">IFERROR(IF(AND(OR(WEEKDAY(AP$4,2)&gt;5,AP$4=Fériés),OR(AP25="x",AP25="S")),AP25,IF(AQ$4=$D25,"x",IF(AND(((AQ$4-$D25)/VLOOKUP($C25,Tableau1,6,0))=INT(((AQ$4-$D25)/VLOOKUP($C25,Tableau1,6,0))),$C25&lt;&gt;""),"S",""))),"")</f>
        <v>#NAME?</v>
      </c>
      <c r="AR25" s="62" t="e">
        <f t="array" aca="1" ref="AR25" ca="1">IFERROR(IF(AND(OR(WEEKDAY(AQ$4,2)&gt;5,AQ$4=Fériés),OR(AQ25="x",AQ25="S")),AQ25,IF(AR$4=$D25,"x",IF(AND(((AR$4-$D25)/VLOOKUP($C25,Tableau1,6,0))=INT(((AR$4-$D25)/VLOOKUP($C25,Tableau1,6,0))),$C25&lt;&gt;""),"S",""))),"")</f>
        <v>#NAME?</v>
      </c>
      <c r="AS25" s="62" t="e">
        <f t="array" aca="1" ref="AS25" ca="1">IFERROR(IF(AND(OR(WEEKDAY(AR$4,2)&gt;5,AR$4=Fériés),OR(AR25="x",AR25="S")),AR25,IF(AS$4=$D25,"x",IF(AND(((AS$4-$D25)/VLOOKUP($C25,Tableau1,6,0))=INT(((AS$4-$D25)/VLOOKUP($C25,Tableau1,6,0))),$C25&lt;&gt;""),"S",""))),"")</f>
        <v>#NAME?</v>
      </c>
      <c r="AT25" s="62" t="e">
        <f t="array" aca="1" ref="AT25" ca="1">IFERROR(IF(AND(OR(WEEKDAY(AS$4,2)&gt;5,AS$4=Fériés),OR(AS25="x",AS25="S")),AS25,IF(AT$4=$D25,"x",IF(AND(((AT$4-$D25)/VLOOKUP($C25,Tableau1,6,0))=INT(((AT$4-$D25)/VLOOKUP($C25,Tableau1,6,0))),$C25&lt;&gt;""),"S",""))),"")</f>
        <v>#NAME?</v>
      </c>
      <c r="AU25" s="62" t="e">
        <f t="array" aca="1" ref="AU25" ca="1">IFERROR(IF(AND(OR(WEEKDAY(AT$4,2)&gt;5,AT$4=Fériés),OR(AT25="x",AT25="S")),AT25,IF(AU$4=$D25,"x",IF(AND(((AU$4-$D25)/VLOOKUP($C25,Tableau1,6,0))=INT(((AU$4-$D25)/VLOOKUP($C25,Tableau1,6,0))),$C25&lt;&gt;""),"S",""))),"")</f>
        <v>#NAME?</v>
      </c>
      <c r="AV25" s="62" t="e">
        <f t="array" aca="1" ref="AV25" ca="1">IFERROR(IF(AND(OR(WEEKDAY(AU$4,2)&gt;5,AU$4=Fériés),OR(AU25="x",AU25="S")),AU25,IF(AV$4=$D25,"x",IF(AND(((AV$4-$D25)/VLOOKUP($C25,Tableau1,6,0))=INT(((AV$4-$D25)/VLOOKUP($C25,Tableau1,6,0))),$C25&lt;&gt;""),"S",""))),"")</f>
        <v>#NAME?</v>
      </c>
      <c r="AW25" s="62" t="e">
        <f t="array" aca="1" ref="AW25" ca="1">IFERROR(IF(AND(OR(WEEKDAY(AV$4,2)&gt;5,AV$4=Fériés),OR(AV25="x",AV25="S")),AV25,IF(AW$4=$D25,"x",IF(AND(((AW$4-$D25)/VLOOKUP($C25,Tableau1,6,0))=INT(((AW$4-$D25)/VLOOKUP($C25,Tableau1,6,0))),$C25&lt;&gt;""),"S",""))),"")</f>
        <v>#NAME?</v>
      </c>
      <c r="AX25" s="62" t="e">
        <f t="array" aca="1" ref="AX25" ca="1">IFERROR(IF(AND(OR(WEEKDAY(AW$4,2)&gt;5,AW$4=Fériés),OR(AW25="x",AW25="S")),AW25,IF(AX$4=$D25,"x",IF(AND(((AX$4-$D25)/VLOOKUP($C25,Tableau1,6,0))=INT(((AX$4-$D25)/VLOOKUP($C25,Tableau1,6,0))),$C25&lt;&gt;""),"S",""))),"")</f>
        <v>#NAME?</v>
      </c>
      <c r="AY25" s="62" t="e">
        <f t="array" aca="1" ref="AY25" ca="1">IFERROR(IF(AND(OR(WEEKDAY(AX$4,2)&gt;5,AX$4=Fériés),OR(AX25="x",AX25="S")),AX25,IF(AY$4=$D25,"x",IF(AND(((AY$4-$D25)/VLOOKUP($C25,Tableau1,6,0))=INT(((AY$4-$D25)/VLOOKUP($C25,Tableau1,6,0))),$C25&lt;&gt;""),"S",""))),"")</f>
        <v>#NAME?</v>
      </c>
      <c r="AZ25" s="62" t="e">
        <f t="array" aca="1" ref="AZ25" ca="1">IFERROR(IF(AND(OR(WEEKDAY(AY$4,2)&gt;5,AY$4=Fériés),OR(AY25="x",AY25="S")),AY25,IF(AZ$4=$D25,"x",IF(AND(((AZ$4-$D25)/VLOOKUP($C25,Tableau1,6,0))=INT(((AZ$4-$D25)/VLOOKUP($C25,Tableau1,6,0))),$C25&lt;&gt;""),"S",""))),"")</f>
        <v>#NAME?</v>
      </c>
      <c r="BA25" s="62" t="e">
        <f t="array" aca="1" ref="BA25" ca="1">IFERROR(IF(AND(OR(WEEKDAY(AZ$4,2)&gt;5,AZ$4=Fériés),OR(AZ25="x",AZ25="S")),AZ25,IF(BA$4=$D25,"x",IF(AND(((BA$4-$D25)/VLOOKUP($C25,Tableau1,6,0))=INT(((BA$4-$D25)/VLOOKUP($C25,Tableau1,6,0))),$C25&lt;&gt;""),"S",""))),"")</f>
        <v>#NAME?</v>
      </c>
      <c r="BB25" s="62" t="e">
        <f t="array" aca="1" ref="BB25" ca="1">IFERROR(IF(AND(OR(WEEKDAY(BA$4,2)&gt;5,BA$4=Fériés),OR(BA25="x",BA25="S")),BA25,IF(BB$4=$D25,"x",IF(AND(((BB$4-$D25)/VLOOKUP($C25,Tableau1,6,0))=INT(((BB$4-$D25)/VLOOKUP($C25,Tableau1,6,0))),$C25&lt;&gt;""),"S",""))),"")</f>
        <v>#NAME?</v>
      </c>
      <c r="BC25" s="62" t="e">
        <f t="array" aca="1" ref="BC25" ca="1">IFERROR(IF(AND(OR(WEEKDAY(BB$4,2)&gt;5,BB$4=Fériés),OR(BB25="x",BB25="S")),BB25,IF(BC$4=$D25,"x",IF(AND(((BC$4-$D25)/VLOOKUP($C25,Tableau1,6,0))=INT(((BC$4-$D25)/VLOOKUP($C25,Tableau1,6,0))),$C25&lt;&gt;""),"S",""))),"")</f>
        <v>#NAME?</v>
      </c>
      <c r="BD25" s="63" t="e">
        <f t="array" aca="1" ref="BD25" ca="1">IFERROR(IF(AND(OR(WEEKDAY(BC$4,2)&gt;5,BC$4=Fériés),OR(BC25="x",BC25="S")),BC25,IF(BD$4=$D25,"x",IF(AND(((BD$4-$D25)/VLOOKUP($C25,Tableau1,6,0))=INT(((BD$4-$D25)/VLOOKUP($C25,Tableau1,6,0))),$C25&lt;&gt;""),"S",""))),"")</f>
        <v>#NAME?</v>
      </c>
    </row>
    <row r="26" spans="3:56">
      <c r="C26" s="74" t="s">
        <v>110</v>
      </c>
      <c r="D26" s="24">
        <f ca="1">IF(ISBLANK(C26),0,VLOOKUP(C26,MACHINE!$C$4:$J$49,2,0))</f>
        <v>42662</v>
      </c>
      <c r="E26" s="48"/>
      <c r="F26">
        <f t="shared" ca="1" si="4"/>
        <v>42662</v>
      </c>
      <c r="G26" s="62" t="e">
        <f t="array" aca="1" ref="G26" ca="1">IFERROR(IF(AND(OR(WEEKDAY(F$4,2)&gt;5,F$4=Fériés),OR(F26="x",F26="S")),F26,IF(G$4=$D26,"x",IF(AND(((G$4-$D26)/VLOOKUP($C26,Tableau1,6,0))=INT(((G$4-$D26)/VLOOKUP($C26,Tableau1,6,0))),$C26&lt;&gt;""),"S",""))),"")</f>
        <v>#NAME?</v>
      </c>
      <c r="H26" s="62" t="e">
        <f t="array" aca="1" ref="H26" ca="1">IFERROR(IF(AND(OR(WEEKDAY(G$4,2)&gt;5,G$4=Fériés),OR(G26="x",G26="S")),G26,IF(H$4=$D26,"x",IF(AND(((H$4-$D26)/VLOOKUP($C26,Tableau1,6,0))=INT(((H$4-$D26)/VLOOKUP($C26,Tableau1,6,0))),$C26&lt;&gt;""),"S",""))),"")</f>
        <v>#NAME?</v>
      </c>
      <c r="I26" s="62" t="e">
        <f t="array" aca="1" ref="I26" ca="1">IFERROR(IF(AND(OR(WEEKDAY(H$4,2)&gt;5,H$4=Fériés),OR(H26="x",H26="S")),H26,IF(I$4=$D26,"x",IF(AND(((I$4-$D26)/VLOOKUP($C26,Tableau1,6,0))=INT(((I$4-$D26)/VLOOKUP($C26,Tableau1,6,0))),$C26&lt;&gt;""),"S",""))),"")</f>
        <v>#NAME?</v>
      </c>
      <c r="J26" s="62" t="e">
        <f t="array" aca="1" ref="J26" ca="1">IFERROR(IF(AND(OR(WEEKDAY(I$4,2)&gt;5,I$4=Fériés),OR(I26="x",I26="S")),I26,IF(J$4=$D26,"x",IF(AND(((J$4-$D26)/VLOOKUP($C26,Tableau1,6,0))=INT(((J$4-$D26)/VLOOKUP($C26,Tableau1,6,0))),$C26&lt;&gt;""),"S",""))),"")</f>
        <v>#NAME?</v>
      </c>
      <c r="K26" s="62" t="e">
        <f t="array" aca="1" ref="K26" ca="1">IFERROR(IF(AND(OR(WEEKDAY(J$4,2)&gt;5,J$4=Fériés),OR(J26="x",J26="S")),J26,IF(K$4=$D26,"x",IF(AND(((K$4-$D26)/VLOOKUP($C26,Tableau1,6,0))=INT(((K$4-$D26)/VLOOKUP($C26,Tableau1,6,0))),$C26&lt;&gt;""),"S",""))),"")</f>
        <v>#NAME?</v>
      </c>
      <c r="L26" s="62" t="e">
        <f t="array" aca="1" ref="L26" ca="1">IFERROR(IF(AND(OR(WEEKDAY(K$4,2)&gt;5,K$4=Fériés),OR(K26="x",K26="S")),K26,IF(L$4=$D26,"x",IF(AND(((L$4-$D26)/VLOOKUP($C26,Tableau1,6,0))=INT(((L$4-$D26)/VLOOKUP($C26,Tableau1,6,0))),$C26&lt;&gt;""),"S",""))),"")</f>
        <v>#NAME?</v>
      </c>
      <c r="M26" s="62" t="e">
        <f t="array" aca="1" ref="M26" ca="1">IFERROR(IF(AND(OR(WEEKDAY(L$4,2)&gt;5,L$4=Fériés),OR(L26="x",L26="S")),L26,IF(M$4=$D26,"x",IF(AND(((M$4-$D26)/VLOOKUP($C26,Tableau1,6,0))=INT(((M$4-$D26)/VLOOKUP($C26,Tableau1,6,0))),$C26&lt;&gt;""),"S",""))),"")</f>
        <v>#NAME?</v>
      </c>
      <c r="N26" s="62" t="e">
        <f t="array" aca="1" ref="N26" ca="1">IFERROR(IF(AND(OR(WEEKDAY(M$4,2)&gt;5,M$4=Fériés),OR(M26="x",M26="S")),M26,IF(N$4=$D26,"x",IF(AND(((N$4-$D26)/VLOOKUP($C26,Tableau1,6,0))=INT(((N$4-$D26)/VLOOKUP($C26,Tableau1,6,0))),$C26&lt;&gt;""),"S",""))),"")</f>
        <v>#NAME?</v>
      </c>
      <c r="O26" s="62" t="e">
        <f t="array" aca="1" ref="O26" ca="1">IFERROR(IF(AND(OR(WEEKDAY(N$4,2)&gt;5,N$4=Fériés),OR(N26="x",N26="S")),N26,IF(O$4=$D26,"x",IF(AND(((O$4-$D26)/VLOOKUP($C26,Tableau1,6,0))=INT(((O$4-$D26)/VLOOKUP($C26,Tableau1,6,0))),$C26&lt;&gt;""),"S",""))),"")</f>
        <v>#NAME?</v>
      </c>
      <c r="P26" s="62" t="e">
        <f t="array" aca="1" ref="P26" ca="1">IFERROR(IF(AND(OR(WEEKDAY(O$4,2)&gt;5,O$4=Fériés),OR(O26="x",O26="S")),O26,IF(P$4=$D26,"x",IF(AND(((P$4-$D26)/VLOOKUP($C26,Tableau1,6,0))=INT(((P$4-$D26)/VLOOKUP($C26,Tableau1,6,0))),$C26&lt;&gt;""),"S",""))),"")</f>
        <v>#NAME?</v>
      </c>
      <c r="Q26" s="62" t="e">
        <f t="array" aca="1" ref="Q26" ca="1">IFERROR(IF(AND(OR(WEEKDAY(P$4,2)&gt;5,P$4=Fériés),OR(P26="x",P26="S")),P26,IF(Q$4=$D26,"x",IF(AND(((Q$4-$D26)/VLOOKUP($C26,Tableau1,6,0))=INT(((Q$4-$D26)/VLOOKUP($C26,Tableau1,6,0))),$C26&lt;&gt;""),"S",""))),"")</f>
        <v>#NAME?</v>
      </c>
      <c r="R26" s="62" t="e">
        <f t="array" aca="1" ref="R26" ca="1">IFERROR(IF(AND(OR(WEEKDAY(Q$4,2)&gt;5,Q$4=Fériés),OR(Q26="x",Q26="S")),Q26,IF(R$4=$D26,"x",IF(AND(((R$4-$D26)/VLOOKUP($C26,Tableau1,6,0))=INT(((R$4-$D26)/VLOOKUP($C26,Tableau1,6,0))),$C26&lt;&gt;""),"S",""))),"")</f>
        <v>#NAME?</v>
      </c>
      <c r="S26" s="62" t="e">
        <f t="array" aca="1" ref="S26" ca="1">IFERROR(IF(AND(OR(WEEKDAY(R$4,2)&gt;5,R$4=Fériés),OR(R26="x",R26="S")),R26,IF(S$4=$D26,"x",IF(AND(((S$4-$D26)/VLOOKUP($C26,Tableau1,6,0))=INT(((S$4-$D26)/VLOOKUP($C26,Tableau1,6,0))),$C26&lt;&gt;""),"S",""))),"")</f>
        <v>#NAME?</v>
      </c>
      <c r="T26" s="62" t="e">
        <f t="array" aca="1" ref="T26" ca="1">IFERROR(IF(AND(OR(WEEKDAY(S$4,2)&gt;5,S$4=Fériés),OR(S26="x",S26="S")),S26,IF(T$4=$D26,"x",IF(AND(((T$4-$D26)/VLOOKUP($C26,Tableau1,6,0))=INT(((T$4-$D26)/VLOOKUP($C26,Tableau1,6,0))),$C26&lt;&gt;""),"S",""))),"")</f>
        <v>#NAME?</v>
      </c>
      <c r="U26" s="62" t="e">
        <f t="array" aca="1" ref="U26" ca="1">IFERROR(IF(AND(OR(WEEKDAY(T$4,2)&gt;5,T$4=Fériés),OR(T26="x",T26="S")),T26,IF(U$4=$D26,"x",IF(AND(((U$4-$D26)/VLOOKUP($C26,Tableau1,6,0))=INT(((U$4-$D26)/VLOOKUP($C26,Tableau1,6,0))),$C26&lt;&gt;""),"S",""))),"")</f>
        <v>#NAME?</v>
      </c>
      <c r="V26" s="62" t="e">
        <f t="array" aca="1" ref="V26" ca="1">IFERROR(IF(AND(OR(WEEKDAY(U$4,2)&gt;5,U$4=Fériés),OR(U26="x",U26="S")),U26,IF(V$4=$D26,"x",IF(AND(((V$4-$D26)/VLOOKUP($C26,Tableau1,6,0))=INT(((V$4-$D26)/VLOOKUP($C26,Tableau1,6,0))),$C26&lt;&gt;""),"S",""))),"")</f>
        <v>#NAME?</v>
      </c>
      <c r="W26" s="62" t="e">
        <f t="array" aca="1" ref="W26" ca="1">IFERROR(IF(AND(OR(WEEKDAY(V$4,2)&gt;5,V$4=Fériés),OR(V26="x",V26="S")),V26,IF(W$4=$D26,"x",IF(AND(((W$4-$D26)/VLOOKUP($C26,Tableau1,6,0))=INT(((W$4-$D26)/VLOOKUP($C26,Tableau1,6,0))),$C26&lt;&gt;""),"S",""))),"")</f>
        <v>#NAME?</v>
      </c>
      <c r="X26" s="62" t="e">
        <f t="array" aca="1" ref="X26" ca="1">IFERROR(IF(AND(OR(WEEKDAY(W$4,2)&gt;5,W$4=Fériés),OR(W26="x",W26="S")),W26,IF(X$4=$D26,"x",IF(AND(((X$4-$D26)/VLOOKUP($C26,Tableau1,6,0))=INT(((X$4-$D26)/VLOOKUP($C26,Tableau1,6,0))),$C26&lt;&gt;""),"S",""))),"")</f>
        <v>#NAME?</v>
      </c>
      <c r="Y26" s="62" t="e">
        <f t="array" aca="1" ref="Y26" ca="1">IFERROR(IF(AND(OR(WEEKDAY(X$4,2)&gt;5,X$4=Fériés),OR(X26="x",X26="S")),X26,IF(Y$4=$D26,"x",IF(AND(((Y$4-$D26)/VLOOKUP($C26,Tableau1,6,0))=INT(((Y$4-$D26)/VLOOKUP($C26,Tableau1,6,0))),$C26&lt;&gt;""),"S",""))),"")</f>
        <v>#NAME?</v>
      </c>
      <c r="Z26" s="62" t="e">
        <f t="array" aca="1" ref="Z26" ca="1">IFERROR(IF(AND(OR(WEEKDAY(Y$4,2)&gt;5,Y$4=Fériés),OR(Y26="x",Y26="S")),Y26,IF(Z$4=$D26,"x",IF(AND(((Z$4-$D26)/VLOOKUP($C26,Tableau1,6,0))=INT(((Z$4-$D26)/VLOOKUP($C26,Tableau1,6,0))),$C26&lt;&gt;""),"S",""))),"")</f>
        <v>#NAME?</v>
      </c>
      <c r="AA26" s="62" t="e">
        <f t="array" aca="1" ref="AA26" ca="1">IFERROR(IF(AND(OR(WEEKDAY(Z$4,2)&gt;5,Z$4=Fériés),OR(Z26="x",Z26="S")),Z26,IF(AA$4=$D26,"x",IF(AND(((AA$4-$D26)/VLOOKUP($C26,Tableau1,6,0))=INT(((AA$4-$D26)/VLOOKUP($C26,Tableau1,6,0))),$C26&lt;&gt;""),"S",""))),"")</f>
        <v>#NAME?</v>
      </c>
      <c r="AB26" s="62" t="e">
        <f t="array" aca="1" ref="AB26" ca="1">IFERROR(IF(AND(OR(WEEKDAY(AA$4,2)&gt;5,AA$4=Fériés),OR(AA26="x",AA26="S")),AA26,IF(AB$4=$D26,"x",IF(AND(((AB$4-$D26)/VLOOKUP($C26,Tableau1,6,0))=INT(((AB$4-$D26)/VLOOKUP($C26,Tableau1,6,0))),$C26&lt;&gt;""),"S",""))),"")</f>
        <v>#NAME?</v>
      </c>
      <c r="AC26" s="62" t="e">
        <f t="array" aca="1" ref="AC26" ca="1">IFERROR(IF(AND(OR(WEEKDAY(AB$4,2)&gt;5,AB$4=Fériés),OR(AB26="x",AB26="S")),AB26,IF(AC$4=$D26,"x",IF(AND(((AC$4-$D26)/VLOOKUP($C26,Tableau1,6,0))=INT(((AC$4-$D26)/VLOOKUP($C26,Tableau1,6,0))),$C26&lt;&gt;""),"S",""))),"")</f>
        <v>#NAME?</v>
      </c>
      <c r="AD26" s="62" t="e">
        <f t="array" aca="1" ref="AD26" ca="1">IFERROR(IF(AND(OR(WEEKDAY(AC$4,2)&gt;5,AC$4=Fériés),OR(AC26="x",AC26="S")),AC26,IF(AD$4=$D26,"x",IF(AND(((AD$4-$D26)/VLOOKUP($C26,Tableau1,6,0))=INT(((AD$4-$D26)/VLOOKUP($C26,Tableau1,6,0))),$C26&lt;&gt;""),"S",""))),"")</f>
        <v>#NAME?</v>
      </c>
      <c r="AE26" s="62" t="e">
        <f t="array" aca="1" ref="AE26" ca="1">IFERROR(IF(AND(OR(WEEKDAY(AD$4,2)&gt;5,AD$4=Fériés),OR(AD26="x",AD26="S")),AD26,IF(AE$4=$D26,"x",IF(AND(((AE$4-$D26)/VLOOKUP($C26,Tableau1,6,0))=INT(((AE$4-$D26)/VLOOKUP($C26,Tableau1,6,0))),$C26&lt;&gt;""),"S",""))),"")</f>
        <v>#NAME?</v>
      </c>
      <c r="AF26" s="62" t="e">
        <f t="array" aca="1" ref="AF26" ca="1">IFERROR(IF(AND(OR(WEEKDAY(AE$4,2)&gt;5,AE$4=Fériés),OR(AE26="x",AE26="S")),AE26,IF(AF$4=$D26,"x",IF(AND(((AF$4-$D26)/VLOOKUP($C26,Tableau1,6,0))=INT(((AF$4-$D26)/VLOOKUP($C26,Tableau1,6,0))),$C26&lt;&gt;""),"S",""))),"")</f>
        <v>#NAME?</v>
      </c>
      <c r="AG26" s="62" t="e">
        <f t="array" aca="1" ref="AG26" ca="1">IFERROR(IF(AND(OR(WEEKDAY(AF$4,2)&gt;5,AF$4=Fériés),OR(AF26="x",AF26="S")),AF26,IF(AG$4=$D26,"x",IF(AND(((AG$4-$D26)/VLOOKUP($C26,Tableau1,6,0))=INT(((AG$4-$D26)/VLOOKUP($C26,Tableau1,6,0))),$C26&lt;&gt;""),"S",""))),"")</f>
        <v>#NAME?</v>
      </c>
      <c r="AH26" s="62" t="e">
        <f t="array" aca="1" ref="AH26" ca="1">IFERROR(IF(AND(OR(WEEKDAY(AG$4,2)&gt;5,AG$4=Fériés),OR(AG26="x",AG26="S")),AG26,IF(AH$4=$D26,"x",IF(AND(((AH$4-$D26)/VLOOKUP($C26,Tableau1,6,0))=INT(((AH$4-$D26)/VLOOKUP($C26,Tableau1,6,0))),$C26&lt;&gt;""),"S",""))),"")</f>
        <v>#NAME?</v>
      </c>
      <c r="AI26" s="62" t="e">
        <f t="array" aca="1" ref="AI26" ca="1">IFERROR(IF(AND(OR(WEEKDAY(AH$4,2)&gt;5,AH$4=Fériés),OR(AH26="x",AH26="S")),AH26,IF(AI$4=$D26,"x",IF(AND(((AI$4-$D26)/VLOOKUP($C26,Tableau1,6,0))=INT(((AI$4-$D26)/VLOOKUP($C26,Tableau1,6,0))),$C26&lt;&gt;""),"S",""))),"")</f>
        <v>#NAME?</v>
      </c>
      <c r="AJ26" s="62" t="e">
        <f t="array" aca="1" ref="AJ26" ca="1">IFERROR(IF(AND(OR(WEEKDAY(AI$4,2)&gt;5,AI$4=Fériés),OR(AI26="x",AI26="S")),AI26,IF(AJ$4=$D26,"x",IF(AND(((AJ$4-$D26)/VLOOKUP($C26,Tableau1,6,0))=INT(((AJ$4-$D26)/VLOOKUP($C26,Tableau1,6,0))),$C26&lt;&gt;""),"S",""))),"")</f>
        <v>#NAME?</v>
      </c>
      <c r="AK26" s="62" t="e">
        <f t="array" aca="1" ref="AK26" ca="1">IFERROR(IF(AND(OR(WEEKDAY(AJ$4,2)&gt;5,AJ$4=Fériés),OR(AJ26="x",AJ26="S")),AJ26,IF(AK$4=$D26,"x",IF(AND(((AK$4-$D26)/VLOOKUP($C26,Tableau1,6,0))=INT(((AK$4-$D26)/VLOOKUP($C26,Tableau1,6,0))),$C26&lt;&gt;""),"S",""))),"")</f>
        <v>#NAME?</v>
      </c>
      <c r="AL26" s="62" t="e">
        <f t="array" aca="1" ref="AL26" ca="1">IFERROR(IF(AND(OR(WEEKDAY(AK$4,2)&gt;5,AK$4=Fériés),OR(AK26="x",AK26="S")),AK26,IF(AL$4=$D26,"x",IF(AND(((AL$4-$D26)/VLOOKUP($C26,Tableau1,6,0))=INT(((AL$4-$D26)/VLOOKUP($C26,Tableau1,6,0))),$C26&lt;&gt;""),"S",""))),"")</f>
        <v>#NAME?</v>
      </c>
      <c r="AM26" s="62" t="e">
        <f t="array" aca="1" ref="AM26" ca="1">IFERROR(IF(AND(OR(WEEKDAY(AL$4,2)&gt;5,AL$4=Fériés),OR(AL26="x",AL26="S")),AL26,IF(AM$4=$D26,"x",IF(AND(((AM$4-$D26)/VLOOKUP($C26,Tableau1,6,0))=INT(((AM$4-$D26)/VLOOKUP($C26,Tableau1,6,0))),$C26&lt;&gt;""),"S",""))),"")</f>
        <v>#NAME?</v>
      </c>
      <c r="AN26" s="62" t="e">
        <f t="array" aca="1" ref="AN26" ca="1">IFERROR(IF(AND(OR(WEEKDAY(AM$4,2)&gt;5,AM$4=Fériés),OR(AM26="x",AM26="S")),AM26,IF(AN$4=$D26,"x",IF(AND(((AN$4-$D26)/VLOOKUP($C26,Tableau1,6,0))=INT(((AN$4-$D26)/VLOOKUP($C26,Tableau1,6,0))),$C26&lt;&gt;""),"S",""))),"")</f>
        <v>#NAME?</v>
      </c>
      <c r="AO26" s="62" t="e">
        <f t="array" aca="1" ref="AO26" ca="1">IFERROR(IF(AND(OR(WEEKDAY(AN$4,2)&gt;5,AN$4=Fériés),OR(AN26="x",AN26="S")),AN26,IF(AO$4=$D26,"x",IF(AND(((AO$4-$D26)/VLOOKUP($C26,Tableau1,6,0))=INT(((AO$4-$D26)/VLOOKUP($C26,Tableau1,6,0))),$C26&lt;&gt;""),"S",""))),"")</f>
        <v>#NAME?</v>
      </c>
      <c r="AP26" s="62" t="e">
        <f t="array" aca="1" ref="AP26" ca="1">IFERROR(IF(AND(OR(WEEKDAY(AO$4,2)&gt;5,AO$4=Fériés),OR(AO26="x",AO26="S")),AO26,IF(AP$4=$D26,"x",IF(AND(((AP$4-$D26)/VLOOKUP($C26,Tableau1,6,0))=INT(((AP$4-$D26)/VLOOKUP($C26,Tableau1,6,0))),$C26&lt;&gt;""),"S",""))),"")</f>
        <v>#NAME?</v>
      </c>
      <c r="AQ26" s="62" t="e">
        <f t="array" aca="1" ref="AQ26" ca="1">IFERROR(IF(AND(OR(WEEKDAY(AP$4,2)&gt;5,AP$4=Fériés),OR(AP26="x",AP26="S")),AP26,IF(AQ$4=$D26,"x",IF(AND(((AQ$4-$D26)/VLOOKUP($C26,Tableau1,6,0))=INT(((AQ$4-$D26)/VLOOKUP($C26,Tableau1,6,0))),$C26&lt;&gt;""),"S",""))),"")</f>
        <v>#NAME?</v>
      </c>
      <c r="AR26" s="62" t="e">
        <f t="array" aca="1" ref="AR26" ca="1">IFERROR(IF(AND(OR(WEEKDAY(AQ$4,2)&gt;5,AQ$4=Fériés),OR(AQ26="x",AQ26="S")),AQ26,IF(AR$4=$D26,"x",IF(AND(((AR$4-$D26)/VLOOKUP($C26,Tableau1,6,0))=INT(((AR$4-$D26)/VLOOKUP($C26,Tableau1,6,0))),$C26&lt;&gt;""),"S",""))),"")</f>
        <v>#NAME?</v>
      </c>
      <c r="AS26" s="62" t="e">
        <f t="array" aca="1" ref="AS26" ca="1">IFERROR(IF(AND(OR(WEEKDAY(AR$4,2)&gt;5,AR$4=Fériés),OR(AR26="x",AR26="S")),AR26,IF(AS$4=$D26,"x",IF(AND(((AS$4-$D26)/VLOOKUP($C26,Tableau1,6,0))=INT(((AS$4-$D26)/VLOOKUP($C26,Tableau1,6,0))),$C26&lt;&gt;""),"S",""))),"")</f>
        <v>#NAME?</v>
      </c>
      <c r="AT26" s="62" t="e">
        <f t="array" aca="1" ref="AT26" ca="1">IFERROR(IF(AND(OR(WEEKDAY(AS$4,2)&gt;5,AS$4=Fériés),OR(AS26="x",AS26="S")),AS26,IF(AT$4=$D26,"x",IF(AND(((AT$4-$D26)/VLOOKUP($C26,Tableau1,6,0))=INT(((AT$4-$D26)/VLOOKUP($C26,Tableau1,6,0))),$C26&lt;&gt;""),"S",""))),"")</f>
        <v>#NAME?</v>
      </c>
      <c r="AU26" s="62" t="e">
        <f t="array" aca="1" ref="AU26" ca="1">IFERROR(IF(AND(OR(WEEKDAY(AT$4,2)&gt;5,AT$4=Fériés),OR(AT26="x",AT26="S")),AT26,IF(AU$4=$D26,"x",IF(AND(((AU$4-$D26)/VLOOKUP($C26,Tableau1,6,0))=INT(((AU$4-$D26)/VLOOKUP($C26,Tableau1,6,0))),$C26&lt;&gt;""),"S",""))),"")</f>
        <v>#NAME?</v>
      </c>
      <c r="AV26" s="62" t="e">
        <f t="array" aca="1" ref="AV26" ca="1">IFERROR(IF(AND(OR(WEEKDAY(AU$4,2)&gt;5,AU$4=Fériés),OR(AU26="x",AU26="S")),AU26,IF(AV$4=$D26,"x",IF(AND(((AV$4-$D26)/VLOOKUP($C26,Tableau1,6,0))=INT(((AV$4-$D26)/VLOOKUP($C26,Tableau1,6,0))),$C26&lt;&gt;""),"S",""))),"")</f>
        <v>#NAME?</v>
      </c>
      <c r="AW26" s="62" t="e">
        <f t="array" aca="1" ref="AW26" ca="1">IFERROR(IF(AND(OR(WEEKDAY(AV$4,2)&gt;5,AV$4=Fériés),OR(AV26="x",AV26="S")),AV26,IF(AW$4=$D26,"x",IF(AND(((AW$4-$D26)/VLOOKUP($C26,Tableau1,6,0))=INT(((AW$4-$D26)/VLOOKUP($C26,Tableau1,6,0))),$C26&lt;&gt;""),"S",""))),"")</f>
        <v>#NAME?</v>
      </c>
      <c r="AX26" s="62" t="e">
        <f t="array" aca="1" ref="AX26" ca="1">IFERROR(IF(AND(OR(WEEKDAY(AW$4,2)&gt;5,AW$4=Fériés),OR(AW26="x",AW26="S")),AW26,IF(AX$4=$D26,"x",IF(AND(((AX$4-$D26)/VLOOKUP($C26,Tableau1,6,0))=INT(((AX$4-$D26)/VLOOKUP($C26,Tableau1,6,0))),$C26&lt;&gt;""),"S",""))),"")</f>
        <v>#NAME?</v>
      </c>
      <c r="AY26" s="62" t="e">
        <f t="array" aca="1" ref="AY26" ca="1">IFERROR(IF(AND(OR(WEEKDAY(AX$4,2)&gt;5,AX$4=Fériés),OR(AX26="x",AX26="S")),AX26,IF(AY$4=$D26,"x",IF(AND(((AY$4-$D26)/VLOOKUP($C26,Tableau1,6,0))=INT(((AY$4-$D26)/VLOOKUP($C26,Tableau1,6,0))),$C26&lt;&gt;""),"S",""))),"")</f>
        <v>#NAME?</v>
      </c>
      <c r="AZ26" s="62" t="e">
        <f t="array" aca="1" ref="AZ26" ca="1">IFERROR(IF(AND(OR(WEEKDAY(AY$4,2)&gt;5,AY$4=Fériés),OR(AY26="x",AY26="S")),AY26,IF(AZ$4=$D26,"x",IF(AND(((AZ$4-$D26)/VLOOKUP($C26,Tableau1,6,0))=INT(((AZ$4-$D26)/VLOOKUP($C26,Tableau1,6,0))),$C26&lt;&gt;""),"S",""))),"")</f>
        <v>#NAME?</v>
      </c>
      <c r="BA26" s="62" t="e">
        <f t="array" aca="1" ref="BA26" ca="1">IFERROR(IF(AND(OR(WEEKDAY(AZ$4,2)&gt;5,AZ$4=Fériés),OR(AZ26="x",AZ26="S")),AZ26,IF(BA$4=$D26,"x",IF(AND(((BA$4-$D26)/VLOOKUP($C26,Tableau1,6,0))=INT(((BA$4-$D26)/VLOOKUP($C26,Tableau1,6,0))),$C26&lt;&gt;""),"S",""))),"")</f>
        <v>#NAME?</v>
      </c>
      <c r="BB26" s="62" t="e">
        <f t="array" aca="1" ref="BB26" ca="1">IFERROR(IF(AND(OR(WEEKDAY(BA$4,2)&gt;5,BA$4=Fériés),OR(BA26="x",BA26="S")),BA26,IF(BB$4=$D26,"x",IF(AND(((BB$4-$D26)/VLOOKUP($C26,Tableau1,6,0))=INT(((BB$4-$D26)/VLOOKUP($C26,Tableau1,6,0))),$C26&lt;&gt;""),"S",""))),"")</f>
        <v>#NAME?</v>
      </c>
      <c r="BC26" s="62" t="e">
        <f t="array" aca="1" ref="BC26" ca="1">IFERROR(IF(AND(OR(WEEKDAY(BB$4,2)&gt;5,BB$4=Fériés),OR(BB26="x",BB26="S")),BB26,IF(BC$4=$D26,"x",IF(AND(((BC$4-$D26)/VLOOKUP($C26,Tableau1,6,0))=INT(((BC$4-$D26)/VLOOKUP($C26,Tableau1,6,0))),$C26&lt;&gt;""),"S",""))),"")</f>
        <v>#NAME?</v>
      </c>
      <c r="BD26" s="63" t="e">
        <f t="array" aca="1" ref="BD26" ca="1">IFERROR(IF(AND(OR(WEEKDAY(BC$4,2)&gt;5,BC$4=Fériés),OR(BC26="x",BC26="S")),BC26,IF(BD$4=$D26,"x",IF(AND(((BD$4-$D26)/VLOOKUP($C26,Tableau1,6,0))=INT(((BD$4-$D26)/VLOOKUP($C26,Tableau1,6,0))),$C26&lt;&gt;""),"S",""))),"")</f>
        <v>#NAME?</v>
      </c>
    </row>
    <row r="27" spans="3:56">
      <c r="C27" s="74" t="s">
        <v>111</v>
      </c>
      <c r="D27" s="24">
        <f ca="1">IF(ISBLANK(C27),0,VLOOKUP(C27,MACHINE!$C$4:$J$49,2,0))</f>
        <v>42662</v>
      </c>
      <c r="E27" s="48"/>
      <c r="F27">
        <f t="shared" ca="1" si="4"/>
        <v>42662</v>
      </c>
      <c r="G27" s="62" t="e">
        <f t="array" aca="1" ref="G27" ca="1">IFERROR(IF(AND(OR(WEEKDAY(F$4,2)&gt;5,F$4=Fériés),OR(F27="x",F27="S")),F27,IF(G$4=$D27,"x",IF(AND(((G$4-$D27)/VLOOKUP($C27,Tableau1,6,0))=INT(((G$4-$D27)/VLOOKUP($C27,Tableau1,6,0))),$C27&lt;&gt;""),"S",""))),"")</f>
        <v>#NAME?</v>
      </c>
      <c r="H27" s="62" t="e">
        <f t="array" aca="1" ref="H27" ca="1">IFERROR(IF(AND(OR(WEEKDAY(G$4,2)&gt;5,G$4=Fériés),OR(G27="x",G27="S")),G27,IF(H$4=$D27,"x",IF(AND(((H$4-$D27)/VLOOKUP($C27,Tableau1,6,0))=INT(((H$4-$D27)/VLOOKUP($C27,Tableau1,6,0))),$C27&lt;&gt;""),"S",""))),"")</f>
        <v>#NAME?</v>
      </c>
      <c r="I27" s="62" t="e">
        <f t="array" aca="1" ref="I27" ca="1">IFERROR(IF(AND(OR(WEEKDAY(H$4,2)&gt;5,H$4=Fériés),OR(H27="x",H27="S")),H27,IF(I$4=$D27,"x",IF(AND(((I$4-$D27)/VLOOKUP($C27,Tableau1,6,0))=INT(((I$4-$D27)/VLOOKUP($C27,Tableau1,6,0))),$C27&lt;&gt;""),"S",""))),"")</f>
        <v>#NAME?</v>
      </c>
      <c r="J27" s="62" t="e">
        <f t="array" aca="1" ref="J27" ca="1">IFERROR(IF(AND(OR(WEEKDAY(I$4,2)&gt;5,I$4=Fériés),OR(I27="x",I27="S")),I27,IF(J$4=$D27,"x",IF(AND(((J$4-$D27)/VLOOKUP($C27,Tableau1,6,0))=INT(((J$4-$D27)/VLOOKUP($C27,Tableau1,6,0))),$C27&lt;&gt;""),"S",""))),"")</f>
        <v>#NAME?</v>
      </c>
      <c r="K27" s="62" t="e">
        <f t="array" aca="1" ref="K27" ca="1">IFERROR(IF(AND(OR(WEEKDAY(J$4,2)&gt;5,J$4=Fériés),OR(J27="x",J27="S")),J27,IF(K$4=$D27,"x",IF(AND(((K$4-$D27)/VLOOKUP($C27,Tableau1,6,0))=INT(((K$4-$D27)/VLOOKUP($C27,Tableau1,6,0))),$C27&lt;&gt;""),"S",""))),"")</f>
        <v>#NAME?</v>
      </c>
      <c r="L27" s="62" t="e">
        <f t="array" aca="1" ref="L27" ca="1">IFERROR(IF(AND(OR(WEEKDAY(K$4,2)&gt;5,K$4=Fériés),OR(K27="x",K27="S")),K27,IF(L$4=$D27,"x",IF(AND(((L$4-$D27)/VLOOKUP($C27,Tableau1,6,0))=INT(((L$4-$D27)/VLOOKUP($C27,Tableau1,6,0))),$C27&lt;&gt;""),"S",""))),"")</f>
        <v>#NAME?</v>
      </c>
      <c r="M27" s="62" t="e">
        <f t="array" aca="1" ref="M27" ca="1">IFERROR(IF(AND(OR(WEEKDAY(L$4,2)&gt;5,L$4=Fériés),OR(L27="x",L27="S")),L27,IF(M$4=$D27,"x",IF(AND(((M$4-$D27)/VLOOKUP($C27,Tableau1,6,0))=INT(((M$4-$D27)/VLOOKUP($C27,Tableau1,6,0))),$C27&lt;&gt;""),"S",""))),"")</f>
        <v>#NAME?</v>
      </c>
      <c r="N27" s="62" t="e">
        <f t="array" aca="1" ref="N27" ca="1">IFERROR(IF(AND(OR(WEEKDAY(M$4,2)&gt;5,M$4=Fériés),OR(M27="x",M27="S")),M27,IF(N$4=$D27,"x",IF(AND(((N$4-$D27)/VLOOKUP($C27,Tableau1,6,0))=INT(((N$4-$D27)/VLOOKUP($C27,Tableau1,6,0))),$C27&lt;&gt;""),"S",""))),"")</f>
        <v>#NAME?</v>
      </c>
      <c r="O27" s="62" t="e">
        <f t="array" aca="1" ref="O27" ca="1">IFERROR(IF(AND(OR(WEEKDAY(N$4,2)&gt;5,N$4=Fériés),OR(N27="x",N27="S")),N27,IF(O$4=$D27,"x",IF(AND(((O$4-$D27)/VLOOKUP($C27,Tableau1,6,0))=INT(((O$4-$D27)/VLOOKUP($C27,Tableau1,6,0))),$C27&lt;&gt;""),"S",""))),"")</f>
        <v>#NAME?</v>
      </c>
      <c r="P27" s="62" t="e">
        <f t="array" aca="1" ref="P27" ca="1">IFERROR(IF(AND(OR(WEEKDAY(O$4,2)&gt;5,O$4=Fériés),OR(O27="x",O27="S")),O27,IF(P$4=$D27,"x",IF(AND(((P$4-$D27)/VLOOKUP($C27,Tableau1,6,0))=INT(((P$4-$D27)/VLOOKUP($C27,Tableau1,6,0))),$C27&lt;&gt;""),"S",""))),"")</f>
        <v>#NAME?</v>
      </c>
      <c r="Q27" s="62" t="e">
        <f t="array" aca="1" ref="Q27" ca="1">IFERROR(IF(AND(OR(WEEKDAY(P$4,2)&gt;5,P$4=Fériés),OR(P27="x",P27="S")),P27,IF(Q$4=$D27,"x",IF(AND(((Q$4-$D27)/VLOOKUP($C27,Tableau1,6,0))=INT(((Q$4-$D27)/VLOOKUP($C27,Tableau1,6,0))),$C27&lt;&gt;""),"S",""))),"")</f>
        <v>#NAME?</v>
      </c>
      <c r="R27" s="62" t="e">
        <f t="array" aca="1" ref="R27" ca="1">IFERROR(IF(AND(OR(WEEKDAY(Q$4,2)&gt;5,Q$4=Fériés),OR(Q27="x",Q27="S")),Q27,IF(R$4=$D27,"x",IF(AND(((R$4-$D27)/VLOOKUP($C27,Tableau1,6,0))=INT(((R$4-$D27)/VLOOKUP($C27,Tableau1,6,0))),$C27&lt;&gt;""),"S",""))),"")</f>
        <v>#NAME?</v>
      </c>
      <c r="S27" s="62" t="e">
        <f t="array" aca="1" ref="S27" ca="1">IFERROR(IF(AND(OR(WEEKDAY(R$4,2)&gt;5,R$4=Fériés),OR(R27="x",R27="S")),R27,IF(S$4=$D27,"x",IF(AND(((S$4-$D27)/VLOOKUP($C27,Tableau1,6,0))=INT(((S$4-$D27)/VLOOKUP($C27,Tableau1,6,0))),$C27&lt;&gt;""),"S",""))),"")</f>
        <v>#NAME?</v>
      </c>
      <c r="T27" s="62" t="e">
        <f t="array" aca="1" ref="T27" ca="1">IFERROR(IF(AND(OR(WEEKDAY(S$4,2)&gt;5,S$4=Fériés),OR(S27="x",S27="S")),S27,IF(T$4=$D27,"x",IF(AND(((T$4-$D27)/VLOOKUP($C27,Tableau1,6,0))=INT(((T$4-$D27)/VLOOKUP($C27,Tableau1,6,0))),$C27&lt;&gt;""),"S",""))),"")</f>
        <v>#NAME?</v>
      </c>
      <c r="U27" s="62" t="e">
        <f t="array" aca="1" ref="U27" ca="1">IFERROR(IF(AND(OR(WEEKDAY(T$4,2)&gt;5,T$4=Fériés),OR(T27="x",T27="S")),T27,IF(U$4=$D27,"x",IF(AND(((U$4-$D27)/VLOOKUP($C27,Tableau1,6,0))=INT(((U$4-$D27)/VLOOKUP($C27,Tableau1,6,0))),$C27&lt;&gt;""),"S",""))),"")</f>
        <v>#NAME?</v>
      </c>
      <c r="V27" s="62" t="e">
        <f t="array" aca="1" ref="V27" ca="1">IFERROR(IF(AND(OR(WEEKDAY(U$4,2)&gt;5,U$4=Fériés),OR(U27="x",U27="S")),U27,IF(V$4=$D27,"x",IF(AND(((V$4-$D27)/VLOOKUP($C27,Tableau1,6,0))=INT(((V$4-$D27)/VLOOKUP($C27,Tableau1,6,0))),$C27&lt;&gt;""),"S",""))),"")</f>
        <v>#NAME?</v>
      </c>
      <c r="W27" s="62" t="e">
        <f t="array" aca="1" ref="W27" ca="1">IFERROR(IF(AND(OR(WEEKDAY(V$4,2)&gt;5,V$4=Fériés),OR(V27="x",V27="S")),V27,IF(W$4=$D27,"x",IF(AND(((W$4-$D27)/VLOOKUP($C27,Tableau1,6,0))=INT(((W$4-$D27)/VLOOKUP($C27,Tableau1,6,0))),$C27&lt;&gt;""),"S",""))),"")</f>
        <v>#NAME?</v>
      </c>
      <c r="X27" s="62" t="e">
        <f t="array" aca="1" ref="X27" ca="1">IFERROR(IF(AND(OR(WEEKDAY(W$4,2)&gt;5,W$4=Fériés),OR(W27="x",W27="S")),W27,IF(X$4=$D27,"x",IF(AND(((X$4-$D27)/VLOOKUP($C27,Tableau1,6,0))=INT(((X$4-$D27)/VLOOKUP($C27,Tableau1,6,0))),$C27&lt;&gt;""),"S",""))),"")</f>
        <v>#NAME?</v>
      </c>
      <c r="Y27" s="62" t="e">
        <f t="array" aca="1" ref="Y27" ca="1">IFERROR(IF(AND(OR(WEEKDAY(X$4,2)&gt;5,X$4=Fériés),OR(X27="x",X27="S")),X27,IF(Y$4=$D27,"x",IF(AND(((Y$4-$D27)/VLOOKUP($C27,Tableau1,6,0))=INT(((Y$4-$D27)/VLOOKUP($C27,Tableau1,6,0))),$C27&lt;&gt;""),"S",""))),"")</f>
        <v>#NAME?</v>
      </c>
      <c r="Z27" s="62" t="e">
        <f t="array" aca="1" ref="Z27" ca="1">IFERROR(IF(AND(OR(WEEKDAY(Y$4,2)&gt;5,Y$4=Fériés),OR(Y27="x",Y27="S")),Y27,IF(Z$4=$D27,"x",IF(AND(((Z$4-$D27)/VLOOKUP($C27,Tableau1,6,0))=INT(((Z$4-$D27)/VLOOKUP($C27,Tableau1,6,0))),$C27&lt;&gt;""),"S",""))),"")</f>
        <v>#NAME?</v>
      </c>
      <c r="AA27" s="62" t="e">
        <f t="array" aca="1" ref="AA27" ca="1">IFERROR(IF(AND(OR(WEEKDAY(Z$4,2)&gt;5,Z$4=Fériés),OR(Z27="x",Z27="S")),Z27,IF(AA$4=$D27,"x",IF(AND(((AA$4-$D27)/VLOOKUP($C27,Tableau1,6,0))=INT(((AA$4-$D27)/VLOOKUP($C27,Tableau1,6,0))),$C27&lt;&gt;""),"S",""))),"")</f>
        <v>#NAME?</v>
      </c>
      <c r="AB27" s="62" t="e">
        <f t="array" aca="1" ref="AB27" ca="1">IFERROR(IF(AND(OR(WEEKDAY(AA$4,2)&gt;5,AA$4=Fériés),OR(AA27="x",AA27="S")),AA27,IF(AB$4=$D27,"x",IF(AND(((AB$4-$D27)/VLOOKUP($C27,Tableau1,6,0))=INT(((AB$4-$D27)/VLOOKUP($C27,Tableau1,6,0))),$C27&lt;&gt;""),"S",""))),"")</f>
        <v>#NAME?</v>
      </c>
      <c r="AC27" s="62" t="e">
        <f t="array" aca="1" ref="AC27" ca="1">IFERROR(IF(AND(OR(WEEKDAY(AB$4,2)&gt;5,AB$4=Fériés),OR(AB27="x",AB27="S")),AB27,IF(AC$4=$D27,"x",IF(AND(((AC$4-$D27)/VLOOKUP($C27,Tableau1,6,0))=INT(((AC$4-$D27)/VLOOKUP($C27,Tableau1,6,0))),$C27&lt;&gt;""),"S",""))),"")</f>
        <v>#NAME?</v>
      </c>
      <c r="AD27" s="62" t="e">
        <f t="array" aca="1" ref="AD27" ca="1">IFERROR(IF(AND(OR(WEEKDAY(AC$4,2)&gt;5,AC$4=Fériés),OR(AC27="x",AC27="S")),AC27,IF(AD$4=$D27,"x",IF(AND(((AD$4-$D27)/VLOOKUP($C27,Tableau1,6,0))=INT(((AD$4-$D27)/VLOOKUP($C27,Tableau1,6,0))),$C27&lt;&gt;""),"S",""))),"")</f>
        <v>#NAME?</v>
      </c>
      <c r="AE27" s="62" t="e">
        <f t="array" aca="1" ref="AE27" ca="1">IFERROR(IF(AND(OR(WEEKDAY(AD$4,2)&gt;5,AD$4=Fériés),OR(AD27="x",AD27="S")),AD27,IF(AE$4=$D27,"x",IF(AND(((AE$4-$D27)/VLOOKUP($C27,Tableau1,6,0))=INT(((AE$4-$D27)/VLOOKUP($C27,Tableau1,6,0))),$C27&lt;&gt;""),"S",""))),"")</f>
        <v>#NAME?</v>
      </c>
      <c r="AF27" s="62" t="e">
        <f t="array" aca="1" ref="AF27" ca="1">IFERROR(IF(AND(OR(WEEKDAY(AE$4,2)&gt;5,AE$4=Fériés),OR(AE27="x",AE27="S")),AE27,IF(AF$4=$D27,"x",IF(AND(((AF$4-$D27)/VLOOKUP($C27,Tableau1,6,0))=INT(((AF$4-$D27)/VLOOKUP($C27,Tableau1,6,0))),$C27&lt;&gt;""),"S",""))),"")</f>
        <v>#NAME?</v>
      </c>
      <c r="AG27" s="62" t="e">
        <f t="array" aca="1" ref="AG27" ca="1">IFERROR(IF(AND(OR(WEEKDAY(AF$4,2)&gt;5,AF$4=Fériés),OR(AF27="x",AF27="S")),AF27,IF(AG$4=$D27,"x",IF(AND(((AG$4-$D27)/VLOOKUP($C27,Tableau1,6,0))=INT(((AG$4-$D27)/VLOOKUP($C27,Tableau1,6,0))),$C27&lt;&gt;""),"S",""))),"")</f>
        <v>#NAME?</v>
      </c>
      <c r="AH27" s="62" t="e">
        <f t="array" aca="1" ref="AH27" ca="1">IFERROR(IF(AND(OR(WEEKDAY(AG$4,2)&gt;5,AG$4=Fériés),OR(AG27="x",AG27="S")),AG27,IF(AH$4=$D27,"x",IF(AND(((AH$4-$D27)/VLOOKUP($C27,Tableau1,6,0))=INT(((AH$4-$D27)/VLOOKUP($C27,Tableau1,6,0))),$C27&lt;&gt;""),"S",""))),"")</f>
        <v>#NAME?</v>
      </c>
      <c r="AI27" s="62" t="e">
        <f t="array" aca="1" ref="AI27" ca="1">IFERROR(IF(AND(OR(WEEKDAY(AH$4,2)&gt;5,AH$4=Fériés),OR(AH27="x",AH27="S")),AH27,IF(AI$4=$D27,"x",IF(AND(((AI$4-$D27)/VLOOKUP($C27,Tableau1,6,0))=INT(((AI$4-$D27)/VLOOKUP($C27,Tableau1,6,0))),$C27&lt;&gt;""),"S",""))),"")</f>
        <v>#NAME?</v>
      </c>
      <c r="AJ27" s="62" t="e">
        <f t="array" aca="1" ref="AJ27" ca="1">IFERROR(IF(AND(OR(WEEKDAY(AI$4,2)&gt;5,AI$4=Fériés),OR(AI27="x",AI27="S")),AI27,IF(AJ$4=$D27,"x",IF(AND(((AJ$4-$D27)/VLOOKUP($C27,Tableau1,6,0))=INT(((AJ$4-$D27)/VLOOKUP($C27,Tableau1,6,0))),$C27&lt;&gt;""),"S",""))),"")</f>
        <v>#NAME?</v>
      </c>
      <c r="AK27" s="62" t="e">
        <f t="array" aca="1" ref="AK27" ca="1">IFERROR(IF(AND(OR(WEEKDAY(AJ$4,2)&gt;5,AJ$4=Fériés),OR(AJ27="x",AJ27="S")),AJ27,IF(AK$4=$D27,"x",IF(AND(((AK$4-$D27)/VLOOKUP($C27,Tableau1,6,0))=INT(((AK$4-$D27)/VLOOKUP($C27,Tableau1,6,0))),$C27&lt;&gt;""),"S",""))),"")</f>
        <v>#NAME?</v>
      </c>
      <c r="AL27" s="62" t="e">
        <f t="array" aca="1" ref="AL27" ca="1">IFERROR(IF(AND(OR(WEEKDAY(AK$4,2)&gt;5,AK$4=Fériés),OR(AK27="x",AK27="S")),AK27,IF(AL$4=$D27,"x",IF(AND(((AL$4-$D27)/VLOOKUP($C27,Tableau1,6,0))=INT(((AL$4-$D27)/VLOOKUP($C27,Tableau1,6,0))),$C27&lt;&gt;""),"S",""))),"")</f>
        <v>#NAME?</v>
      </c>
      <c r="AM27" s="62" t="e">
        <f t="array" aca="1" ref="AM27" ca="1">IFERROR(IF(AND(OR(WEEKDAY(AL$4,2)&gt;5,AL$4=Fériés),OR(AL27="x",AL27="S")),AL27,IF(AM$4=$D27,"x",IF(AND(((AM$4-$D27)/VLOOKUP($C27,Tableau1,6,0))=INT(((AM$4-$D27)/VLOOKUP($C27,Tableau1,6,0))),$C27&lt;&gt;""),"S",""))),"")</f>
        <v>#NAME?</v>
      </c>
      <c r="AN27" s="62" t="e">
        <f t="array" aca="1" ref="AN27" ca="1">IFERROR(IF(AND(OR(WEEKDAY(AM$4,2)&gt;5,AM$4=Fériés),OR(AM27="x",AM27="S")),AM27,IF(AN$4=$D27,"x",IF(AND(((AN$4-$D27)/VLOOKUP($C27,Tableau1,6,0))=INT(((AN$4-$D27)/VLOOKUP($C27,Tableau1,6,0))),$C27&lt;&gt;""),"S",""))),"")</f>
        <v>#NAME?</v>
      </c>
      <c r="AO27" s="62" t="e">
        <f t="array" aca="1" ref="AO27" ca="1">IFERROR(IF(AND(OR(WEEKDAY(AN$4,2)&gt;5,AN$4=Fériés),OR(AN27="x",AN27="S")),AN27,IF(AO$4=$D27,"x",IF(AND(((AO$4-$D27)/VLOOKUP($C27,Tableau1,6,0))=INT(((AO$4-$D27)/VLOOKUP($C27,Tableau1,6,0))),$C27&lt;&gt;""),"S",""))),"")</f>
        <v>#NAME?</v>
      </c>
      <c r="AP27" s="62" t="e">
        <f t="array" aca="1" ref="AP27" ca="1">IFERROR(IF(AND(OR(WEEKDAY(AO$4,2)&gt;5,AO$4=Fériés),OR(AO27="x",AO27="S")),AO27,IF(AP$4=$D27,"x",IF(AND(((AP$4-$D27)/VLOOKUP($C27,Tableau1,6,0))=INT(((AP$4-$D27)/VLOOKUP($C27,Tableau1,6,0))),$C27&lt;&gt;""),"S",""))),"")</f>
        <v>#NAME?</v>
      </c>
      <c r="AQ27" s="62" t="e">
        <f t="array" aca="1" ref="AQ27" ca="1">IFERROR(IF(AND(OR(WEEKDAY(AP$4,2)&gt;5,AP$4=Fériés),OR(AP27="x",AP27="S")),AP27,IF(AQ$4=$D27,"x",IF(AND(((AQ$4-$D27)/VLOOKUP($C27,Tableau1,6,0))=INT(((AQ$4-$D27)/VLOOKUP($C27,Tableau1,6,0))),$C27&lt;&gt;""),"S",""))),"")</f>
        <v>#NAME?</v>
      </c>
      <c r="AR27" s="62" t="e">
        <f t="array" aca="1" ref="AR27" ca="1">IFERROR(IF(AND(OR(WEEKDAY(AQ$4,2)&gt;5,AQ$4=Fériés),OR(AQ27="x",AQ27="S")),AQ27,IF(AR$4=$D27,"x",IF(AND(((AR$4-$D27)/VLOOKUP($C27,Tableau1,6,0))=INT(((AR$4-$D27)/VLOOKUP($C27,Tableau1,6,0))),$C27&lt;&gt;""),"S",""))),"")</f>
        <v>#NAME?</v>
      </c>
      <c r="AS27" s="62" t="e">
        <f t="array" aca="1" ref="AS27" ca="1">IFERROR(IF(AND(OR(WEEKDAY(AR$4,2)&gt;5,AR$4=Fériés),OR(AR27="x",AR27="S")),AR27,IF(AS$4=$D27,"x",IF(AND(((AS$4-$D27)/VLOOKUP($C27,Tableau1,6,0))=INT(((AS$4-$D27)/VLOOKUP($C27,Tableau1,6,0))),$C27&lt;&gt;""),"S",""))),"")</f>
        <v>#NAME?</v>
      </c>
      <c r="AT27" s="62" t="e">
        <f t="array" aca="1" ref="AT27" ca="1">IFERROR(IF(AND(OR(WEEKDAY(AS$4,2)&gt;5,AS$4=Fériés),OR(AS27="x",AS27="S")),AS27,IF(AT$4=$D27,"x",IF(AND(((AT$4-$D27)/VLOOKUP($C27,Tableau1,6,0))=INT(((AT$4-$D27)/VLOOKUP($C27,Tableau1,6,0))),$C27&lt;&gt;""),"S",""))),"")</f>
        <v>#NAME?</v>
      </c>
      <c r="AU27" s="62" t="e">
        <f t="array" aca="1" ref="AU27" ca="1">IFERROR(IF(AND(OR(WEEKDAY(AT$4,2)&gt;5,AT$4=Fériés),OR(AT27="x",AT27="S")),AT27,IF(AU$4=$D27,"x",IF(AND(((AU$4-$D27)/VLOOKUP($C27,Tableau1,6,0))=INT(((AU$4-$D27)/VLOOKUP($C27,Tableau1,6,0))),$C27&lt;&gt;""),"S",""))),"")</f>
        <v>#NAME?</v>
      </c>
      <c r="AV27" s="62" t="e">
        <f t="array" aca="1" ref="AV27" ca="1">IFERROR(IF(AND(OR(WEEKDAY(AU$4,2)&gt;5,AU$4=Fériés),OR(AU27="x",AU27="S")),AU27,IF(AV$4=$D27,"x",IF(AND(((AV$4-$D27)/VLOOKUP($C27,Tableau1,6,0))=INT(((AV$4-$D27)/VLOOKUP($C27,Tableau1,6,0))),$C27&lt;&gt;""),"S",""))),"")</f>
        <v>#NAME?</v>
      </c>
      <c r="AW27" s="62" t="e">
        <f t="array" aca="1" ref="AW27" ca="1">IFERROR(IF(AND(OR(WEEKDAY(AV$4,2)&gt;5,AV$4=Fériés),OR(AV27="x",AV27="S")),AV27,IF(AW$4=$D27,"x",IF(AND(((AW$4-$D27)/VLOOKUP($C27,Tableau1,6,0))=INT(((AW$4-$D27)/VLOOKUP($C27,Tableau1,6,0))),$C27&lt;&gt;""),"S",""))),"")</f>
        <v>#NAME?</v>
      </c>
      <c r="AX27" s="62" t="e">
        <f t="array" aca="1" ref="AX27" ca="1">IFERROR(IF(AND(OR(WEEKDAY(AW$4,2)&gt;5,AW$4=Fériés),OR(AW27="x",AW27="S")),AW27,IF(AX$4=$D27,"x",IF(AND(((AX$4-$D27)/VLOOKUP($C27,Tableau1,6,0))=INT(((AX$4-$D27)/VLOOKUP($C27,Tableau1,6,0))),$C27&lt;&gt;""),"S",""))),"")</f>
        <v>#NAME?</v>
      </c>
      <c r="AY27" s="62" t="e">
        <f t="array" aca="1" ref="AY27" ca="1">IFERROR(IF(AND(OR(WEEKDAY(AX$4,2)&gt;5,AX$4=Fériés),OR(AX27="x",AX27="S")),AX27,IF(AY$4=$D27,"x",IF(AND(((AY$4-$D27)/VLOOKUP($C27,Tableau1,6,0))=INT(((AY$4-$D27)/VLOOKUP($C27,Tableau1,6,0))),$C27&lt;&gt;""),"S",""))),"")</f>
        <v>#NAME?</v>
      </c>
      <c r="AZ27" s="62" t="e">
        <f t="array" aca="1" ref="AZ27" ca="1">IFERROR(IF(AND(OR(WEEKDAY(AY$4,2)&gt;5,AY$4=Fériés),OR(AY27="x",AY27="S")),AY27,IF(AZ$4=$D27,"x",IF(AND(((AZ$4-$D27)/VLOOKUP($C27,Tableau1,6,0))=INT(((AZ$4-$D27)/VLOOKUP($C27,Tableau1,6,0))),$C27&lt;&gt;""),"S",""))),"")</f>
        <v>#NAME?</v>
      </c>
      <c r="BA27" s="62" t="e">
        <f t="array" aca="1" ref="BA27" ca="1">IFERROR(IF(AND(OR(WEEKDAY(AZ$4,2)&gt;5,AZ$4=Fériés),OR(AZ27="x",AZ27="S")),AZ27,IF(BA$4=$D27,"x",IF(AND(((BA$4-$D27)/VLOOKUP($C27,Tableau1,6,0))=INT(((BA$4-$D27)/VLOOKUP($C27,Tableau1,6,0))),$C27&lt;&gt;""),"S",""))),"")</f>
        <v>#NAME?</v>
      </c>
      <c r="BB27" s="62" t="e">
        <f t="array" aca="1" ref="BB27" ca="1">IFERROR(IF(AND(OR(WEEKDAY(BA$4,2)&gt;5,BA$4=Fériés),OR(BA27="x",BA27="S")),BA27,IF(BB$4=$D27,"x",IF(AND(((BB$4-$D27)/VLOOKUP($C27,Tableau1,6,0))=INT(((BB$4-$D27)/VLOOKUP($C27,Tableau1,6,0))),$C27&lt;&gt;""),"S",""))),"")</f>
        <v>#NAME?</v>
      </c>
      <c r="BC27" s="62" t="e">
        <f t="array" aca="1" ref="BC27" ca="1">IFERROR(IF(AND(OR(WEEKDAY(BB$4,2)&gt;5,BB$4=Fériés),OR(BB27="x",BB27="S")),BB27,IF(BC$4=$D27,"x",IF(AND(((BC$4-$D27)/VLOOKUP($C27,Tableau1,6,0))=INT(((BC$4-$D27)/VLOOKUP($C27,Tableau1,6,0))),$C27&lt;&gt;""),"S",""))),"")</f>
        <v>#NAME?</v>
      </c>
      <c r="BD27" s="63" t="e">
        <f t="array" aca="1" ref="BD27" ca="1">IFERROR(IF(AND(OR(WEEKDAY(BC$4,2)&gt;5,BC$4=Fériés),OR(BC27="x",BC27="S")),BC27,IF(BD$4=$D27,"x",IF(AND(((BD$4-$D27)/VLOOKUP($C27,Tableau1,6,0))=INT(((BD$4-$D27)/VLOOKUP($C27,Tableau1,6,0))),$C27&lt;&gt;""),"S",""))),"")</f>
        <v>#NAME?</v>
      </c>
    </row>
    <row r="28" spans="3:56">
      <c r="C28" s="76" t="s">
        <v>112</v>
      </c>
      <c r="D28" s="24">
        <f ca="1">IF(ISBLANK(C28),0,VLOOKUP(C28,MACHINE!$C$4:$J$49,2,0))</f>
        <v>0</v>
      </c>
      <c r="E28" s="48"/>
      <c r="F28">
        <f t="shared" ca="1" si="4"/>
        <v>0</v>
      </c>
      <c r="G28" s="62" t="e">
        <f t="array" aca="1" ref="G28" ca="1">IFERROR(IF(AND(OR(WEEKDAY(F$4,2)&gt;5,F$4=Fériés),OR(F28="x",F28="S")),F28,IF(G$4=$D28,"x",IF(AND(((G$4-$D28)/VLOOKUP($C28,Tableau1,6,0))=INT(((G$4-$D28)/VLOOKUP($C28,Tableau1,6,0))),$C28&lt;&gt;""),"S",""))),"")</f>
        <v>#NAME?</v>
      </c>
      <c r="H28" s="62" t="e">
        <f t="array" aca="1" ref="H28" ca="1">IFERROR(IF(AND(OR(WEEKDAY(G$4,2)&gt;5,G$4=Fériés),OR(G28="x",G28="S")),G28,IF(H$4=$D28,"x",IF(AND(((H$4-$D28)/VLOOKUP($C28,Tableau1,6,0))=INT(((H$4-$D28)/VLOOKUP($C28,Tableau1,6,0))),$C28&lt;&gt;""),"S",""))),"")</f>
        <v>#NAME?</v>
      </c>
      <c r="I28" s="62" t="e">
        <f t="array" aca="1" ref="I28" ca="1">IFERROR(IF(AND(OR(WEEKDAY(H$4,2)&gt;5,H$4=Fériés),OR(H28="x",H28="S")),H28,IF(I$4=$D28,"x",IF(AND(((I$4-$D28)/VLOOKUP($C28,Tableau1,6,0))=INT(((I$4-$D28)/VLOOKUP($C28,Tableau1,6,0))),$C28&lt;&gt;""),"S",""))),"")</f>
        <v>#NAME?</v>
      </c>
      <c r="J28" s="62" t="e">
        <f t="array" aca="1" ref="J28" ca="1">IFERROR(IF(AND(OR(WEEKDAY(I$4,2)&gt;5,I$4=Fériés),OR(I28="x",I28="S")),I28,IF(J$4=$D28,"x",IF(AND(((J$4-$D28)/VLOOKUP($C28,Tableau1,6,0))=INT(((J$4-$D28)/VLOOKUP($C28,Tableau1,6,0))),$C28&lt;&gt;""),"S",""))),"")</f>
        <v>#NAME?</v>
      </c>
      <c r="K28" s="62" t="e">
        <f t="array" aca="1" ref="K28" ca="1">IFERROR(IF(AND(OR(WEEKDAY(J$4,2)&gt;5,J$4=Fériés),OR(J28="x",J28="S")),J28,IF(K$4=$D28,"x",IF(AND(((K$4-$D28)/VLOOKUP($C28,Tableau1,6,0))=INT(((K$4-$D28)/VLOOKUP($C28,Tableau1,6,0))),$C28&lt;&gt;""),"S",""))),"")</f>
        <v>#NAME?</v>
      </c>
      <c r="L28" s="62" t="e">
        <f t="array" aca="1" ref="L28" ca="1">IFERROR(IF(AND(OR(WEEKDAY(K$4,2)&gt;5,K$4=Fériés),OR(K28="x",K28="S")),K28,IF(L$4=$D28,"x",IF(AND(((L$4-$D28)/VLOOKUP($C28,Tableau1,6,0))=INT(((L$4-$D28)/VLOOKUP($C28,Tableau1,6,0))),$C28&lt;&gt;""),"S",""))),"")</f>
        <v>#NAME?</v>
      </c>
      <c r="M28" s="62" t="e">
        <f t="array" aca="1" ref="M28" ca="1">IFERROR(IF(AND(OR(WEEKDAY(L$4,2)&gt;5,L$4=Fériés),OR(L28="x",L28="S")),L28,IF(M$4=$D28,"x",IF(AND(((M$4-$D28)/VLOOKUP($C28,Tableau1,6,0))=INT(((M$4-$D28)/VLOOKUP($C28,Tableau1,6,0))),$C28&lt;&gt;""),"S",""))),"")</f>
        <v>#NAME?</v>
      </c>
      <c r="N28" s="62" t="e">
        <f t="array" aca="1" ref="N28" ca="1">IFERROR(IF(AND(OR(WEEKDAY(M$4,2)&gt;5,M$4=Fériés),OR(M28="x",M28="S")),M28,IF(N$4=$D28,"x",IF(AND(((N$4-$D28)/VLOOKUP($C28,Tableau1,6,0))=INT(((N$4-$D28)/VLOOKUP($C28,Tableau1,6,0))),$C28&lt;&gt;""),"S",""))),"")</f>
        <v>#NAME?</v>
      </c>
      <c r="O28" s="62" t="e">
        <f t="array" aca="1" ref="O28" ca="1">IFERROR(IF(AND(OR(WEEKDAY(N$4,2)&gt;5,N$4=Fériés),OR(N28="x",N28="S")),N28,IF(O$4=$D28,"x",IF(AND(((O$4-$D28)/VLOOKUP($C28,Tableau1,6,0))=INT(((O$4-$D28)/VLOOKUP($C28,Tableau1,6,0))),$C28&lt;&gt;""),"S",""))),"")</f>
        <v>#NAME?</v>
      </c>
      <c r="P28" s="62" t="e">
        <f t="array" aca="1" ref="P28" ca="1">IFERROR(IF(AND(OR(WEEKDAY(O$4,2)&gt;5,O$4=Fériés),OR(O28="x",O28="S")),O28,IF(P$4=$D28,"x",IF(AND(((P$4-$D28)/VLOOKUP($C28,Tableau1,6,0))=INT(((P$4-$D28)/VLOOKUP($C28,Tableau1,6,0))),$C28&lt;&gt;""),"S",""))),"")</f>
        <v>#NAME?</v>
      </c>
      <c r="Q28" s="62" t="e">
        <f t="array" aca="1" ref="Q28" ca="1">IFERROR(IF(AND(OR(WEEKDAY(P$4,2)&gt;5,P$4=Fériés),OR(P28="x",P28="S")),P28,IF(Q$4=$D28,"x",IF(AND(((Q$4-$D28)/VLOOKUP($C28,Tableau1,6,0))=INT(((Q$4-$D28)/VLOOKUP($C28,Tableau1,6,0))),$C28&lt;&gt;""),"S",""))),"")</f>
        <v>#NAME?</v>
      </c>
      <c r="R28" s="62" t="e">
        <f t="array" aca="1" ref="R28" ca="1">IFERROR(IF(AND(OR(WEEKDAY(Q$4,2)&gt;5,Q$4=Fériés),OR(Q28="x",Q28="S")),Q28,IF(R$4=$D28,"x",IF(AND(((R$4-$D28)/VLOOKUP($C28,Tableau1,6,0))=INT(((R$4-$D28)/VLOOKUP($C28,Tableau1,6,0))),$C28&lt;&gt;""),"S",""))),"")</f>
        <v>#NAME?</v>
      </c>
      <c r="S28" s="62" t="e">
        <f t="array" aca="1" ref="S28" ca="1">IFERROR(IF(AND(OR(WEEKDAY(R$4,2)&gt;5,R$4=Fériés),OR(R28="x",R28="S")),R28,IF(S$4=$D28,"x",IF(AND(((S$4-$D28)/VLOOKUP($C28,Tableau1,6,0))=INT(((S$4-$D28)/VLOOKUP($C28,Tableau1,6,0))),$C28&lt;&gt;""),"S",""))),"")</f>
        <v>#NAME?</v>
      </c>
      <c r="T28" s="62" t="e">
        <f t="array" aca="1" ref="T28" ca="1">IFERROR(IF(AND(OR(WEEKDAY(S$4,2)&gt;5,S$4=Fériés),OR(S28="x",S28="S")),S28,IF(T$4=$D28,"x",IF(AND(((T$4-$D28)/VLOOKUP($C28,Tableau1,6,0))=INT(((T$4-$D28)/VLOOKUP($C28,Tableau1,6,0))),$C28&lt;&gt;""),"S",""))),"")</f>
        <v>#NAME?</v>
      </c>
      <c r="U28" s="62" t="e">
        <f t="array" aca="1" ref="U28" ca="1">IFERROR(IF(AND(OR(WEEKDAY(T$4,2)&gt;5,T$4=Fériés),OR(T28="x",T28="S")),T28,IF(U$4=$D28,"x",IF(AND(((U$4-$D28)/VLOOKUP($C28,Tableau1,6,0))=INT(((U$4-$D28)/VLOOKUP($C28,Tableau1,6,0))),$C28&lt;&gt;""),"S",""))),"")</f>
        <v>#NAME?</v>
      </c>
      <c r="V28" s="62" t="e">
        <f t="array" aca="1" ref="V28" ca="1">IFERROR(IF(AND(OR(WEEKDAY(U$4,2)&gt;5,U$4=Fériés),OR(U28="x",U28="S")),U28,IF(V$4=$D28,"x",IF(AND(((V$4-$D28)/VLOOKUP($C28,Tableau1,6,0))=INT(((V$4-$D28)/VLOOKUP($C28,Tableau1,6,0))),$C28&lt;&gt;""),"S",""))),"")</f>
        <v>#NAME?</v>
      </c>
      <c r="W28" s="62" t="e">
        <f t="array" aca="1" ref="W28" ca="1">IFERROR(IF(AND(OR(WEEKDAY(V$4,2)&gt;5,V$4=Fériés),OR(V28="x",V28="S")),V28,IF(W$4=$D28,"x",IF(AND(((W$4-$D28)/VLOOKUP($C28,Tableau1,6,0))=INT(((W$4-$D28)/VLOOKUP($C28,Tableau1,6,0))),$C28&lt;&gt;""),"S",""))),"")</f>
        <v>#NAME?</v>
      </c>
      <c r="X28" s="62" t="e">
        <f t="array" aca="1" ref="X28" ca="1">IFERROR(IF(AND(OR(WEEKDAY(W$4,2)&gt;5,W$4=Fériés),OR(W28="x",W28="S")),W28,IF(X$4=$D28,"x",IF(AND(((X$4-$D28)/VLOOKUP($C28,Tableau1,6,0))=INT(((X$4-$D28)/VLOOKUP($C28,Tableau1,6,0))),$C28&lt;&gt;""),"S",""))),"")</f>
        <v>#NAME?</v>
      </c>
      <c r="Y28" s="62" t="e">
        <f t="array" aca="1" ref="Y28" ca="1">IFERROR(IF(AND(OR(WEEKDAY(X$4,2)&gt;5,X$4=Fériés),OR(X28="x",X28="S")),X28,IF(Y$4=$D28,"x",IF(AND(((Y$4-$D28)/VLOOKUP($C28,Tableau1,6,0))=INT(((Y$4-$D28)/VLOOKUP($C28,Tableau1,6,0))),$C28&lt;&gt;""),"S",""))),"")</f>
        <v>#NAME?</v>
      </c>
      <c r="Z28" s="62" t="e">
        <f t="array" aca="1" ref="Z28" ca="1">IFERROR(IF(AND(OR(WEEKDAY(Y$4,2)&gt;5,Y$4=Fériés),OR(Y28="x",Y28="S")),Y28,IF(Z$4=$D28,"x",IF(AND(((Z$4-$D28)/VLOOKUP($C28,Tableau1,6,0))=INT(((Z$4-$D28)/VLOOKUP($C28,Tableau1,6,0))),$C28&lt;&gt;""),"S",""))),"")</f>
        <v>#NAME?</v>
      </c>
      <c r="AA28" s="62" t="e">
        <f t="array" aca="1" ref="AA28" ca="1">IFERROR(IF(AND(OR(WEEKDAY(Z$4,2)&gt;5,Z$4=Fériés),OR(Z28="x",Z28="S")),Z28,IF(AA$4=$D28,"x",IF(AND(((AA$4-$D28)/VLOOKUP($C28,Tableau1,6,0))=INT(((AA$4-$D28)/VLOOKUP($C28,Tableau1,6,0))),$C28&lt;&gt;""),"S",""))),"")</f>
        <v>#NAME?</v>
      </c>
      <c r="AB28" s="62" t="e">
        <f t="array" aca="1" ref="AB28" ca="1">IFERROR(IF(AND(OR(WEEKDAY(AA$4,2)&gt;5,AA$4=Fériés),OR(AA28="x",AA28="S")),AA28,IF(AB$4=$D28,"x",IF(AND(((AB$4-$D28)/VLOOKUP($C28,Tableau1,6,0))=INT(((AB$4-$D28)/VLOOKUP($C28,Tableau1,6,0))),$C28&lt;&gt;""),"S",""))),"")</f>
        <v>#NAME?</v>
      </c>
      <c r="AC28" s="62" t="e">
        <f t="array" aca="1" ref="AC28" ca="1">IFERROR(IF(AND(OR(WEEKDAY(AB$4,2)&gt;5,AB$4=Fériés),OR(AB28="x",AB28="S")),AB28,IF(AC$4=$D28,"x",IF(AND(((AC$4-$D28)/VLOOKUP($C28,Tableau1,6,0))=INT(((AC$4-$D28)/VLOOKUP($C28,Tableau1,6,0))),$C28&lt;&gt;""),"S",""))),"")</f>
        <v>#NAME?</v>
      </c>
      <c r="AD28" s="62" t="e">
        <f t="array" aca="1" ref="AD28" ca="1">IFERROR(IF(AND(OR(WEEKDAY(AC$4,2)&gt;5,AC$4=Fériés),OR(AC28="x",AC28="S")),AC28,IF(AD$4=$D28,"x",IF(AND(((AD$4-$D28)/VLOOKUP($C28,Tableau1,6,0))=INT(((AD$4-$D28)/VLOOKUP($C28,Tableau1,6,0))),$C28&lt;&gt;""),"S",""))),"")</f>
        <v>#NAME?</v>
      </c>
      <c r="AE28" s="62" t="e">
        <f t="array" aca="1" ref="AE28" ca="1">IFERROR(IF(AND(OR(WEEKDAY(AD$4,2)&gt;5,AD$4=Fériés),OR(AD28="x",AD28="S")),AD28,IF(AE$4=$D28,"x",IF(AND(((AE$4-$D28)/VLOOKUP($C28,Tableau1,6,0))=INT(((AE$4-$D28)/VLOOKUP($C28,Tableau1,6,0))),$C28&lt;&gt;""),"S",""))),"")</f>
        <v>#NAME?</v>
      </c>
      <c r="AF28" s="62" t="e">
        <f t="array" aca="1" ref="AF28" ca="1">IFERROR(IF(AND(OR(WEEKDAY(AE$4,2)&gt;5,AE$4=Fériés),OR(AE28="x",AE28="S")),AE28,IF(AF$4=$D28,"x",IF(AND(((AF$4-$D28)/VLOOKUP($C28,Tableau1,6,0))=INT(((AF$4-$D28)/VLOOKUP($C28,Tableau1,6,0))),$C28&lt;&gt;""),"S",""))),"")</f>
        <v>#NAME?</v>
      </c>
      <c r="AG28" s="62" t="e">
        <f t="array" aca="1" ref="AG28" ca="1">IFERROR(IF(AND(OR(WEEKDAY(AF$4,2)&gt;5,AF$4=Fériés),OR(AF28="x",AF28="S")),AF28,IF(AG$4=$D28,"x",IF(AND(((AG$4-$D28)/VLOOKUP($C28,Tableau1,6,0))=INT(((AG$4-$D28)/VLOOKUP($C28,Tableau1,6,0))),$C28&lt;&gt;""),"S",""))),"")</f>
        <v>#NAME?</v>
      </c>
      <c r="AH28" s="62" t="e">
        <f t="array" aca="1" ref="AH28" ca="1">IFERROR(IF(AND(OR(WEEKDAY(AG$4,2)&gt;5,AG$4=Fériés),OR(AG28="x",AG28="S")),AG28,IF(AH$4=$D28,"x",IF(AND(((AH$4-$D28)/VLOOKUP($C28,Tableau1,6,0))=INT(((AH$4-$D28)/VLOOKUP($C28,Tableau1,6,0))),$C28&lt;&gt;""),"S",""))),"")</f>
        <v>#NAME?</v>
      </c>
      <c r="AI28" s="62" t="e">
        <f t="array" aca="1" ref="AI28" ca="1">IFERROR(IF(AND(OR(WEEKDAY(AH$4,2)&gt;5,AH$4=Fériés),OR(AH28="x",AH28="S")),AH28,IF(AI$4=$D28,"x",IF(AND(((AI$4-$D28)/VLOOKUP($C28,Tableau1,6,0))=INT(((AI$4-$D28)/VLOOKUP($C28,Tableau1,6,0))),$C28&lt;&gt;""),"S",""))),"")</f>
        <v>#NAME?</v>
      </c>
      <c r="AJ28" s="62" t="e">
        <f t="array" aca="1" ref="AJ28" ca="1">IFERROR(IF(AND(OR(WEEKDAY(AI$4,2)&gt;5,AI$4=Fériés),OR(AI28="x",AI28="S")),AI28,IF(AJ$4=$D28,"x",IF(AND(((AJ$4-$D28)/VLOOKUP($C28,Tableau1,6,0))=INT(((AJ$4-$D28)/VLOOKUP($C28,Tableau1,6,0))),$C28&lt;&gt;""),"S",""))),"")</f>
        <v>#NAME?</v>
      </c>
      <c r="AK28" s="62" t="e">
        <f t="array" aca="1" ref="AK28" ca="1">IFERROR(IF(AND(OR(WEEKDAY(AJ$4,2)&gt;5,AJ$4=Fériés),OR(AJ28="x",AJ28="S")),AJ28,IF(AK$4=$D28,"x",IF(AND(((AK$4-$D28)/VLOOKUP($C28,Tableau1,6,0))=INT(((AK$4-$D28)/VLOOKUP($C28,Tableau1,6,0))),$C28&lt;&gt;""),"S",""))),"")</f>
        <v>#NAME?</v>
      </c>
      <c r="AL28" s="62" t="e">
        <f t="array" aca="1" ref="AL28" ca="1">IFERROR(IF(AND(OR(WEEKDAY(AK$4,2)&gt;5,AK$4=Fériés),OR(AK28="x",AK28="S")),AK28,IF(AL$4=$D28,"x",IF(AND(((AL$4-$D28)/VLOOKUP($C28,Tableau1,6,0))=INT(((AL$4-$D28)/VLOOKUP($C28,Tableau1,6,0))),$C28&lt;&gt;""),"S",""))),"")</f>
        <v>#NAME?</v>
      </c>
      <c r="AM28" s="62" t="e">
        <f t="array" aca="1" ref="AM28" ca="1">IFERROR(IF(AND(OR(WEEKDAY(AL$4,2)&gt;5,AL$4=Fériés),OR(AL28="x",AL28="S")),AL28,IF(AM$4=$D28,"x",IF(AND(((AM$4-$D28)/VLOOKUP($C28,Tableau1,6,0))=INT(((AM$4-$D28)/VLOOKUP($C28,Tableau1,6,0))),$C28&lt;&gt;""),"S",""))),"")</f>
        <v>#NAME?</v>
      </c>
      <c r="AN28" s="62" t="e">
        <f t="array" aca="1" ref="AN28" ca="1">IFERROR(IF(AND(OR(WEEKDAY(AM$4,2)&gt;5,AM$4=Fériés),OR(AM28="x",AM28="S")),AM28,IF(AN$4=$D28,"x",IF(AND(((AN$4-$D28)/VLOOKUP($C28,Tableau1,6,0))=INT(((AN$4-$D28)/VLOOKUP($C28,Tableau1,6,0))),$C28&lt;&gt;""),"S",""))),"")</f>
        <v>#NAME?</v>
      </c>
      <c r="AO28" s="62" t="e">
        <f t="array" aca="1" ref="AO28" ca="1">IFERROR(IF(AND(OR(WEEKDAY(AN$4,2)&gt;5,AN$4=Fériés),OR(AN28="x",AN28="S")),AN28,IF(AO$4=$D28,"x",IF(AND(((AO$4-$D28)/VLOOKUP($C28,Tableau1,6,0))=INT(((AO$4-$D28)/VLOOKUP($C28,Tableau1,6,0))),$C28&lt;&gt;""),"S",""))),"")</f>
        <v>#NAME?</v>
      </c>
      <c r="AP28" s="62" t="e">
        <f t="array" aca="1" ref="AP28" ca="1">IFERROR(IF(AND(OR(WEEKDAY(AO$4,2)&gt;5,AO$4=Fériés),OR(AO28="x",AO28="S")),AO28,IF(AP$4=$D28,"x",IF(AND(((AP$4-$D28)/VLOOKUP($C28,Tableau1,6,0))=INT(((AP$4-$D28)/VLOOKUP($C28,Tableau1,6,0))),$C28&lt;&gt;""),"S",""))),"")</f>
        <v>#NAME?</v>
      </c>
      <c r="AQ28" s="62" t="e">
        <f t="array" aca="1" ref="AQ28" ca="1">IFERROR(IF(AND(OR(WEEKDAY(AP$4,2)&gt;5,AP$4=Fériés),OR(AP28="x",AP28="S")),AP28,IF(AQ$4=$D28,"x",IF(AND(((AQ$4-$D28)/VLOOKUP($C28,Tableau1,6,0))=INT(((AQ$4-$D28)/VLOOKUP($C28,Tableau1,6,0))),$C28&lt;&gt;""),"S",""))),"")</f>
        <v>#NAME?</v>
      </c>
      <c r="AR28" s="62" t="e">
        <f t="array" aca="1" ref="AR28" ca="1">IFERROR(IF(AND(OR(WEEKDAY(AQ$4,2)&gt;5,AQ$4=Fériés),OR(AQ28="x",AQ28="S")),AQ28,IF(AR$4=$D28,"x",IF(AND(((AR$4-$D28)/VLOOKUP($C28,Tableau1,6,0))=INT(((AR$4-$D28)/VLOOKUP($C28,Tableau1,6,0))),$C28&lt;&gt;""),"S",""))),"")</f>
        <v>#NAME?</v>
      </c>
      <c r="AS28" s="62" t="e">
        <f t="array" aca="1" ref="AS28" ca="1">IFERROR(IF(AND(OR(WEEKDAY(AR$4,2)&gt;5,AR$4=Fériés),OR(AR28="x",AR28="S")),AR28,IF(AS$4=$D28,"x",IF(AND(((AS$4-$D28)/VLOOKUP($C28,Tableau1,6,0))=INT(((AS$4-$D28)/VLOOKUP($C28,Tableau1,6,0))),$C28&lt;&gt;""),"S",""))),"")</f>
        <v>#NAME?</v>
      </c>
      <c r="AT28" s="62" t="e">
        <f t="array" aca="1" ref="AT28" ca="1">IFERROR(IF(AND(OR(WEEKDAY(AS$4,2)&gt;5,AS$4=Fériés),OR(AS28="x",AS28="S")),AS28,IF(AT$4=$D28,"x",IF(AND(((AT$4-$D28)/VLOOKUP($C28,Tableau1,6,0))=INT(((AT$4-$D28)/VLOOKUP($C28,Tableau1,6,0))),$C28&lt;&gt;""),"S",""))),"")</f>
        <v>#NAME?</v>
      </c>
      <c r="AU28" s="62" t="e">
        <f t="array" aca="1" ref="AU28" ca="1">IFERROR(IF(AND(OR(WEEKDAY(AT$4,2)&gt;5,AT$4=Fériés),OR(AT28="x",AT28="S")),AT28,IF(AU$4=$D28,"x",IF(AND(((AU$4-$D28)/VLOOKUP($C28,Tableau1,6,0))=INT(((AU$4-$D28)/VLOOKUP($C28,Tableau1,6,0))),$C28&lt;&gt;""),"S",""))),"")</f>
        <v>#NAME?</v>
      </c>
      <c r="AV28" s="62" t="e">
        <f t="array" aca="1" ref="AV28" ca="1">IFERROR(IF(AND(OR(WEEKDAY(AU$4,2)&gt;5,AU$4=Fériés),OR(AU28="x",AU28="S")),AU28,IF(AV$4=$D28,"x",IF(AND(((AV$4-$D28)/VLOOKUP($C28,Tableau1,6,0))=INT(((AV$4-$D28)/VLOOKUP($C28,Tableau1,6,0))),$C28&lt;&gt;""),"S",""))),"")</f>
        <v>#NAME?</v>
      </c>
      <c r="AW28" s="62" t="e">
        <f t="array" aca="1" ref="AW28" ca="1">IFERROR(IF(AND(OR(WEEKDAY(AV$4,2)&gt;5,AV$4=Fériés),OR(AV28="x",AV28="S")),AV28,IF(AW$4=$D28,"x",IF(AND(((AW$4-$D28)/VLOOKUP($C28,Tableau1,6,0))=INT(((AW$4-$D28)/VLOOKUP($C28,Tableau1,6,0))),$C28&lt;&gt;""),"S",""))),"")</f>
        <v>#NAME?</v>
      </c>
      <c r="AX28" s="62" t="e">
        <f t="array" aca="1" ref="AX28" ca="1">IFERROR(IF(AND(OR(WEEKDAY(AW$4,2)&gt;5,AW$4=Fériés),OR(AW28="x",AW28="S")),AW28,IF(AX$4=$D28,"x",IF(AND(((AX$4-$D28)/VLOOKUP($C28,Tableau1,6,0))=INT(((AX$4-$D28)/VLOOKUP($C28,Tableau1,6,0))),$C28&lt;&gt;""),"S",""))),"")</f>
        <v>#NAME?</v>
      </c>
      <c r="AY28" s="62" t="e">
        <f t="array" aca="1" ref="AY28" ca="1">IFERROR(IF(AND(OR(WEEKDAY(AX$4,2)&gt;5,AX$4=Fériés),OR(AX28="x",AX28="S")),AX28,IF(AY$4=$D28,"x",IF(AND(((AY$4-$D28)/VLOOKUP($C28,Tableau1,6,0))=INT(((AY$4-$D28)/VLOOKUP($C28,Tableau1,6,0))),$C28&lt;&gt;""),"S",""))),"")</f>
        <v>#NAME?</v>
      </c>
      <c r="AZ28" s="62" t="e">
        <f t="array" aca="1" ref="AZ28" ca="1">IFERROR(IF(AND(OR(WEEKDAY(AY$4,2)&gt;5,AY$4=Fériés),OR(AY28="x",AY28="S")),AY28,IF(AZ$4=$D28,"x",IF(AND(((AZ$4-$D28)/VLOOKUP($C28,Tableau1,6,0))=INT(((AZ$4-$D28)/VLOOKUP($C28,Tableau1,6,0))),$C28&lt;&gt;""),"S",""))),"")</f>
        <v>#NAME?</v>
      </c>
      <c r="BA28" s="62" t="e">
        <f t="array" aca="1" ref="BA28" ca="1">IFERROR(IF(AND(OR(WEEKDAY(AZ$4,2)&gt;5,AZ$4=Fériés),OR(AZ28="x",AZ28="S")),AZ28,IF(BA$4=$D28,"x",IF(AND(((BA$4-$D28)/VLOOKUP($C28,Tableau1,6,0))=INT(((BA$4-$D28)/VLOOKUP($C28,Tableau1,6,0))),$C28&lt;&gt;""),"S",""))),"")</f>
        <v>#NAME?</v>
      </c>
      <c r="BB28" s="62" t="e">
        <f t="array" aca="1" ref="BB28" ca="1">IFERROR(IF(AND(OR(WEEKDAY(BA$4,2)&gt;5,BA$4=Fériés),OR(BA28="x",BA28="S")),BA28,IF(BB$4=$D28,"x",IF(AND(((BB$4-$D28)/VLOOKUP($C28,Tableau1,6,0))=INT(((BB$4-$D28)/VLOOKUP($C28,Tableau1,6,0))),$C28&lt;&gt;""),"S",""))),"")</f>
        <v>#NAME?</v>
      </c>
      <c r="BC28" s="62" t="e">
        <f t="array" aca="1" ref="BC28" ca="1">IFERROR(IF(AND(OR(WEEKDAY(BB$4,2)&gt;5,BB$4=Fériés),OR(BB28="x",BB28="S")),BB28,IF(BC$4=$D28,"x",IF(AND(((BC$4-$D28)/VLOOKUP($C28,Tableau1,6,0))=INT(((BC$4-$D28)/VLOOKUP($C28,Tableau1,6,0))),$C28&lt;&gt;""),"S",""))),"")</f>
        <v>#NAME?</v>
      </c>
      <c r="BD28" s="63" t="e">
        <f t="array" aca="1" ref="BD28" ca="1">IFERROR(IF(AND(OR(WEEKDAY(BC$4,2)&gt;5,BC$4=Fériés),OR(BC28="x",BC28="S")),BC28,IF(BD$4=$D28,"x",IF(AND(((BD$4-$D28)/VLOOKUP($C28,Tableau1,6,0))=INT(((BD$4-$D28)/VLOOKUP($C28,Tableau1,6,0))),$C28&lt;&gt;""),"S",""))),"")</f>
        <v>#NAME?</v>
      </c>
    </row>
    <row r="29" spans="3:56">
      <c r="C29" s="74" t="s">
        <v>113</v>
      </c>
      <c r="D29" s="24">
        <f ca="1">IF(ISBLANK(C29),0,VLOOKUP(C29,MACHINE!$C$4:$J$49,2,0))</f>
        <v>42662</v>
      </c>
      <c r="E29" s="48"/>
      <c r="F29">
        <f t="shared" ca="1" si="4"/>
        <v>42662</v>
      </c>
      <c r="G29" s="62" t="e">
        <f t="array" aca="1" ref="G29" ca="1">IFERROR(IF(AND(OR(WEEKDAY(F$4,2)&gt;5,F$4=Fériés),OR(F29="x",F29="S")),F29,IF(G$4=$D29,"x",IF(AND(((G$4-$D29)/VLOOKUP($C29,Tableau1,6,0))=INT(((G$4-$D29)/VLOOKUP($C29,Tableau1,6,0))),$C29&lt;&gt;""),"S",""))),"")</f>
        <v>#NAME?</v>
      </c>
      <c r="H29" s="62" t="e">
        <f t="array" aca="1" ref="H29" ca="1">IFERROR(IF(AND(OR(WEEKDAY(G$4,2)&gt;5,G$4=Fériés),OR(G29="x",G29="S")),G29,IF(H$4=$D29,"x",IF(AND(((H$4-$D29)/VLOOKUP($C29,Tableau1,6,0))=INT(((H$4-$D29)/VLOOKUP($C29,Tableau1,6,0))),$C29&lt;&gt;""),"S",""))),"")</f>
        <v>#NAME?</v>
      </c>
      <c r="I29" s="62" t="e">
        <f t="array" aca="1" ref="I29" ca="1">IFERROR(IF(AND(OR(WEEKDAY(H$4,2)&gt;5,H$4=Fériés),OR(H29="x",H29="S")),H29,IF(I$4=$D29,"x",IF(AND(((I$4-$D29)/VLOOKUP($C29,Tableau1,6,0))=INT(((I$4-$D29)/VLOOKUP($C29,Tableau1,6,0))),$C29&lt;&gt;""),"S",""))),"")</f>
        <v>#NAME?</v>
      </c>
      <c r="J29" s="62" t="e">
        <f t="array" aca="1" ref="J29" ca="1">IFERROR(IF(AND(OR(WEEKDAY(I$4,2)&gt;5,I$4=Fériés),OR(I29="x",I29="S")),I29,IF(J$4=$D29,"x",IF(AND(((J$4-$D29)/VLOOKUP($C29,Tableau1,6,0))=INT(((J$4-$D29)/VLOOKUP($C29,Tableau1,6,0))),$C29&lt;&gt;""),"S",""))),"")</f>
        <v>#NAME?</v>
      </c>
      <c r="K29" s="62" t="e">
        <f t="array" aca="1" ref="K29" ca="1">IFERROR(IF(AND(OR(WEEKDAY(J$4,2)&gt;5,J$4=Fériés),OR(J29="x",J29="S")),J29,IF(K$4=$D29,"x",IF(AND(((K$4-$D29)/VLOOKUP($C29,Tableau1,6,0))=INT(((K$4-$D29)/VLOOKUP($C29,Tableau1,6,0))),$C29&lt;&gt;""),"S",""))),"")</f>
        <v>#NAME?</v>
      </c>
      <c r="L29" s="62" t="e">
        <f t="array" aca="1" ref="L29" ca="1">IFERROR(IF(AND(OR(WEEKDAY(K$4,2)&gt;5,K$4=Fériés),OR(K29="x",K29="S")),K29,IF(L$4=$D29,"x",IF(AND(((L$4-$D29)/VLOOKUP($C29,Tableau1,6,0))=INT(((L$4-$D29)/VLOOKUP($C29,Tableau1,6,0))),$C29&lt;&gt;""),"S",""))),"")</f>
        <v>#NAME?</v>
      </c>
      <c r="M29" s="62" t="e">
        <f t="array" aca="1" ref="M29" ca="1">IFERROR(IF(AND(OR(WEEKDAY(L$4,2)&gt;5,L$4=Fériés),OR(L29="x",L29="S")),L29,IF(M$4=$D29,"x",IF(AND(((M$4-$D29)/VLOOKUP($C29,Tableau1,6,0))=INT(((M$4-$D29)/VLOOKUP($C29,Tableau1,6,0))),$C29&lt;&gt;""),"S",""))),"")</f>
        <v>#NAME?</v>
      </c>
      <c r="N29" s="62" t="e">
        <f t="array" aca="1" ref="N29" ca="1">IFERROR(IF(AND(OR(WEEKDAY(M$4,2)&gt;5,M$4=Fériés),OR(M29="x",M29="S")),M29,IF(N$4=$D29,"x",IF(AND(((N$4-$D29)/VLOOKUP($C29,Tableau1,6,0))=INT(((N$4-$D29)/VLOOKUP($C29,Tableau1,6,0))),$C29&lt;&gt;""),"S",""))),"")</f>
        <v>#NAME?</v>
      </c>
      <c r="O29" s="62" t="e">
        <f t="array" aca="1" ref="O29" ca="1">IFERROR(IF(AND(OR(WEEKDAY(N$4,2)&gt;5,N$4=Fériés),OR(N29="x",N29="S")),N29,IF(O$4=$D29,"x",IF(AND(((O$4-$D29)/VLOOKUP($C29,Tableau1,6,0))=INT(((O$4-$D29)/VLOOKUP($C29,Tableau1,6,0))),$C29&lt;&gt;""),"S",""))),"")</f>
        <v>#NAME?</v>
      </c>
      <c r="P29" s="62" t="e">
        <f t="array" aca="1" ref="P29" ca="1">IFERROR(IF(AND(OR(WEEKDAY(O$4,2)&gt;5,O$4=Fériés),OR(O29="x",O29="S")),O29,IF(P$4=$D29,"x",IF(AND(((P$4-$D29)/VLOOKUP($C29,Tableau1,6,0))=INT(((P$4-$D29)/VLOOKUP($C29,Tableau1,6,0))),$C29&lt;&gt;""),"S",""))),"")</f>
        <v>#NAME?</v>
      </c>
      <c r="Q29" s="62" t="e">
        <f t="array" aca="1" ref="Q29" ca="1">IFERROR(IF(AND(OR(WEEKDAY(P$4,2)&gt;5,P$4=Fériés),OR(P29="x",P29="S")),P29,IF(Q$4=$D29,"x",IF(AND(((Q$4-$D29)/VLOOKUP($C29,Tableau1,6,0))=INT(((Q$4-$D29)/VLOOKUP($C29,Tableau1,6,0))),$C29&lt;&gt;""),"S",""))),"")</f>
        <v>#NAME?</v>
      </c>
      <c r="R29" s="62" t="e">
        <f t="array" aca="1" ref="R29" ca="1">IFERROR(IF(AND(OR(WEEKDAY(Q$4,2)&gt;5,Q$4=Fériés),OR(Q29="x",Q29="S")),Q29,IF(R$4=$D29,"x",IF(AND(((R$4-$D29)/VLOOKUP($C29,Tableau1,6,0))=INT(((R$4-$D29)/VLOOKUP($C29,Tableau1,6,0))),$C29&lt;&gt;""),"S",""))),"")</f>
        <v>#NAME?</v>
      </c>
      <c r="S29" s="62" t="e">
        <f t="array" aca="1" ref="S29" ca="1">IFERROR(IF(AND(OR(WEEKDAY(R$4,2)&gt;5,R$4=Fériés),OR(R29="x",R29="S")),R29,IF(S$4=$D29,"x",IF(AND(((S$4-$D29)/VLOOKUP($C29,Tableau1,6,0))=INT(((S$4-$D29)/VLOOKUP($C29,Tableau1,6,0))),$C29&lt;&gt;""),"S",""))),"")</f>
        <v>#NAME?</v>
      </c>
      <c r="T29" s="62" t="e">
        <f t="array" aca="1" ref="T29" ca="1">IFERROR(IF(AND(OR(WEEKDAY(S$4,2)&gt;5,S$4=Fériés),OR(S29="x",S29="S")),S29,IF(T$4=$D29,"x",IF(AND(((T$4-$D29)/VLOOKUP($C29,Tableau1,6,0))=INT(((T$4-$D29)/VLOOKUP($C29,Tableau1,6,0))),$C29&lt;&gt;""),"S",""))),"")</f>
        <v>#NAME?</v>
      </c>
      <c r="U29" s="62" t="e">
        <f t="array" aca="1" ref="U29" ca="1">IFERROR(IF(AND(OR(WEEKDAY(T$4,2)&gt;5,T$4=Fériés),OR(T29="x",T29="S")),T29,IF(U$4=$D29,"x",IF(AND(((U$4-$D29)/VLOOKUP($C29,Tableau1,6,0))=INT(((U$4-$D29)/VLOOKUP($C29,Tableau1,6,0))),$C29&lt;&gt;""),"S",""))),"")</f>
        <v>#NAME?</v>
      </c>
      <c r="V29" s="62" t="e">
        <f t="array" aca="1" ref="V29" ca="1">IFERROR(IF(AND(OR(WEEKDAY(U$4,2)&gt;5,U$4=Fériés),OR(U29="x",U29="S")),U29,IF(V$4=$D29,"x",IF(AND(((V$4-$D29)/VLOOKUP($C29,Tableau1,6,0))=INT(((V$4-$D29)/VLOOKUP($C29,Tableau1,6,0))),$C29&lt;&gt;""),"S",""))),"")</f>
        <v>#NAME?</v>
      </c>
      <c r="W29" s="62" t="e">
        <f t="array" aca="1" ref="W29" ca="1">IFERROR(IF(AND(OR(WEEKDAY(V$4,2)&gt;5,V$4=Fériés),OR(V29="x",V29="S")),V29,IF(W$4=$D29,"x",IF(AND(((W$4-$D29)/VLOOKUP($C29,Tableau1,6,0))=INT(((W$4-$D29)/VLOOKUP($C29,Tableau1,6,0))),$C29&lt;&gt;""),"S",""))),"")</f>
        <v>#NAME?</v>
      </c>
      <c r="X29" s="62" t="e">
        <f t="array" aca="1" ref="X29" ca="1">IFERROR(IF(AND(OR(WEEKDAY(W$4,2)&gt;5,W$4=Fériés),OR(W29="x",W29="S")),W29,IF(X$4=$D29,"x",IF(AND(((X$4-$D29)/VLOOKUP($C29,Tableau1,6,0))=INT(((X$4-$D29)/VLOOKUP($C29,Tableau1,6,0))),$C29&lt;&gt;""),"S",""))),"")</f>
        <v>#NAME?</v>
      </c>
      <c r="Y29" s="62" t="e">
        <f t="array" aca="1" ref="Y29" ca="1">IFERROR(IF(AND(OR(WEEKDAY(X$4,2)&gt;5,X$4=Fériés),OR(X29="x",X29="S")),X29,IF(Y$4=$D29,"x",IF(AND(((Y$4-$D29)/VLOOKUP($C29,Tableau1,6,0))=INT(((Y$4-$D29)/VLOOKUP($C29,Tableau1,6,0))),$C29&lt;&gt;""),"S",""))),"")</f>
        <v>#NAME?</v>
      </c>
      <c r="Z29" s="62" t="e">
        <f t="array" aca="1" ref="Z29" ca="1">IFERROR(IF(AND(OR(WEEKDAY(Y$4,2)&gt;5,Y$4=Fériés),OR(Y29="x",Y29="S")),Y29,IF(Z$4=$D29,"x",IF(AND(((Z$4-$D29)/VLOOKUP($C29,Tableau1,6,0))=INT(((Z$4-$D29)/VLOOKUP($C29,Tableau1,6,0))),$C29&lt;&gt;""),"S",""))),"")</f>
        <v>#NAME?</v>
      </c>
      <c r="AA29" s="62" t="e">
        <f t="array" aca="1" ref="AA29" ca="1">IFERROR(IF(AND(OR(WEEKDAY(Z$4,2)&gt;5,Z$4=Fériés),OR(Z29="x",Z29="S")),Z29,IF(AA$4=$D29,"x",IF(AND(((AA$4-$D29)/VLOOKUP($C29,Tableau1,6,0))=INT(((AA$4-$D29)/VLOOKUP($C29,Tableau1,6,0))),$C29&lt;&gt;""),"S",""))),"")</f>
        <v>#NAME?</v>
      </c>
      <c r="AB29" s="62" t="e">
        <f t="array" aca="1" ref="AB29" ca="1">IFERROR(IF(AND(OR(WEEKDAY(AA$4,2)&gt;5,AA$4=Fériés),OR(AA29="x",AA29="S")),AA29,IF(AB$4=$D29,"x",IF(AND(((AB$4-$D29)/VLOOKUP($C29,Tableau1,6,0))=INT(((AB$4-$D29)/VLOOKUP($C29,Tableau1,6,0))),$C29&lt;&gt;""),"S",""))),"")</f>
        <v>#NAME?</v>
      </c>
      <c r="AC29" s="62" t="e">
        <f t="array" aca="1" ref="AC29" ca="1">IFERROR(IF(AND(OR(WEEKDAY(AB$4,2)&gt;5,AB$4=Fériés),OR(AB29="x",AB29="S")),AB29,IF(AC$4=$D29,"x",IF(AND(((AC$4-$D29)/VLOOKUP($C29,Tableau1,6,0))=INT(((AC$4-$D29)/VLOOKUP($C29,Tableau1,6,0))),$C29&lt;&gt;""),"S",""))),"")</f>
        <v>#NAME?</v>
      </c>
      <c r="AD29" s="62" t="e">
        <f t="array" aca="1" ref="AD29" ca="1">IFERROR(IF(AND(OR(WEEKDAY(AC$4,2)&gt;5,AC$4=Fériés),OR(AC29="x",AC29="S")),AC29,IF(AD$4=$D29,"x",IF(AND(((AD$4-$D29)/VLOOKUP($C29,Tableau1,6,0))=INT(((AD$4-$D29)/VLOOKUP($C29,Tableau1,6,0))),$C29&lt;&gt;""),"S",""))),"")</f>
        <v>#NAME?</v>
      </c>
      <c r="AE29" s="62" t="e">
        <f t="array" aca="1" ref="AE29" ca="1">IFERROR(IF(AND(OR(WEEKDAY(AD$4,2)&gt;5,AD$4=Fériés),OR(AD29="x",AD29="S")),AD29,IF(AE$4=$D29,"x",IF(AND(((AE$4-$D29)/VLOOKUP($C29,Tableau1,6,0))=INT(((AE$4-$D29)/VLOOKUP($C29,Tableau1,6,0))),$C29&lt;&gt;""),"S",""))),"")</f>
        <v>#NAME?</v>
      </c>
      <c r="AF29" s="62" t="e">
        <f t="array" aca="1" ref="AF29" ca="1">IFERROR(IF(AND(OR(WEEKDAY(AE$4,2)&gt;5,AE$4=Fériés),OR(AE29="x",AE29="S")),AE29,IF(AF$4=$D29,"x",IF(AND(((AF$4-$D29)/VLOOKUP($C29,Tableau1,6,0))=INT(((AF$4-$D29)/VLOOKUP($C29,Tableau1,6,0))),$C29&lt;&gt;""),"S",""))),"")</f>
        <v>#NAME?</v>
      </c>
      <c r="AG29" s="62" t="e">
        <f t="array" aca="1" ref="AG29" ca="1">IFERROR(IF(AND(OR(WEEKDAY(AF$4,2)&gt;5,AF$4=Fériés),OR(AF29="x",AF29="S")),AF29,IF(AG$4=$D29,"x",IF(AND(((AG$4-$D29)/VLOOKUP($C29,Tableau1,6,0))=INT(((AG$4-$D29)/VLOOKUP($C29,Tableau1,6,0))),$C29&lt;&gt;""),"S",""))),"")</f>
        <v>#NAME?</v>
      </c>
      <c r="AH29" s="62" t="e">
        <f t="array" aca="1" ref="AH29" ca="1">IFERROR(IF(AND(OR(WEEKDAY(AG$4,2)&gt;5,AG$4=Fériés),OR(AG29="x",AG29="S")),AG29,IF(AH$4=$D29,"x",IF(AND(((AH$4-$D29)/VLOOKUP($C29,Tableau1,6,0))=INT(((AH$4-$D29)/VLOOKUP($C29,Tableau1,6,0))),$C29&lt;&gt;""),"S",""))),"")</f>
        <v>#NAME?</v>
      </c>
      <c r="AI29" s="62" t="e">
        <f t="array" aca="1" ref="AI29" ca="1">IFERROR(IF(AND(OR(WEEKDAY(AH$4,2)&gt;5,AH$4=Fériés),OR(AH29="x",AH29="S")),AH29,IF(AI$4=$D29,"x",IF(AND(((AI$4-$D29)/VLOOKUP($C29,Tableau1,6,0))=INT(((AI$4-$D29)/VLOOKUP($C29,Tableau1,6,0))),$C29&lt;&gt;""),"S",""))),"")</f>
        <v>#NAME?</v>
      </c>
      <c r="AJ29" s="62" t="e">
        <f t="array" aca="1" ref="AJ29" ca="1">IFERROR(IF(AND(OR(WEEKDAY(AI$4,2)&gt;5,AI$4=Fériés),OR(AI29="x",AI29="S")),AI29,IF(AJ$4=$D29,"x",IF(AND(((AJ$4-$D29)/VLOOKUP($C29,Tableau1,6,0))=INT(((AJ$4-$D29)/VLOOKUP($C29,Tableau1,6,0))),$C29&lt;&gt;""),"S",""))),"")</f>
        <v>#NAME?</v>
      </c>
      <c r="AK29" s="62" t="e">
        <f t="array" aca="1" ref="AK29" ca="1">IFERROR(IF(AND(OR(WEEKDAY(AJ$4,2)&gt;5,AJ$4=Fériés),OR(AJ29="x",AJ29="S")),AJ29,IF(AK$4=$D29,"x",IF(AND(((AK$4-$D29)/VLOOKUP($C29,Tableau1,6,0))=INT(((AK$4-$D29)/VLOOKUP($C29,Tableau1,6,0))),$C29&lt;&gt;""),"S",""))),"")</f>
        <v>#NAME?</v>
      </c>
      <c r="AL29" s="62" t="e">
        <f t="array" aca="1" ref="AL29" ca="1">IFERROR(IF(AND(OR(WEEKDAY(AK$4,2)&gt;5,AK$4=Fériés),OR(AK29="x",AK29="S")),AK29,IF(AL$4=$D29,"x",IF(AND(((AL$4-$D29)/VLOOKUP($C29,Tableau1,6,0))=INT(((AL$4-$D29)/VLOOKUP($C29,Tableau1,6,0))),$C29&lt;&gt;""),"S",""))),"")</f>
        <v>#NAME?</v>
      </c>
      <c r="AM29" s="62" t="e">
        <f t="array" aca="1" ref="AM29" ca="1">IFERROR(IF(AND(OR(WEEKDAY(AL$4,2)&gt;5,AL$4=Fériés),OR(AL29="x",AL29="S")),AL29,IF(AM$4=$D29,"x",IF(AND(((AM$4-$D29)/VLOOKUP($C29,Tableau1,6,0))=INT(((AM$4-$D29)/VLOOKUP($C29,Tableau1,6,0))),$C29&lt;&gt;""),"S",""))),"")</f>
        <v>#NAME?</v>
      </c>
      <c r="AN29" s="62" t="e">
        <f t="array" aca="1" ref="AN29" ca="1">IFERROR(IF(AND(OR(WEEKDAY(AM$4,2)&gt;5,AM$4=Fériés),OR(AM29="x",AM29="S")),AM29,IF(AN$4=$D29,"x",IF(AND(((AN$4-$D29)/VLOOKUP($C29,Tableau1,6,0))=INT(((AN$4-$D29)/VLOOKUP($C29,Tableau1,6,0))),$C29&lt;&gt;""),"S",""))),"")</f>
        <v>#NAME?</v>
      </c>
      <c r="AO29" s="62" t="e">
        <f t="array" aca="1" ref="AO29" ca="1">IFERROR(IF(AND(OR(WEEKDAY(AN$4,2)&gt;5,AN$4=Fériés),OR(AN29="x",AN29="S")),AN29,IF(AO$4=$D29,"x",IF(AND(((AO$4-$D29)/VLOOKUP($C29,Tableau1,6,0))=INT(((AO$4-$D29)/VLOOKUP($C29,Tableau1,6,0))),$C29&lt;&gt;""),"S",""))),"")</f>
        <v>#NAME?</v>
      </c>
      <c r="AP29" s="62" t="e">
        <f t="array" aca="1" ref="AP29" ca="1">IFERROR(IF(AND(OR(WEEKDAY(AO$4,2)&gt;5,AO$4=Fériés),OR(AO29="x",AO29="S")),AO29,IF(AP$4=$D29,"x",IF(AND(((AP$4-$D29)/VLOOKUP($C29,Tableau1,6,0))=INT(((AP$4-$D29)/VLOOKUP($C29,Tableau1,6,0))),$C29&lt;&gt;""),"S",""))),"")</f>
        <v>#NAME?</v>
      </c>
      <c r="AQ29" s="62" t="e">
        <f t="array" aca="1" ref="AQ29" ca="1">IFERROR(IF(AND(OR(WEEKDAY(AP$4,2)&gt;5,AP$4=Fériés),OR(AP29="x",AP29="S")),AP29,IF(AQ$4=$D29,"x",IF(AND(((AQ$4-$D29)/VLOOKUP($C29,Tableau1,6,0))=INT(((AQ$4-$D29)/VLOOKUP($C29,Tableau1,6,0))),$C29&lt;&gt;""),"S",""))),"")</f>
        <v>#NAME?</v>
      </c>
      <c r="AR29" s="62" t="e">
        <f t="array" aca="1" ref="AR29" ca="1">IFERROR(IF(AND(OR(WEEKDAY(AQ$4,2)&gt;5,AQ$4=Fériés),OR(AQ29="x",AQ29="S")),AQ29,IF(AR$4=$D29,"x",IF(AND(((AR$4-$D29)/VLOOKUP($C29,Tableau1,6,0))=INT(((AR$4-$D29)/VLOOKUP($C29,Tableau1,6,0))),$C29&lt;&gt;""),"S",""))),"")</f>
        <v>#NAME?</v>
      </c>
      <c r="AS29" s="62" t="e">
        <f t="array" aca="1" ref="AS29" ca="1">IFERROR(IF(AND(OR(WEEKDAY(AR$4,2)&gt;5,AR$4=Fériés),OR(AR29="x",AR29="S")),AR29,IF(AS$4=$D29,"x",IF(AND(((AS$4-$D29)/VLOOKUP($C29,Tableau1,6,0))=INT(((AS$4-$D29)/VLOOKUP($C29,Tableau1,6,0))),$C29&lt;&gt;""),"S",""))),"")</f>
        <v>#NAME?</v>
      </c>
      <c r="AT29" s="62" t="e">
        <f t="array" aca="1" ref="AT29" ca="1">IFERROR(IF(AND(OR(WEEKDAY(AS$4,2)&gt;5,AS$4=Fériés),OR(AS29="x",AS29="S")),AS29,IF(AT$4=$D29,"x",IF(AND(((AT$4-$D29)/VLOOKUP($C29,Tableau1,6,0))=INT(((AT$4-$D29)/VLOOKUP($C29,Tableau1,6,0))),$C29&lt;&gt;""),"S",""))),"")</f>
        <v>#NAME?</v>
      </c>
      <c r="AU29" s="62" t="e">
        <f t="array" aca="1" ref="AU29" ca="1">IFERROR(IF(AND(OR(WEEKDAY(AT$4,2)&gt;5,AT$4=Fériés),OR(AT29="x",AT29="S")),AT29,IF(AU$4=$D29,"x",IF(AND(((AU$4-$D29)/VLOOKUP($C29,Tableau1,6,0))=INT(((AU$4-$D29)/VLOOKUP($C29,Tableau1,6,0))),$C29&lt;&gt;""),"S",""))),"")</f>
        <v>#NAME?</v>
      </c>
      <c r="AV29" s="62" t="e">
        <f t="array" aca="1" ref="AV29" ca="1">IFERROR(IF(AND(OR(WEEKDAY(AU$4,2)&gt;5,AU$4=Fériés),OR(AU29="x",AU29="S")),AU29,IF(AV$4=$D29,"x",IF(AND(((AV$4-$D29)/VLOOKUP($C29,Tableau1,6,0))=INT(((AV$4-$D29)/VLOOKUP($C29,Tableau1,6,0))),$C29&lt;&gt;""),"S",""))),"")</f>
        <v>#NAME?</v>
      </c>
      <c r="AW29" s="62" t="e">
        <f t="array" aca="1" ref="AW29" ca="1">IFERROR(IF(AND(OR(WEEKDAY(AV$4,2)&gt;5,AV$4=Fériés),OR(AV29="x",AV29="S")),AV29,IF(AW$4=$D29,"x",IF(AND(((AW$4-$D29)/VLOOKUP($C29,Tableau1,6,0))=INT(((AW$4-$D29)/VLOOKUP($C29,Tableau1,6,0))),$C29&lt;&gt;""),"S",""))),"")</f>
        <v>#NAME?</v>
      </c>
      <c r="AX29" s="62" t="e">
        <f t="array" aca="1" ref="AX29" ca="1">IFERROR(IF(AND(OR(WEEKDAY(AW$4,2)&gt;5,AW$4=Fériés),OR(AW29="x",AW29="S")),AW29,IF(AX$4=$D29,"x",IF(AND(((AX$4-$D29)/VLOOKUP($C29,Tableau1,6,0))=INT(((AX$4-$D29)/VLOOKUP($C29,Tableau1,6,0))),$C29&lt;&gt;""),"S",""))),"")</f>
        <v>#NAME?</v>
      </c>
      <c r="AY29" s="62" t="e">
        <f t="array" aca="1" ref="AY29" ca="1">IFERROR(IF(AND(OR(WEEKDAY(AX$4,2)&gt;5,AX$4=Fériés),OR(AX29="x",AX29="S")),AX29,IF(AY$4=$D29,"x",IF(AND(((AY$4-$D29)/VLOOKUP($C29,Tableau1,6,0))=INT(((AY$4-$D29)/VLOOKUP($C29,Tableau1,6,0))),$C29&lt;&gt;""),"S",""))),"")</f>
        <v>#NAME?</v>
      </c>
      <c r="AZ29" s="62" t="e">
        <f t="array" aca="1" ref="AZ29" ca="1">IFERROR(IF(AND(OR(WEEKDAY(AY$4,2)&gt;5,AY$4=Fériés),OR(AY29="x",AY29="S")),AY29,IF(AZ$4=$D29,"x",IF(AND(((AZ$4-$D29)/VLOOKUP($C29,Tableau1,6,0))=INT(((AZ$4-$D29)/VLOOKUP($C29,Tableau1,6,0))),$C29&lt;&gt;""),"S",""))),"")</f>
        <v>#NAME?</v>
      </c>
      <c r="BA29" s="62" t="e">
        <f t="array" aca="1" ref="BA29" ca="1">IFERROR(IF(AND(OR(WEEKDAY(AZ$4,2)&gt;5,AZ$4=Fériés),OR(AZ29="x",AZ29="S")),AZ29,IF(BA$4=$D29,"x",IF(AND(((BA$4-$D29)/VLOOKUP($C29,Tableau1,6,0))=INT(((BA$4-$D29)/VLOOKUP($C29,Tableau1,6,0))),$C29&lt;&gt;""),"S",""))),"")</f>
        <v>#NAME?</v>
      </c>
      <c r="BB29" s="62" t="e">
        <f t="array" aca="1" ref="BB29" ca="1">IFERROR(IF(AND(OR(WEEKDAY(BA$4,2)&gt;5,BA$4=Fériés),OR(BA29="x",BA29="S")),BA29,IF(BB$4=$D29,"x",IF(AND(((BB$4-$D29)/VLOOKUP($C29,Tableau1,6,0))=INT(((BB$4-$D29)/VLOOKUP($C29,Tableau1,6,0))),$C29&lt;&gt;""),"S",""))),"")</f>
        <v>#NAME?</v>
      </c>
      <c r="BC29" s="62" t="e">
        <f t="array" aca="1" ref="BC29" ca="1">IFERROR(IF(AND(OR(WEEKDAY(BB$4,2)&gt;5,BB$4=Fériés),OR(BB29="x",BB29="S")),BB29,IF(BC$4=$D29,"x",IF(AND(((BC$4-$D29)/VLOOKUP($C29,Tableau1,6,0))=INT(((BC$4-$D29)/VLOOKUP($C29,Tableau1,6,0))),$C29&lt;&gt;""),"S",""))),"")</f>
        <v>#NAME?</v>
      </c>
      <c r="BD29" s="63" t="e">
        <f t="array" aca="1" ref="BD29" ca="1">IFERROR(IF(AND(OR(WEEKDAY(BC$4,2)&gt;5,BC$4=Fériés),OR(BC29="x",BC29="S")),BC29,IF(BD$4=$D29,"x",IF(AND(((BD$4-$D29)/VLOOKUP($C29,Tableau1,6,0))=INT(((BD$4-$D29)/VLOOKUP($C29,Tableau1,6,0))),$C29&lt;&gt;""),"S",""))),"")</f>
        <v>#NAME?</v>
      </c>
    </row>
    <row r="30" spans="3:56">
      <c r="C30" s="78" t="s">
        <v>114</v>
      </c>
      <c r="D30" s="24">
        <f ca="1">IF(ISBLANK(C30),0,VLOOKUP(C30,MACHINE!$C$4:$J$49,2,0))</f>
        <v>0</v>
      </c>
      <c r="E30" s="48"/>
      <c r="F30">
        <f t="shared" ca="1" si="4"/>
        <v>0</v>
      </c>
      <c r="G30" s="62" t="e">
        <f t="array" aca="1" ref="G30" ca="1">IFERROR(IF(AND(OR(WEEKDAY(F$4,2)&gt;5,F$4=Fériés),OR(F30="x",F30="S")),F30,IF(G$4=$D30,"x",IF(AND(((G$4-$D30)/VLOOKUP($C30,Tableau1,6,0))=INT(((G$4-$D30)/VLOOKUP($C30,Tableau1,6,0))),$C30&lt;&gt;""),"S",""))),"")</f>
        <v>#NAME?</v>
      </c>
      <c r="H30" s="62" t="e">
        <f t="array" aca="1" ref="H30" ca="1">IFERROR(IF(AND(OR(WEEKDAY(G$4,2)&gt;5,G$4=Fériés),OR(G30="x",G30="S")),G30,IF(H$4=$D30,"x",IF(AND(((H$4-$D30)/VLOOKUP($C30,Tableau1,6,0))=INT(((H$4-$D30)/VLOOKUP($C30,Tableau1,6,0))),$C30&lt;&gt;""),"S",""))),"")</f>
        <v>#NAME?</v>
      </c>
      <c r="I30" s="62" t="e">
        <f t="array" aca="1" ref="I30" ca="1">IFERROR(IF(AND(OR(WEEKDAY(H$4,2)&gt;5,H$4=Fériés),OR(H30="x",H30="S")),H30,IF(I$4=$D30,"x",IF(AND(((I$4-$D30)/VLOOKUP($C30,Tableau1,6,0))=INT(((I$4-$D30)/VLOOKUP($C30,Tableau1,6,0))),$C30&lt;&gt;""),"S",""))),"")</f>
        <v>#NAME?</v>
      </c>
      <c r="J30" s="62" t="e">
        <f t="array" aca="1" ref="J30" ca="1">IFERROR(IF(AND(OR(WEEKDAY(I$4,2)&gt;5,I$4=Fériés),OR(I30="x",I30="S")),I30,IF(J$4=$D30,"x",IF(AND(((J$4-$D30)/VLOOKUP($C30,Tableau1,6,0))=INT(((J$4-$D30)/VLOOKUP($C30,Tableau1,6,0))),$C30&lt;&gt;""),"S",""))),"")</f>
        <v>#NAME?</v>
      </c>
      <c r="K30" s="62" t="e">
        <f t="array" aca="1" ref="K30" ca="1">IFERROR(IF(AND(OR(WEEKDAY(J$4,2)&gt;5,J$4=Fériés),OR(J30="x",J30="S")),J30,IF(K$4=$D30,"x",IF(AND(((K$4-$D30)/VLOOKUP($C30,Tableau1,6,0))=INT(((K$4-$D30)/VLOOKUP($C30,Tableau1,6,0))),$C30&lt;&gt;""),"S",""))),"")</f>
        <v>#NAME?</v>
      </c>
      <c r="L30" s="62" t="e">
        <f t="array" aca="1" ref="L30" ca="1">IFERROR(IF(AND(OR(WEEKDAY(K$4,2)&gt;5,K$4=Fériés),OR(K30="x",K30="S")),K30,IF(L$4=$D30,"x",IF(AND(((L$4-$D30)/VLOOKUP($C30,Tableau1,6,0))=INT(((L$4-$D30)/VLOOKUP($C30,Tableau1,6,0))),$C30&lt;&gt;""),"S",""))),"")</f>
        <v>#NAME?</v>
      </c>
      <c r="M30" s="62" t="e">
        <f t="array" aca="1" ref="M30" ca="1">IFERROR(IF(AND(OR(WEEKDAY(L$4,2)&gt;5,L$4=Fériés),OR(L30="x",L30="S")),L30,IF(M$4=$D30,"x",IF(AND(((M$4-$D30)/VLOOKUP($C30,Tableau1,6,0))=INT(((M$4-$D30)/VLOOKUP($C30,Tableau1,6,0))),$C30&lt;&gt;""),"S",""))),"")</f>
        <v>#NAME?</v>
      </c>
      <c r="N30" s="62" t="e">
        <f t="array" aca="1" ref="N30" ca="1">IFERROR(IF(AND(OR(WEEKDAY(M$4,2)&gt;5,M$4=Fériés),OR(M30="x",M30="S")),M30,IF(N$4=$D30,"x",IF(AND(((N$4-$D30)/VLOOKUP($C30,Tableau1,6,0))=INT(((N$4-$D30)/VLOOKUP($C30,Tableau1,6,0))),$C30&lt;&gt;""),"S",""))),"")</f>
        <v>#NAME?</v>
      </c>
      <c r="O30" s="62" t="e">
        <f t="array" aca="1" ref="O30" ca="1">IFERROR(IF(AND(OR(WEEKDAY(N$4,2)&gt;5,N$4=Fériés),OR(N30="x",N30="S")),N30,IF(O$4=$D30,"x",IF(AND(((O$4-$D30)/VLOOKUP($C30,Tableau1,6,0))=INT(((O$4-$D30)/VLOOKUP($C30,Tableau1,6,0))),$C30&lt;&gt;""),"S",""))),"")</f>
        <v>#NAME?</v>
      </c>
      <c r="P30" s="62" t="e">
        <f t="array" aca="1" ref="P30" ca="1">IFERROR(IF(AND(OR(WEEKDAY(O$4,2)&gt;5,O$4=Fériés),OR(O30="x",O30="S")),O30,IF(P$4=$D30,"x",IF(AND(((P$4-$D30)/VLOOKUP($C30,Tableau1,6,0))=INT(((P$4-$D30)/VLOOKUP($C30,Tableau1,6,0))),$C30&lt;&gt;""),"S",""))),"")</f>
        <v>#NAME?</v>
      </c>
      <c r="Q30" s="62" t="e">
        <f t="array" aca="1" ref="Q30" ca="1">IFERROR(IF(AND(OR(WEEKDAY(P$4,2)&gt;5,P$4=Fériés),OR(P30="x",P30="S")),P30,IF(Q$4=$D30,"x",IF(AND(((Q$4-$D30)/VLOOKUP($C30,Tableau1,6,0))=INT(((Q$4-$D30)/VLOOKUP($C30,Tableau1,6,0))),$C30&lt;&gt;""),"S",""))),"")</f>
        <v>#NAME?</v>
      </c>
      <c r="R30" s="62" t="e">
        <f t="array" aca="1" ref="R30" ca="1">IFERROR(IF(AND(OR(WEEKDAY(Q$4,2)&gt;5,Q$4=Fériés),OR(Q30="x",Q30="S")),Q30,IF(R$4=$D30,"x",IF(AND(((R$4-$D30)/VLOOKUP($C30,Tableau1,6,0))=INT(((R$4-$D30)/VLOOKUP($C30,Tableau1,6,0))),$C30&lt;&gt;""),"S",""))),"")</f>
        <v>#NAME?</v>
      </c>
      <c r="S30" s="62" t="e">
        <f t="array" aca="1" ref="S30" ca="1">IFERROR(IF(AND(OR(WEEKDAY(R$4,2)&gt;5,R$4=Fériés),OR(R30="x",R30="S")),R30,IF(S$4=$D30,"x",IF(AND(((S$4-$D30)/VLOOKUP($C30,Tableau1,6,0))=INT(((S$4-$D30)/VLOOKUP($C30,Tableau1,6,0))),$C30&lt;&gt;""),"S",""))),"")</f>
        <v>#NAME?</v>
      </c>
      <c r="T30" s="62" t="e">
        <f t="array" aca="1" ref="T30" ca="1">IFERROR(IF(AND(OR(WEEKDAY(S$4,2)&gt;5,S$4=Fériés),OR(S30="x",S30="S")),S30,IF(T$4=$D30,"x",IF(AND(((T$4-$D30)/VLOOKUP($C30,Tableau1,6,0))=INT(((T$4-$D30)/VLOOKUP($C30,Tableau1,6,0))),$C30&lt;&gt;""),"S",""))),"")</f>
        <v>#NAME?</v>
      </c>
      <c r="U30" s="62" t="e">
        <f t="array" aca="1" ref="U30" ca="1">IFERROR(IF(AND(OR(WEEKDAY(T$4,2)&gt;5,T$4=Fériés),OR(T30="x",T30="S")),T30,IF(U$4=$D30,"x",IF(AND(((U$4-$D30)/VLOOKUP($C30,Tableau1,6,0))=INT(((U$4-$D30)/VLOOKUP($C30,Tableau1,6,0))),$C30&lt;&gt;""),"S",""))),"")</f>
        <v>#NAME?</v>
      </c>
      <c r="V30" s="62" t="e">
        <f t="array" aca="1" ref="V30" ca="1">IFERROR(IF(AND(OR(WEEKDAY(U$4,2)&gt;5,U$4=Fériés),OR(U30="x",U30="S")),U30,IF(V$4=$D30,"x",IF(AND(((V$4-$D30)/VLOOKUP($C30,Tableau1,6,0))=INT(((V$4-$D30)/VLOOKUP($C30,Tableau1,6,0))),$C30&lt;&gt;""),"S",""))),"")</f>
        <v>#NAME?</v>
      </c>
      <c r="W30" s="62" t="e">
        <f t="array" aca="1" ref="W30" ca="1">IFERROR(IF(AND(OR(WEEKDAY(V$4,2)&gt;5,V$4=Fériés),OR(V30="x",V30="S")),V30,IF(W$4=$D30,"x",IF(AND(((W$4-$D30)/VLOOKUP($C30,Tableau1,6,0))=INT(((W$4-$D30)/VLOOKUP($C30,Tableau1,6,0))),$C30&lt;&gt;""),"S",""))),"")</f>
        <v>#NAME?</v>
      </c>
      <c r="X30" s="62" t="e">
        <f t="array" aca="1" ref="X30" ca="1">IFERROR(IF(AND(OR(WEEKDAY(W$4,2)&gt;5,W$4=Fériés),OR(W30="x",W30="S")),W30,IF(X$4=$D30,"x",IF(AND(((X$4-$D30)/VLOOKUP($C30,Tableau1,6,0))=INT(((X$4-$D30)/VLOOKUP($C30,Tableau1,6,0))),$C30&lt;&gt;""),"S",""))),"")</f>
        <v>#NAME?</v>
      </c>
      <c r="Y30" s="62" t="e">
        <f t="array" aca="1" ref="Y30" ca="1">IFERROR(IF(AND(OR(WEEKDAY(X$4,2)&gt;5,X$4=Fériés),OR(X30="x",X30="S")),X30,IF(Y$4=$D30,"x",IF(AND(((Y$4-$D30)/VLOOKUP($C30,Tableau1,6,0))=INT(((Y$4-$D30)/VLOOKUP($C30,Tableau1,6,0))),$C30&lt;&gt;""),"S",""))),"")</f>
        <v>#NAME?</v>
      </c>
      <c r="Z30" s="62" t="e">
        <f t="array" aca="1" ref="Z30" ca="1">IFERROR(IF(AND(OR(WEEKDAY(Y$4,2)&gt;5,Y$4=Fériés),OR(Y30="x",Y30="S")),Y30,IF(Z$4=$D30,"x",IF(AND(((Z$4-$D30)/VLOOKUP($C30,Tableau1,6,0))=INT(((Z$4-$D30)/VLOOKUP($C30,Tableau1,6,0))),$C30&lt;&gt;""),"S",""))),"")</f>
        <v>#NAME?</v>
      </c>
      <c r="AA30" s="62" t="e">
        <f t="array" aca="1" ref="AA30" ca="1">IFERROR(IF(AND(OR(WEEKDAY(Z$4,2)&gt;5,Z$4=Fériés),OR(Z30="x",Z30="S")),Z30,IF(AA$4=$D30,"x",IF(AND(((AA$4-$D30)/VLOOKUP($C30,Tableau1,6,0))=INT(((AA$4-$D30)/VLOOKUP($C30,Tableau1,6,0))),$C30&lt;&gt;""),"S",""))),"")</f>
        <v>#NAME?</v>
      </c>
      <c r="AB30" s="62" t="e">
        <f t="array" aca="1" ref="AB30" ca="1">IFERROR(IF(AND(OR(WEEKDAY(AA$4,2)&gt;5,AA$4=Fériés),OR(AA30="x",AA30="S")),AA30,IF(AB$4=$D30,"x",IF(AND(((AB$4-$D30)/VLOOKUP($C30,Tableau1,6,0))=INT(((AB$4-$D30)/VLOOKUP($C30,Tableau1,6,0))),$C30&lt;&gt;""),"S",""))),"")</f>
        <v>#NAME?</v>
      </c>
      <c r="AC30" s="62" t="e">
        <f t="array" aca="1" ref="AC30" ca="1">IFERROR(IF(AND(OR(WEEKDAY(AB$4,2)&gt;5,AB$4=Fériés),OR(AB30="x",AB30="S")),AB30,IF(AC$4=$D30,"x",IF(AND(((AC$4-$D30)/VLOOKUP($C30,Tableau1,6,0))=INT(((AC$4-$D30)/VLOOKUP($C30,Tableau1,6,0))),$C30&lt;&gt;""),"S",""))),"")</f>
        <v>#NAME?</v>
      </c>
      <c r="AD30" s="62" t="e">
        <f t="array" aca="1" ref="AD30" ca="1">IFERROR(IF(AND(OR(WEEKDAY(AC$4,2)&gt;5,AC$4=Fériés),OR(AC30="x",AC30="S")),AC30,IF(AD$4=$D30,"x",IF(AND(((AD$4-$D30)/VLOOKUP($C30,Tableau1,6,0))=INT(((AD$4-$D30)/VLOOKUP($C30,Tableau1,6,0))),$C30&lt;&gt;""),"S",""))),"")</f>
        <v>#NAME?</v>
      </c>
      <c r="AE30" s="62" t="e">
        <f t="array" aca="1" ref="AE30" ca="1">IFERROR(IF(AND(OR(WEEKDAY(AD$4,2)&gt;5,AD$4=Fériés),OR(AD30="x",AD30="S")),AD30,IF(AE$4=$D30,"x",IF(AND(((AE$4-$D30)/VLOOKUP($C30,Tableau1,6,0))=INT(((AE$4-$D30)/VLOOKUP($C30,Tableau1,6,0))),$C30&lt;&gt;""),"S",""))),"")</f>
        <v>#NAME?</v>
      </c>
      <c r="AF30" s="62" t="e">
        <f t="array" aca="1" ref="AF30" ca="1">IFERROR(IF(AND(OR(WEEKDAY(AE$4,2)&gt;5,AE$4=Fériés),OR(AE30="x",AE30="S")),AE30,IF(AF$4=$D30,"x",IF(AND(((AF$4-$D30)/VLOOKUP($C30,Tableau1,6,0))=INT(((AF$4-$D30)/VLOOKUP($C30,Tableau1,6,0))),$C30&lt;&gt;""),"S",""))),"")</f>
        <v>#NAME?</v>
      </c>
      <c r="AG30" s="62" t="e">
        <f t="array" aca="1" ref="AG30" ca="1">IFERROR(IF(AND(OR(WEEKDAY(AF$4,2)&gt;5,AF$4=Fériés),OR(AF30="x",AF30="S")),AF30,IF(AG$4=$D30,"x",IF(AND(((AG$4-$D30)/VLOOKUP($C30,Tableau1,6,0))=INT(((AG$4-$D30)/VLOOKUP($C30,Tableau1,6,0))),$C30&lt;&gt;""),"S",""))),"")</f>
        <v>#NAME?</v>
      </c>
      <c r="AH30" s="62" t="e">
        <f t="array" aca="1" ref="AH30" ca="1">IFERROR(IF(AND(OR(WEEKDAY(AG$4,2)&gt;5,AG$4=Fériés),OR(AG30="x",AG30="S")),AG30,IF(AH$4=$D30,"x",IF(AND(((AH$4-$D30)/VLOOKUP($C30,Tableau1,6,0))=INT(((AH$4-$D30)/VLOOKUP($C30,Tableau1,6,0))),$C30&lt;&gt;""),"S",""))),"")</f>
        <v>#NAME?</v>
      </c>
      <c r="AI30" s="62" t="e">
        <f t="array" aca="1" ref="AI30" ca="1">IFERROR(IF(AND(OR(WEEKDAY(AH$4,2)&gt;5,AH$4=Fériés),OR(AH30="x",AH30="S")),AH30,IF(AI$4=$D30,"x",IF(AND(((AI$4-$D30)/VLOOKUP($C30,Tableau1,6,0))=INT(((AI$4-$D30)/VLOOKUP($C30,Tableau1,6,0))),$C30&lt;&gt;""),"S",""))),"")</f>
        <v>#NAME?</v>
      </c>
      <c r="AJ30" s="62" t="e">
        <f t="array" aca="1" ref="AJ30" ca="1">IFERROR(IF(AND(OR(WEEKDAY(AI$4,2)&gt;5,AI$4=Fériés),OR(AI30="x",AI30="S")),AI30,IF(AJ$4=$D30,"x",IF(AND(((AJ$4-$D30)/VLOOKUP($C30,Tableau1,6,0))=INT(((AJ$4-$D30)/VLOOKUP($C30,Tableau1,6,0))),$C30&lt;&gt;""),"S",""))),"")</f>
        <v>#NAME?</v>
      </c>
      <c r="AK30" s="62" t="e">
        <f t="array" aca="1" ref="AK30" ca="1">IFERROR(IF(AND(OR(WEEKDAY(AJ$4,2)&gt;5,AJ$4=Fériés),OR(AJ30="x",AJ30="S")),AJ30,IF(AK$4=$D30,"x",IF(AND(((AK$4-$D30)/VLOOKUP($C30,Tableau1,6,0))=INT(((AK$4-$D30)/VLOOKUP($C30,Tableau1,6,0))),$C30&lt;&gt;""),"S",""))),"")</f>
        <v>#NAME?</v>
      </c>
      <c r="AL30" s="62" t="e">
        <f t="array" aca="1" ref="AL30" ca="1">IFERROR(IF(AND(OR(WEEKDAY(AK$4,2)&gt;5,AK$4=Fériés),OR(AK30="x",AK30="S")),AK30,IF(AL$4=$D30,"x",IF(AND(((AL$4-$D30)/VLOOKUP($C30,Tableau1,6,0))=INT(((AL$4-$D30)/VLOOKUP($C30,Tableau1,6,0))),$C30&lt;&gt;""),"S",""))),"")</f>
        <v>#NAME?</v>
      </c>
      <c r="AM30" s="62" t="e">
        <f t="array" aca="1" ref="AM30" ca="1">IFERROR(IF(AND(OR(WEEKDAY(AL$4,2)&gt;5,AL$4=Fériés),OR(AL30="x",AL30="S")),AL30,IF(AM$4=$D30,"x",IF(AND(((AM$4-$D30)/VLOOKUP($C30,Tableau1,6,0))=INT(((AM$4-$D30)/VLOOKUP($C30,Tableau1,6,0))),$C30&lt;&gt;""),"S",""))),"")</f>
        <v>#NAME?</v>
      </c>
      <c r="AN30" s="62" t="e">
        <f t="array" aca="1" ref="AN30" ca="1">IFERROR(IF(AND(OR(WEEKDAY(AM$4,2)&gt;5,AM$4=Fériés),OR(AM30="x",AM30="S")),AM30,IF(AN$4=$D30,"x",IF(AND(((AN$4-$D30)/VLOOKUP($C30,Tableau1,6,0))=INT(((AN$4-$D30)/VLOOKUP($C30,Tableau1,6,0))),$C30&lt;&gt;""),"S",""))),"")</f>
        <v>#NAME?</v>
      </c>
      <c r="AO30" s="62" t="e">
        <f t="array" aca="1" ref="AO30" ca="1">IFERROR(IF(AND(OR(WEEKDAY(AN$4,2)&gt;5,AN$4=Fériés),OR(AN30="x",AN30="S")),AN30,IF(AO$4=$D30,"x",IF(AND(((AO$4-$D30)/VLOOKUP($C30,Tableau1,6,0))=INT(((AO$4-$D30)/VLOOKUP($C30,Tableau1,6,0))),$C30&lt;&gt;""),"S",""))),"")</f>
        <v>#NAME?</v>
      </c>
      <c r="AP30" s="62" t="e">
        <f t="array" aca="1" ref="AP30" ca="1">IFERROR(IF(AND(OR(WEEKDAY(AO$4,2)&gt;5,AO$4=Fériés),OR(AO30="x",AO30="S")),AO30,IF(AP$4=$D30,"x",IF(AND(((AP$4-$D30)/VLOOKUP($C30,Tableau1,6,0))=INT(((AP$4-$D30)/VLOOKUP($C30,Tableau1,6,0))),$C30&lt;&gt;""),"S",""))),"")</f>
        <v>#NAME?</v>
      </c>
      <c r="AQ30" s="62" t="e">
        <f t="array" aca="1" ref="AQ30" ca="1">IFERROR(IF(AND(OR(WEEKDAY(AP$4,2)&gt;5,AP$4=Fériés),OR(AP30="x",AP30="S")),AP30,IF(AQ$4=$D30,"x",IF(AND(((AQ$4-$D30)/VLOOKUP($C30,Tableau1,6,0))=INT(((AQ$4-$D30)/VLOOKUP($C30,Tableau1,6,0))),$C30&lt;&gt;""),"S",""))),"")</f>
        <v>#NAME?</v>
      </c>
      <c r="AR30" s="62" t="e">
        <f t="array" aca="1" ref="AR30" ca="1">IFERROR(IF(AND(OR(WEEKDAY(AQ$4,2)&gt;5,AQ$4=Fériés),OR(AQ30="x",AQ30="S")),AQ30,IF(AR$4=$D30,"x",IF(AND(((AR$4-$D30)/VLOOKUP($C30,Tableau1,6,0))=INT(((AR$4-$D30)/VLOOKUP($C30,Tableau1,6,0))),$C30&lt;&gt;""),"S",""))),"")</f>
        <v>#NAME?</v>
      </c>
      <c r="AS30" s="62" t="e">
        <f t="array" aca="1" ref="AS30" ca="1">IFERROR(IF(AND(OR(WEEKDAY(AR$4,2)&gt;5,AR$4=Fériés),OR(AR30="x",AR30="S")),AR30,IF(AS$4=$D30,"x",IF(AND(((AS$4-$D30)/VLOOKUP($C30,Tableau1,6,0))=INT(((AS$4-$D30)/VLOOKUP($C30,Tableau1,6,0))),$C30&lt;&gt;""),"S",""))),"")</f>
        <v>#NAME?</v>
      </c>
      <c r="AT30" s="62" t="e">
        <f t="array" aca="1" ref="AT30" ca="1">IFERROR(IF(AND(OR(WEEKDAY(AS$4,2)&gt;5,AS$4=Fériés),OR(AS30="x",AS30="S")),AS30,IF(AT$4=$D30,"x",IF(AND(((AT$4-$D30)/VLOOKUP($C30,Tableau1,6,0))=INT(((AT$4-$D30)/VLOOKUP($C30,Tableau1,6,0))),$C30&lt;&gt;""),"S",""))),"")</f>
        <v>#NAME?</v>
      </c>
      <c r="AU30" s="62" t="e">
        <f t="array" aca="1" ref="AU30" ca="1">IFERROR(IF(AND(OR(WEEKDAY(AT$4,2)&gt;5,AT$4=Fériés),OR(AT30="x",AT30="S")),AT30,IF(AU$4=$D30,"x",IF(AND(((AU$4-$D30)/VLOOKUP($C30,Tableau1,6,0))=INT(((AU$4-$D30)/VLOOKUP($C30,Tableau1,6,0))),$C30&lt;&gt;""),"S",""))),"")</f>
        <v>#NAME?</v>
      </c>
      <c r="AV30" s="62" t="e">
        <f t="array" aca="1" ref="AV30" ca="1">IFERROR(IF(AND(OR(WEEKDAY(AU$4,2)&gt;5,AU$4=Fériés),OR(AU30="x",AU30="S")),AU30,IF(AV$4=$D30,"x",IF(AND(((AV$4-$D30)/VLOOKUP($C30,Tableau1,6,0))=INT(((AV$4-$D30)/VLOOKUP($C30,Tableau1,6,0))),$C30&lt;&gt;""),"S",""))),"")</f>
        <v>#NAME?</v>
      </c>
      <c r="AW30" s="62" t="e">
        <f t="array" aca="1" ref="AW30" ca="1">IFERROR(IF(AND(OR(WEEKDAY(AV$4,2)&gt;5,AV$4=Fériés),OR(AV30="x",AV30="S")),AV30,IF(AW$4=$D30,"x",IF(AND(((AW$4-$D30)/VLOOKUP($C30,Tableau1,6,0))=INT(((AW$4-$D30)/VLOOKUP($C30,Tableau1,6,0))),$C30&lt;&gt;""),"S",""))),"")</f>
        <v>#NAME?</v>
      </c>
      <c r="AX30" s="62" t="e">
        <f t="array" aca="1" ref="AX30" ca="1">IFERROR(IF(AND(OR(WEEKDAY(AW$4,2)&gt;5,AW$4=Fériés),OR(AW30="x",AW30="S")),AW30,IF(AX$4=$D30,"x",IF(AND(((AX$4-$D30)/VLOOKUP($C30,Tableau1,6,0))=INT(((AX$4-$D30)/VLOOKUP($C30,Tableau1,6,0))),$C30&lt;&gt;""),"S",""))),"")</f>
        <v>#NAME?</v>
      </c>
      <c r="AY30" s="62" t="e">
        <f t="array" aca="1" ref="AY30" ca="1">IFERROR(IF(AND(OR(WEEKDAY(AX$4,2)&gt;5,AX$4=Fériés),OR(AX30="x",AX30="S")),AX30,IF(AY$4=$D30,"x",IF(AND(((AY$4-$D30)/VLOOKUP($C30,Tableau1,6,0))=INT(((AY$4-$D30)/VLOOKUP($C30,Tableau1,6,0))),$C30&lt;&gt;""),"S",""))),"")</f>
        <v>#NAME?</v>
      </c>
      <c r="AZ30" s="62" t="e">
        <f t="array" aca="1" ref="AZ30" ca="1">IFERROR(IF(AND(OR(WEEKDAY(AY$4,2)&gt;5,AY$4=Fériés),OR(AY30="x",AY30="S")),AY30,IF(AZ$4=$D30,"x",IF(AND(((AZ$4-$D30)/VLOOKUP($C30,Tableau1,6,0))=INT(((AZ$4-$D30)/VLOOKUP($C30,Tableau1,6,0))),$C30&lt;&gt;""),"S",""))),"")</f>
        <v>#NAME?</v>
      </c>
      <c r="BA30" s="62" t="e">
        <f t="array" aca="1" ref="BA30" ca="1">IFERROR(IF(AND(OR(WEEKDAY(AZ$4,2)&gt;5,AZ$4=Fériés),OR(AZ30="x",AZ30="S")),AZ30,IF(BA$4=$D30,"x",IF(AND(((BA$4-$D30)/VLOOKUP($C30,Tableau1,6,0))=INT(((BA$4-$D30)/VLOOKUP($C30,Tableau1,6,0))),$C30&lt;&gt;""),"S",""))),"")</f>
        <v>#NAME?</v>
      </c>
      <c r="BB30" s="62" t="e">
        <f t="array" aca="1" ref="BB30" ca="1">IFERROR(IF(AND(OR(WEEKDAY(BA$4,2)&gt;5,BA$4=Fériés),OR(BA30="x",BA30="S")),BA30,IF(BB$4=$D30,"x",IF(AND(((BB$4-$D30)/VLOOKUP($C30,Tableau1,6,0))=INT(((BB$4-$D30)/VLOOKUP($C30,Tableau1,6,0))),$C30&lt;&gt;""),"S",""))),"")</f>
        <v>#NAME?</v>
      </c>
      <c r="BC30" s="62" t="e">
        <f t="array" aca="1" ref="BC30" ca="1">IFERROR(IF(AND(OR(WEEKDAY(BB$4,2)&gt;5,BB$4=Fériés),OR(BB30="x",BB30="S")),BB30,IF(BC$4=$D30,"x",IF(AND(((BC$4-$D30)/VLOOKUP($C30,Tableau1,6,0))=INT(((BC$4-$D30)/VLOOKUP($C30,Tableau1,6,0))),$C30&lt;&gt;""),"S",""))),"")</f>
        <v>#NAME?</v>
      </c>
      <c r="BD30" s="63" t="e">
        <f t="array" aca="1" ref="BD30" ca="1">IFERROR(IF(AND(OR(WEEKDAY(BC$4,2)&gt;5,BC$4=Fériés),OR(BC30="x",BC30="S")),BC30,IF(BD$4=$D30,"x",IF(AND(((BD$4-$D30)/VLOOKUP($C30,Tableau1,6,0))=INT(((BD$4-$D30)/VLOOKUP($C30,Tableau1,6,0))),$C30&lt;&gt;""),"S",""))),"")</f>
        <v>#NAME?</v>
      </c>
    </row>
    <row r="31" spans="3:56">
      <c r="C31" s="73" t="s">
        <v>97</v>
      </c>
      <c r="D31" s="24">
        <f ca="1">IF(ISBLANK(C31),0,VLOOKUP(C31,MACHINE!$C$4:$J$49,2,0))</f>
        <v>0</v>
      </c>
      <c r="E31" s="48"/>
      <c r="F31">
        <f t="shared" si="4"/>
        <v>0</v>
      </c>
      <c r="G31" s="62" t="e">
        <f t="array" aca="1" ref="G31" ca="1">IFERROR(IF(AND(OR(WEEKDAY(F$4,2)&gt;5,F$4=Fériés),OR(F31="x",F31="S")),F31,IF(G$4=$D31,"x",IF(AND(((G$4-$D31)/VLOOKUP($C31,Tableau1,6,0))=INT(((G$4-$D31)/VLOOKUP($C31,Tableau1,6,0))),$C31&lt;&gt;""),"S",""))),"")</f>
        <v>#NAME?</v>
      </c>
      <c r="H31" s="62" t="e">
        <f t="array" aca="1" ref="H31" ca="1">IFERROR(IF(AND(OR(WEEKDAY(G$4,2)&gt;5,G$4=Fériés),OR(G31="x",G31="S")),G31,IF(H$4=$D31,"x",IF(AND(((H$4-$D31)/VLOOKUP($C31,Tableau1,6,0))=INT(((H$4-$D31)/VLOOKUP($C31,Tableau1,6,0))),$C31&lt;&gt;""),"S",""))),"")</f>
        <v>#NAME?</v>
      </c>
      <c r="I31" s="62" t="e">
        <f t="array" aca="1" ref="I31" ca="1">IFERROR(IF(AND(OR(WEEKDAY(H$4,2)&gt;5,H$4=Fériés),OR(H31="x",H31="S")),H31,IF(I$4=$D31,"x",IF(AND(((I$4-$D31)/VLOOKUP($C31,Tableau1,6,0))=INT(((I$4-$D31)/VLOOKUP($C31,Tableau1,6,0))),$C31&lt;&gt;""),"S",""))),"")</f>
        <v>#NAME?</v>
      </c>
      <c r="J31" s="62" t="e">
        <f t="array" aca="1" ref="J31" ca="1">IFERROR(IF(AND(OR(WEEKDAY(I$4,2)&gt;5,I$4=Fériés),OR(I31="x",I31="S")),I31,IF(J$4=$D31,"x",IF(AND(((J$4-$D31)/VLOOKUP($C31,Tableau1,6,0))=INT(((J$4-$D31)/VLOOKUP($C31,Tableau1,6,0))),$C31&lt;&gt;""),"S",""))),"")</f>
        <v>#NAME?</v>
      </c>
      <c r="K31" s="62" t="e">
        <f t="array" aca="1" ref="K31" ca="1">IFERROR(IF(AND(OR(WEEKDAY(J$4,2)&gt;5,J$4=Fériés),OR(J31="x",J31="S")),J31,IF(K$4=$D31,"x",IF(AND(((K$4-$D31)/VLOOKUP($C31,Tableau1,6,0))=INT(((K$4-$D31)/VLOOKUP($C31,Tableau1,6,0))),$C31&lt;&gt;""),"S",""))),"")</f>
        <v>#NAME?</v>
      </c>
      <c r="L31" s="62" t="e">
        <f t="array" aca="1" ref="L31" ca="1">IFERROR(IF(AND(OR(WEEKDAY(K$4,2)&gt;5,K$4=Fériés),OR(K31="x",K31="S")),K31,IF(L$4=$D31,"x",IF(AND(((L$4-$D31)/VLOOKUP($C31,Tableau1,6,0))=INT(((L$4-$D31)/VLOOKUP($C31,Tableau1,6,0))),$C31&lt;&gt;""),"S",""))),"")</f>
        <v>#NAME?</v>
      </c>
      <c r="M31" s="62" t="e">
        <f t="array" aca="1" ref="M31" ca="1">IFERROR(IF(AND(OR(WEEKDAY(L$4,2)&gt;5,L$4=Fériés),OR(L31="x",L31="S")),L31,IF(M$4=$D31,"x",IF(AND(((M$4-$D31)/VLOOKUP($C31,Tableau1,6,0))=INT(((M$4-$D31)/VLOOKUP($C31,Tableau1,6,0))),$C31&lt;&gt;""),"S",""))),"")</f>
        <v>#NAME?</v>
      </c>
      <c r="N31" s="62" t="e">
        <f t="array" aca="1" ref="N31" ca="1">IFERROR(IF(AND(OR(WEEKDAY(M$4,2)&gt;5,M$4=Fériés),OR(M31="x",M31="S")),M31,IF(N$4=$D31,"x",IF(AND(((N$4-$D31)/VLOOKUP($C31,Tableau1,6,0))=INT(((N$4-$D31)/VLOOKUP($C31,Tableau1,6,0))),$C31&lt;&gt;""),"S",""))),"")</f>
        <v>#NAME?</v>
      </c>
      <c r="O31" s="62" t="e">
        <f t="array" aca="1" ref="O31" ca="1">IFERROR(IF(AND(OR(WEEKDAY(N$4,2)&gt;5,N$4=Fériés),OR(N31="x",N31="S")),N31,IF(O$4=$D31,"x",IF(AND(((O$4-$D31)/VLOOKUP($C31,Tableau1,6,0))=INT(((O$4-$D31)/VLOOKUP($C31,Tableau1,6,0))),$C31&lt;&gt;""),"S",""))),"")</f>
        <v>#NAME?</v>
      </c>
      <c r="P31" s="62" t="e">
        <f t="array" aca="1" ref="P31" ca="1">IFERROR(IF(AND(OR(WEEKDAY(O$4,2)&gt;5,O$4=Fériés),OR(O31="x",O31="S")),O31,IF(P$4=$D31,"x",IF(AND(((P$4-$D31)/VLOOKUP($C31,Tableau1,6,0))=INT(((P$4-$D31)/VLOOKUP($C31,Tableau1,6,0))),$C31&lt;&gt;""),"S",""))),"")</f>
        <v>#NAME?</v>
      </c>
      <c r="Q31" s="62" t="e">
        <f t="array" aca="1" ref="Q31" ca="1">IFERROR(IF(AND(OR(WEEKDAY(P$4,2)&gt;5,P$4=Fériés),OR(P31="x",P31="S")),P31,IF(Q$4=$D31,"x",IF(AND(((Q$4-$D31)/VLOOKUP($C31,Tableau1,6,0))=INT(((Q$4-$D31)/VLOOKUP($C31,Tableau1,6,0))),$C31&lt;&gt;""),"S",""))),"")</f>
        <v>#NAME?</v>
      </c>
      <c r="R31" s="62" t="e">
        <f t="array" aca="1" ref="R31" ca="1">IFERROR(IF(AND(OR(WEEKDAY(Q$4,2)&gt;5,Q$4=Fériés),OR(Q31="x",Q31="S")),Q31,IF(R$4=$D31,"x",IF(AND(((R$4-$D31)/VLOOKUP($C31,Tableau1,6,0))=INT(((R$4-$D31)/VLOOKUP($C31,Tableau1,6,0))),$C31&lt;&gt;""),"S",""))),"")</f>
        <v>#NAME?</v>
      </c>
      <c r="S31" s="62" t="e">
        <f t="array" aca="1" ref="S31" ca="1">IFERROR(IF(AND(OR(WEEKDAY(R$4,2)&gt;5,R$4=Fériés),OR(R31="x",R31="S")),R31,IF(S$4=$D31,"x",IF(AND(((S$4-$D31)/VLOOKUP($C31,Tableau1,6,0))=INT(((S$4-$D31)/VLOOKUP($C31,Tableau1,6,0))),$C31&lt;&gt;""),"S",""))),"")</f>
        <v>#NAME?</v>
      </c>
      <c r="T31" s="62" t="e">
        <f t="array" aca="1" ref="T31" ca="1">IFERROR(IF(AND(OR(WEEKDAY(S$4,2)&gt;5,S$4=Fériés),OR(S31="x",S31="S")),S31,IF(T$4=$D31,"x",IF(AND(((T$4-$D31)/VLOOKUP($C31,Tableau1,6,0))=INT(((T$4-$D31)/VLOOKUP($C31,Tableau1,6,0))),$C31&lt;&gt;""),"S",""))),"")</f>
        <v>#NAME?</v>
      </c>
      <c r="U31" s="62" t="e">
        <f t="array" aca="1" ref="U31" ca="1">IFERROR(IF(AND(OR(WEEKDAY(T$4,2)&gt;5,T$4=Fériés),OR(T31="x",T31="S")),T31,IF(U$4=$D31,"x",IF(AND(((U$4-$D31)/VLOOKUP($C31,Tableau1,6,0))=INT(((U$4-$D31)/VLOOKUP($C31,Tableau1,6,0))),$C31&lt;&gt;""),"S",""))),"")</f>
        <v>#NAME?</v>
      </c>
      <c r="V31" s="62" t="e">
        <f t="array" aca="1" ref="V31" ca="1">IFERROR(IF(AND(OR(WEEKDAY(U$4,2)&gt;5,U$4=Fériés),OR(U31="x",U31="S")),U31,IF(V$4=$D31,"x",IF(AND(((V$4-$D31)/VLOOKUP($C31,Tableau1,6,0))=INT(((V$4-$D31)/VLOOKUP($C31,Tableau1,6,0))),$C31&lt;&gt;""),"S",""))),"")</f>
        <v>#NAME?</v>
      </c>
      <c r="W31" s="62" t="e">
        <f t="array" aca="1" ref="W31" ca="1">IFERROR(IF(AND(OR(WEEKDAY(V$4,2)&gt;5,V$4=Fériés),OR(V31="x",V31="S")),V31,IF(W$4=$D31,"x",IF(AND(((W$4-$D31)/VLOOKUP($C31,Tableau1,6,0))=INT(((W$4-$D31)/VLOOKUP($C31,Tableau1,6,0))),$C31&lt;&gt;""),"S",""))),"")</f>
        <v>#NAME?</v>
      </c>
      <c r="X31" s="62" t="e">
        <f t="array" aca="1" ref="X31" ca="1">IFERROR(IF(AND(OR(WEEKDAY(W$4,2)&gt;5,W$4=Fériés),OR(W31="x",W31="S")),W31,IF(X$4=$D31,"x",IF(AND(((X$4-$D31)/VLOOKUP($C31,Tableau1,6,0))=INT(((X$4-$D31)/VLOOKUP($C31,Tableau1,6,0))),$C31&lt;&gt;""),"S",""))),"")</f>
        <v>#NAME?</v>
      </c>
      <c r="Y31" s="62" t="e">
        <f t="array" aca="1" ref="Y31" ca="1">IFERROR(IF(AND(OR(WEEKDAY(X$4,2)&gt;5,X$4=Fériés),OR(X31="x",X31="S")),X31,IF(Y$4=$D31,"x",IF(AND(((Y$4-$D31)/VLOOKUP($C31,Tableau1,6,0))=INT(((Y$4-$D31)/VLOOKUP($C31,Tableau1,6,0))),$C31&lt;&gt;""),"S",""))),"")</f>
        <v>#NAME?</v>
      </c>
      <c r="Z31" s="62" t="e">
        <f t="array" aca="1" ref="Z31" ca="1">IFERROR(IF(AND(OR(WEEKDAY(Y$4,2)&gt;5,Y$4=Fériés),OR(Y31="x",Y31="S")),Y31,IF(Z$4=$D31,"x",IF(AND(((Z$4-$D31)/VLOOKUP($C31,Tableau1,6,0))=INT(((Z$4-$D31)/VLOOKUP($C31,Tableau1,6,0))),$C31&lt;&gt;""),"S",""))),"")</f>
        <v>#NAME?</v>
      </c>
      <c r="AA31" s="62" t="e">
        <f t="array" aca="1" ref="AA31" ca="1">IFERROR(IF(AND(OR(WEEKDAY(Z$4,2)&gt;5,Z$4=Fériés),OR(Z31="x",Z31="S")),Z31,IF(AA$4=$D31,"x",IF(AND(((AA$4-$D31)/VLOOKUP($C31,Tableau1,6,0))=INT(((AA$4-$D31)/VLOOKUP($C31,Tableau1,6,0))),$C31&lt;&gt;""),"S",""))),"")</f>
        <v>#NAME?</v>
      </c>
      <c r="AB31" s="62" t="e">
        <f t="array" aca="1" ref="AB31" ca="1">IFERROR(IF(AND(OR(WEEKDAY(AA$4,2)&gt;5,AA$4=Fériés),OR(AA31="x",AA31="S")),AA31,IF(AB$4=$D31,"x",IF(AND(((AB$4-$D31)/VLOOKUP($C31,Tableau1,6,0))=INT(((AB$4-$D31)/VLOOKUP($C31,Tableau1,6,0))),$C31&lt;&gt;""),"S",""))),"")</f>
        <v>#NAME?</v>
      </c>
      <c r="AC31" s="62" t="e">
        <f t="array" aca="1" ref="AC31" ca="1">IFERROR(IF(AND(OR(WEEKDAY(AB$4,2)&gt;5,AB$4=Fériés),OR(AB31="x",AB31="S")),AB31,IF(AC$4=$D31,"x",IF(AND(((AC$4-$D31)/VLOOKUP($C31,Tableau1,6,0))=INT(((AC$4-$D31)/VLOOKUP($C31,Tableau1,6,0))),$C31&lt;&gt;""),"S",""))),"")</f>
        <v>#NAME?</v>
      </c>
      <c r="AD31" s="62" t="e">
        <f t="array" aca="1" ref="AD31" ca="1">IFERROR(IF(AND(OR(WEEKDAY(AC$4,2)&gt;5,AC$4=Fériés),OR(AC31="x",AC31="S")),AC31,IF(AD$4=$D31,"x",IF(AND(((AD$4-$D31)/VLOOKUP($C31,Tableau1,6,0))=INT(((AD$4-$D31)/VLOOKUP($C31,Tableau1,6,0))),$C31&lt;&gt;""),"S",""))),"")</f>
        <v>#NAME?</v>
      </c>
      <c r="AE31" s="62" t="e">
        <f t="array" aca="1" ref="AE31" ca="1">IFERROR(IF(AND(OR(WEEKDAY(AD$4,2)&gt;5,AD$4=Fériés),OR(AD31="x",AD31="S")),AD31,IF(AE$4=$D31,"x",IF(AND(((AE$4-$D31)/VLOOKUP($C31,Tableau1,6,0))=INT(((AE$4-$D31)/VLOOKUP($C31,Tableau1,6,0))),$C31&lt;&gt;""),"S",""))),"")</f>
        <v>#NAME?</v>
      </c>
      <c r="AF31" s="62" t="e">
        <f t="array" aca="1" ref="AF31" ca="1">IFERROR(IF(AND(OR(WEEKDAY(AE$4,2)&gt;5,AE$4=Fériés),OR(AE31="x",AE31="S")),AE31,IF(AF$4=$D31,"x",IF(AND(((AF$4-$D31)/VLOOKUP($C31,Tableau1,6,0))=INT(((AF$4-$D31)/VLOOKUP($C31,Tableau1,6,0))),$C31&lt;&gt;""),"S",""))),"")</f>
        <v>#NAME?</v>
      </c>
      <c r="AG31" s="62" t="e">
        <f t="array" aca="1" ref="AG31" ca="1">IFERROR(IF(AND(OR(WEEKDAY(AF$4,2)&gt;5,AF$4=Fériés),OR(AF31="x",AF31="S")),AF31,IF(AG$4=$D31,"x",IF(AND(((AG$4-$D31)/VLOOKUP($C31,Tableau1,6,0))=INT(((AG$4-$D31)/VLOOKUP($C31,Tableau1,6,0))),$C31&lt;&gt;""),"S",""))),"")</f>
        <v>#NAME?</v>
      </c>
      <c r="AH31" s="62" t="e">
        <f t="array" aca="1" ref="AH31" ca="1">IFERROR(IF(AND(OR(WEEKDAY(AG$4,2)&gt;5,AG$4=Fériés),OR(AG31="x",AG31="S")),AG31,IF(AH$4=$D31,"x",IF(AND(((AH$4-$D31)/VLOOKUP($C31,Tableau1,6,0))=INT(((AH$4-$D31)/VLOOKUP($C31,Tableau1,6,0))),$C31&lt;&gt;""),"S",""))),"")</f>
        <v>#NAME?</v>
      </c>
      <c r="AI31" s="62" t="e">
        <f t="array" aca="1" ref="AI31" ca="1">IFERROR(IF(AND(OR(WEEKDAY(AH$4,2)&gt;5,AH$4=Fériés),OR(AH31="x",AH31="S")),AH31,IF(AI$4=$D31,"x",IF(AND(((AI$4-$D31)/VLOOKUP($C31,Tableau1,6,0))=INT(((AI$4-$D31)/VLOOKUP($C31,Tableau1,6,0))),$C31&lt;&gt;""),"S",""))),"")</f>
        <v>#NAME?</v>
      </c>
      <c r="AJ31" s="62" t="e">
        <f t="array" aca="1" ref="AJ31" ca="1">IFERROR(IF(AND(OR(WEEKDAY(AI$4,2)&gt;5,AI$4=Fériés),OR(AI31="x",AI31="S")),AI31,IF(AJ$4=$D31,"x",IF(AND(((AJ$4-$D31)/VLOOKUP($C31,Tableau1,6,0))=INT(((AJ$4-$D31)/VLOOKUP($C31,Tableau1,6,0))),$C31&lt;&gt;""),"S",""))),"")</f>
        <v>#NAME?</v>
      </c>
      <c r="AK31" s="62" t="e">
        <f t="array" aca="1" ref="AK31" ca="1">IFERROR(IF(AND(OR(WEEKDAY(AJ$4,2)&gt;5,AJ$4=Fériés),OR(AJ31="x",AJ31="S")),AJ31,IF(AK$4=$D31,"x",IF(AND(((AK$4-$D31)/VLOOKUP($C31,Tableau1,6,0))=INT(((AK$4-$D31)/VLOOKUP($C31,Tableau1,6,0))),$C31&lt;&gt;""),"S",""))),"")</f>
        <v>#NAME?</v>
      </c>
      <c r="AL31" s="62" t="e">
        <f t="array" aca="1" ref="AL31" ca="1">IFERROR(IF(AND(OR(WEEKDAY(AK$4,2)&gt;5,AK$4=Fériés),OR(AK31="x",AK31="S")),AK31,IF(AL$4=$D31,"x",IF(AND(((AL$4-$D31)/VLOOKUP($C31,Tableau1,6,0))=INT(((AL$4-$D31)/VLOOKUP($C31,Tableau1,6,0))),$C31&lt;&gt;""),"S",""))),"")</f>
        <v>#NAME?</v>
      </c>
      <c r="AM31" s="62" t="e">
        <f t="array" aca="1" ref="AM31" ca="1">IFERROR(IF(AND(OR(WEEKDAY(AL$4,2)&gt;5,AL$4=Fériés),OR(AL31="x",AL31="S")),AL31,IF(AM$4=$D31,"x",IF(AND(((AM$4-$D31)/VLOOKUP($C31,Tableau1,6,0))=INT(((AM$4-$D31)/VLOOKUP($C31,Tableau1,6,0))),$C31&lt;&gt;""),"S",""))),"")</f>
        <v>#NAME?</v>
      </c>
      <c r="AN31" s="62" t="e">
        <f t="array" aca="1" ref="AN31" ca="1">IFERROR(IF(AND(OR(WEEKDAY(AM$4,2)&gt;5,AM$4=Fériés),OR(AM31="x",AM31="S")),AM31,IF(AN$4=$D31,"x",IF(AND(((AN$4-$D31)/VLOOKUP($C31,Tableau1,6,0))=INT(((AN$4-$D31)/VLOOKUP($C31,Tableau1,6,0))),$C31&lt;&gt;""),"S",""))),"")</f>
        <v>#NAME?</v>
      </c>
      <c r="AO31" s="62" t="e">
        <f t="array" aca="1" ref="AO31" ca="1">IFERROR(IF(AND(OR(WEEKDAY(AN$4,2)&gt;5,AN$4=Fériés),OR(AN31="x",AN31="S")),AN31,IF(AO$4=$D31,"x",IF(AND(((AO$4-$D31)/VLOOKUP($C31,Tableau1,6,0))=INT(((AO$4-$D31)/VLOOKUP($C31,Tableau1,6,0))),$C31&lt;&gt;""),"S",""))),"")</f>
        <v>#NAME?</v>
      </c>
      <c r="AP31" s="62" t="e">
        <f t="array" aca="1" ref="AP31" ca="1">IFERROR(IF(AND(OR(WEEKDAY(AO$4,2)&gt;5,AO$4=Fériés),OR(AO31="x",AO31="S")),AO31,IF(AP$4=$D31,"x",IF(AND(((AP$4-$D31)/VLOOKUP($C31,Tableau1,6,0))=INT(((AP$4-$D31)/VLOOKUP($C31,Tableau1,6,0))),$C31&lt;&gt;""),"S",""))),"")</f>
        <v>#NAME?</v>
      </c>
      <c r="AQ31" s="62" t="e">
        <f t="array" aca="1" ref="AQ31" ca="1">IFERROR(IF(AND(OR(WEEKDAY(AP$4,2)&gt;5,AP$4=Fériés),OR(AP31="x",AP31="S")),AP31,IF(AQ$4=$D31,"x",IF(AND(((AQ$4-$D31)/VLOOKUP($C31,Tableau1,6,0))=INT(((AQ$4-$D31)/VLOOKUP($C31,Tableau1,6,0))),$C31&lt;&gt;""),"S",""))),"")</f>
        <v>#NAME?</v>
      </c>
      <c r="AR31" s="62" t="e">
        <f t="array" aca="1" ref="AR31" ca="1">IFERROR(IF(AND(OR(WEEKDAY(AQ$4,2)&gt;5,AQ$4=Fériés),OR(AQ31="x",AQ31="S")),AQ31,IF(AR$4=$D31,"x",IF(AND(((AR$4-$D31)/VLOOKUP($C31,Tableau1,6,0))=INT(((AR$4-$D31)/VLOOKUP($C31,Tableau1,6,0))),$C31&lt;&gt;""),"S",""))),"")</f>
        <v>#NAME?</v>
      </c>
      <c r="AS31" s="62" t="e">
        <f t="array" aca="1" ref="AS31" ca="1">IFERROR(IF(AND(OR(WEEKDAY(AR$4,2)&gt;5,AR$4=Fériés),OR(AR31="x",AR31="S")),AR31,IF(AS$4=$D31,"x",IF(AND(((AS$4-$D31)/VLOOKUP($C31,Tableau1,6,0))=INT(((AS$4-$D31)/VLOOKUP($C31,Tableau1,6,0))),$C31&lt;&gt;""),"S",""))),"")</f>
        <v>#NAME?</v>
      </c>
      <c r="AT31" s="62" t="e">
        <f t="array" aca="1" ref="AT31" ca="1">IFERROR(IF(AND(OR(WEEKDAY(AS$4,2)&gt;5,AS$4=Fériés),OR(AS31="x",AS31="S")),AS31,IF(AT$4=$D31,"x",IF(AND(((AT$4-$D31)/VLOOKUP($C31,Tableau1,6,0))=INT(((AT$4-$D31)/VLOOKUP($C31,Tableau1,6,0))),$C31&lt;&gt;""),"S",""))),"")</f>
        <v>#NAME?</v>
      </c>
      <c r="AU31" s="62" t="e">
        <f t="array" aca="1" ref="AU31" ca="1">IFERROR(IF(AND(OR(WEEKDAY(AT$4,2)&gt;5,AT$4=Fériés),OR(AT31="x",AT31="S")),AT31,IF(AU$4=$D31,"x",IF(AND(((AU$4-$D31)/VLOOKUP($C31,Tableau1,6,0))=INT(((AU$4-$D31)/VLOOKUP($C31,Tableau1,6,0))),$C31&lt;&gt;""),"S",""))),"")</f>
        <v>#NAME?</v>
      </c>
      <c r="AV31" s="62" t="e">
        <f t="array" aca="1" ref="AV31" ca="1">IFERROR(IF(AND(OR(WEEKDAY(AU$4,2)&gt;5,AU$4=Fériés),OR(AU31="x",AU31="S")),AU31,IF(AV$4=$D31,"x",IF(AND(((AV$4-$D31)/VLOOKUP($C31,Tableau1,6,0))=INT(((AV$4-$D31)/VLOOKUP($C31,Tableau1,6,0))),$C31&lt;&gt;""),"S",""))),"")</f>
        <v>#NAME?</v>
      </c>
      <c r="AW31" s="62" t="e">
        <f t="array" aca="1" ref="AW31" ca="1">IFERROR(IF(AND(OR(WEEKDAY(AV$4,2)&gt;5,AV$4=Fériés),OR(AV31="x",AV31="S")),AV31,IF(AW$4=$D31,"x",IF(AND(((AW$4-$D31)/VLOOKUP($C31,Tableau1,6,0))=INT(((AW$4-$D31)/VLOOKUP($C31,Tableau1,6,0))),$C31&lt;&gt;""),"S",""))),"")</f>
        <v>#NAME?</v>
      </c>
      <c r="AX31" s="62" t="e">
        <f t="array" aca="1" ref="AX31" ca="1">IFERROR(IF(AND(OR(WEEKDAY(AW$4,2)&gt;5,AW$4=Fériés),OR(AW31="x",AW31="S")),AW31,IF(AX$4=$D31,"x",IF(AND(((AX$4-$D31)/VLOOKUP($C31,Tableau1,6,0))=INT(((AX$4-$D31)/VLOOKUP($C31,Tableau1,6,0))),$C31&lt;&gt;""),"S",""))),"")</f>
        <v>#NAME?</v>
      </c>
      <c r="AY31" s="62" t="e">
        <f t="array" aca="1" ref="AY31" ca="1">IFERROR(IF(AND(OR(WEEKDAY(AX$4,2)&gt;5,AX$4=Fériés),OR(AX31="x",AX31="S")),AX31,IF(AY$4=$D31,"x",IF(AND(((AY$4-$D31)/VLOOKUP($C31,Tableau1,6,0))=INT(((AY$4-$D31)/VLOOKUP($C31,Tableau1,6,0))),$C31&lt;&gt;""),"S",""))),"")</f>
        <v>#NAME?</v>
      </c>
      <c r="AZ31" s="62" t="e">
        <f t="array" aca="1" ref="AZ31" ca="1">IFERROR(IF(AND(OR(WEEKDAY(AY$4,2)&gt;5,AY$4=Fériés),OR(AY31="x",AY31="S")),AY31,IF(AZ$4=$D31,"x",IF(AND(((AZ$4-$D31)/VLOOKUP($C31,Tableau1,6,0))=INT(((AZ$4-$D31)/VLOOKUP($C31,Tableau1,6,0))),$C31&lt;&gt;""),"S",""))),"")</f>
        <v>#NAME?</v>
      </c>
      <c r="BA31" s="62" t="e">
        <f t="array" aca="1" ref="BA31" ca="1">IFERROR(IF(AND(OR(WEEKDAY(AZ$4,2)&gt;5,AZ$4=Fériés),OR(AZ31="x",AZ31="S")),AZ31,IF(BA$4=$D31,"x",IF(AND(((BA$4-$D31)/VLOOKUP($C31,Tableau1,6,0))=INT(((BA$4-$D31)/VLOOKUP($C31,Tableau1,6,0))),$C31&lt;&gt;""),"S",""))),"")</f>
        <v>#NAME?</v>
      </c>
      <c r="BB31" s="62" t="e">
        <f t="array" aca="1" ref="BB31" ca="1">IFERROR(IF(AND(OR(WEEKDAY(BA$4,2)&gt;5,BA$4=Fériés),OR(BA31="x",BA31="S")),BA31,IF(BB$4=$D31,"x",IF(AND(((BB$4-$D31)/VLOOKUP($C31,Tableau1,6,0))=INT(((BB$4-$D31)/VLOOKUP($C31,Tableau1,6,0))),$C31&lt;&gt;""),"S",""))),"")</f>
        <v>#NAME?</v>
      </c>
      <c r="BC31" s="62" t="e">
        <f t="array" aca="1" ref="BC31" ca="1">IFERROR(IF(AND(OR(WEEKDAY(BB$4,2)&gt;5,BB$4=Fériés),OR(BB31="x",BB31="S")),BB31,IF(BC$4=$D31,"x",IF(AND(((BC$4-$D31)/VLOOKUP($C31,Tableau1,6,0))=INT(((BC$4-$D31)/VLOOKUP($C31,Tableau1,6,0))),$C31&lt;&gt;""),"S",""))),"")</f>
        <v>#NAME?</v>
      </c>
      <c r="BD31" s="63" t="e">
        <f t="array" aca="1" ref="BD31" ca="1">IFERROR(IF(AND(OR(WEEKDAY(BC$4,2)&gt;5,BC$4=Fériés),OR(BC31="x",BC31="S")),BC31,IF(BD$4=$D31,"x",IF(AND(((BD$4-$D31)/VLOOKUP($C31,Tableau1,6,0))=INT(((BD$4-$D31)/VLOOKUP($C31,Tableau1,6,0))),$C31&lt;&gt;""),"S",""))),"")</f>
        <v>#NAME?</v>
      </c>
    </row>
    <row r="32" spans="3:56">
      <c r="C32" s="74" t="s">
        <v>98</v>
      </c>
      <c r="D32" s="24">
        <f ca="1">IF(ISBLANK(C32),0,VLOOKUP(C32,MACHINE!$C$4:$J$49,2,0))</f>
        <v>42662</v>
      </c>
      <c r="E32" s="48"/>
      <c r="F32">
        <f t="shared" ca="1" si="4"/>
        <v>42662</v>
      </c>
      <c r="G32" s="62" t="e">
        <f t="array" aca="1" ref="G32" ca="1">IFERROR(IF(AND(OR(WEEKDAY(F$4,2)&gt;5,F$4=Fériés),OR(F32="x",F32="S")),F32,IF(G$4=$D32,"x",IF(AND(((G$4-$D32)/VLOOKUP($C32,Tableau1,6,0))=INT(((G$4-$D32)/VLOOKUP($C32,Tableau1,6,0))),$C32&lt;&gt;""),"S",""))),"")</f>
        <v>#NAME?</v>
      </c>
      <c r="H32" s="62" t="e">
        <f t="array" aca="1" ref="H32" ca="1">IFERROR(IF(AND(OR(WEEKDAY(G$4,2)&gt;5,G$4=Fériés),OR(G32="x",G32="S")),G32,IF(H$4=$D32,"x",IF(AND(((H$4-$D32)/VLOOKUP($C32,Tableau1,6,0))=INT(((H$4-$D32)/VLOOKUP($C32,Tableau1,6,0))),$C32&lt;&gt;""),"S",""))),"")</f>
        <v>#NAME?</v>
      </c>
      <c r="I32" s="62" t="e">
        <f t="array" aca="1" ref="I32" ca="1">IFERROR(IF(AND(OR(WEEKDAY(H$4,2)&gt;5,H$4=Fériés),OR(H32="x",H32="S")),H32,IF(I$4=$D32,"x",IF(AND(((I$4-$D32)/VLOOKUP($C32,Tableau1,6,0))=INT(((I$4-$D32)/VLOOKUP($C32,Tableau1,6,0))),$C32&lt;&gt;""),"S",""))),"")</f>
        <v>#NAME?</v>
      </c>
      <c r="J32" s="62" t="e">
        <f t="array" aca="1" ref="J32" ca="1">IFERROR(IF(AND(OR(WEEKDAY(I$4,2)&gt;5,I$4=Fériés),OR(I32="x",I32="S")),I32,IF(J$4=$D32,"x",IF(AND(((J$4-$D32)/VLOOKUP($C32,Tableau1,6,0))=INT(((J$4-$D32)/VLOOKUP($C32,Tableau1,6,0))),$C32&lt;&gt;""),"S",""))),"")</f>
        <v>#NAME?</v>
      </c>
      <c r="K32" s="62" t="e">
        <f t="array" aca="1" ref="K32" ca="1">IFERROR(IF(AND(OR(WEEKDAY(J$4,2)&gt;5,J$4=Fériés),OR(J32="x",J32="S")),J32,IF(K$4=$D32,"x",IF(AND(((K$4-$D32)/VLOOKUP($C32,Tableau1,6,0))=INT(((K$4-$D32)/VLOOKUP($C32,Tableau1,6,0))),$C32&lt;&gt;""),"S",""))),"")</f>
        <v>#NAME?</v>
      </c>
      <c r="L32" s="62" t="e">
        <f t="array" aca="1" ref="L32" ca="1">IFERROR(IF(AND(OR(WEEKDAY(K$4,2)&gt;5,K$4=Fériés),OR(K32="x",K32="S")),K32,IF(L$4=$D32,"x",IF(AND(((L$4-$D32)/VLOOKUP($C32,Tableau1,6,0))=INT(((L$4-$D32)/VLOOKUP($C32,Tableau1,6,0))),$C32&lt;&gt;""),"S",""))),"")</f>
        <v>#NAME?</v>
      </c>
      <c r="M32" s="62" t="e">
        <f t="array" aca="1" ref="M32" ca="1">IFERROR(IF(AND(OR(WEEKDAY(L$4,2)&gt;5,L$4=Fériés),OR(L32="x",L32="S")),L32,IF(M$4=$D32,"x",IF(AND(((M$4-$D32)/VLOOKUP($C32,Tableau1,6,0))=INT(((M$4-$D32)/VLOOKUP($C32,Tableau1,6,0))),$C32&lt;&gt;""),"S",""))),"")</f>
        <v>#NAME?</v>
      </c>
      <c r="N32" s="62" t="e">
        <f t="array" aca="1" ref="N32" ca="1">IFERROR(IF(AND(OR(WEEKDAY(M$4,2)&gt;5,M$4=Fériés),OR(M32="x",M32="S")),M32,IF(N$4=$D32,"x",IF(AND(((N$4-$D32)/VLOOKUP($C32,Tableau1,6,0))=INT(((N$4-$D32)/VLOOKUP($C32,Tableau1,6,0))),$C32&lt;&gt;""),"S",""))),"")</f>
        <v>#NAME?</v>
      </c>
      <c r="O32" s="62" t="e">
        <f t="array" aca="1" ref="O32" ca="1">IFERROR(IF(AND(OR(WEEKDAY(N$4,2)&gt;5,N$4=Fériés),OR(N32="x",N32="S")),N32,IF(O$4=$D32,"x",IF(AND(((O$4-$D32)/VLOOKUP($C32,Tableau1,6,0))=INT(((O$4-$D32)/VLOOKUP($C32,Tableau1,6,0))),$C32&lt;&gt;""),"S",""))),"")</f>
        <v>#NAME?</v>
      </c>
      <c r="P32" s="62" t="e">
        <f t="array" aca="1" ref="P32" ca="1">IFERROR(IF(AND(OR(WEEKDAY(O$4,2)&gt;5,O$4=Fériés),OR(O32="x",O32="S")),O32,IF(P$4=$D32,"x",IF(AND(((P$4-$D32)/VLOOKUP($C32,Tableau1,6,0))=INT(((P$4-$D32)/VLOOKUP($C32,Tableau1,6,0))),$C32&lt;&gt;""),"S",""))),"")</f>
        <v>#NAME?</v>
      </c>
      <c r="Q32" s="62" t="e">
        <f t="array" aca="1" ref="Q32" ca="1">IFERROR(IF(AND(OR(WEEKDAY(P$4,2)&gt;5,P$4=Fériés),OR(P32="x",P32="S")),P32,IF(Q$4=$D32,"x",IF(AND(((Q$4-$D32)/VLOOKUP($C32,Tableau1,6,0))=INT(((Q$4-$D32)/VLOOKUP($C32,Tableau1,6,0))),$C32&lt;&gt;""),"S",""))),"")</f>
        <v>#NAME?</v>
      </c>
      <c r="R32" s="62" t="e">
        <f t="array" aca="1" ref="R32" ca="1">IFERROR(IF(AND(OR(WEEKDAY(Q$4,2)&gt;5,Q$4=Fériés),OR(Q32="x",Q32="S")),Q32,IF(R$4=$D32,"x",IF(AND(((R$4-$D32)/VLOOKUP($C32,Tableau1,6,0))=INT(((R$4-$D32)/VLOOKUP($C32,Tableau1,6,0))),$C32&lt;&gt;""),"S",""))),"")</f>
        <v>#NAME?</v>
      </c>
      <c r="S32" s="62" t="e">
        <f t="array" aca="1" ref="S32" ca="1">IFERROR(IF(AND(OR(WEEKDAY(R$4,2)&gt;5,R$4=Fériés),OR(R32="x",R32="S")),R32,IF(S$4=$D32,"x",IF(AND(((S$4-$D32)/VLOOKUP($C32,Tableau1,6,0))=INT(((S$4-$D32)/VLOOKUP($C32,Tableau1,6,0))),$C32&lt;&gt;""),"S",""))),"")</f>
        <v>#NAME?</v>
      </c>
      <c r="T32" s="62" t="e">
        <f t="array" aca="1" ref="T32" ca="1">IFERROR(IF(AND(OR(WEEKDAY(S$4,2)&gt;5,S$4=Fériés),OR(S32="x",S32="S")),S32,IF(T$4=$D32,"x",IF(AND(((T$4-$D32)/VLOOKUP($C32,Tableau1,6,0))=INT(((T$4-$D32)/VLOOKUP($C32,Tableau1,6,0))),$C32&lt;&gt;""),"S",""))),"")</f>
        <v>#NAME?</v>
      </c>
      <c r="U32" s="62" t="e">
        <f t="array" aca="1" ref="U32" ca="1">IFERROR(IF(AND(OR(WEEKDAY(T$4,2)&gt;5,T$4=Fériés),OR(T32="x",T32="S")),T32,IF(U$4=$D32,"x",IF(AND(((U$4-$D32)/VLOOKUP($C32,Tableau1,6,0))=INT(((U$4-$D32)/VLOOKUP($C32,Tableau1,6,0))),$C32&lt;&gt;""),"S",""))),"")</f>
        <v>#NAME?</v>
      </c>
      <c r="V32" s="62" t="e">
        <f t="array" aca="1" ref="V32" ca="1">IFERROR(IF(AND(OR(WEEKDAY(U$4,2)&gt;5,U$4=Fériés),OR(U32="x",U32="S")),U32,IF(V$4=$D32,"x",IF(AND(((V$4-$D32)/VLOOKUP($C32,Tableau1,6,0))=INT(((V$4-$D32)/VLOOKUP($C32,Tableau1,6,0))),$C32&lt;&gt;""),"S",""))),"")</f>
        <v>#NAME?</v>
      </c>
      <c r="W32" s="62" t="e">
        <f t="array" aca="1" ref="W32" ca="1">IFERROR(IF(AND(OR(WEEKDAY(V$4,2)&gt;5,V$4=Fériés),OR(V32="x",V32="S")),V32,IF(W$4=$D32,"x",IF(AND(((W$4-$D32)/VLOOKUP($C32,Tableau1,6,0))=INT(((W$4-$D32)/VLOOKUP($C32,Tableau1,6,0))),$C32&lt;&gt;""),"S",""))),"")</f>
        <v>#NAME?</v>
      </c>
      <c r="X32" s="62" t="e">
        <f t="array" aca="1" ref="X32" ca="1">IFERROR(IF(AND(OR(WEEKDAY(W$4,2)&gt;5,W$4=Fériés),OR(W32="x",W32="S")),W32,IF(X$4=$D32,"x",IF(AND(((X$4-$D32)/VLOOKUP($C32,Tableau1,6,0))=INT(((X$4-$D32)/VLOOKUP($C32,Tableau1,6,0))),$C32&lt;&gt;""),"S",""))),"")</f>
        <v>#NAME?</v>
      </c>
      <c r="Y32" s="62" t="e">
        <f t="array" aca="1" ref="Y32" ca="1">IFERROR(IF(AND(OR(WEEKDAY(X$4,2)&gt;5,X$4=Fériés),OR(X32="x",X32="S")),X32,IF(Y$4=$D32,"x",IF(AND(((Y$4-$D32)/VLOOKUP($C32,Tableau1,6,0))=INT(((Y$4-$D32)/VLOOKUP($C32,Tableau1,6,0))),$C32&lt;&gt;""),"S",""))),"")</f>
        <v>#NAME?</v>
      </c>
      <c r="Z32" s="62" t="e">
        <f t="array" aca="1" ref="Z32" ca="1">IFERROR(IF(AND(OR(WEEKDAY(Y$4,2)&gt;5,Y$4=Fériés),OR(Y32="x",Y32="S")),Y32,IF(Z$4=$D32,"x",IF(AND(((Z$4-$D32)/VLOOKUP($C32,Tableau1,6,0))=INT(((Z$4-$D32)/VLOOKUP($C32,Tableau1,6,0))),$C32&lt;&gt;""),"S",""))),"")</f>
        <v>#NAME?</v>
      </c>
      <c r="AA32" s="62" t="e">
        <f t="array" aca="1" ref="AA32" ca="1">IFERROR(IF(AND(OR(WEEKDAY(Z$4,2)&gt;5,Z$4=Fériés),OR(Z32="x",Z32="S")),Z32,IF(AA$4=$D32,"x",IF(AND(((AA$4-$D32)/VLOOKUP($C32,Tableau1,6,0))=INT(((AA$4-$D32)/VLOOKUP($C32,Tableau1,6,0))),$C32&lt;&gt;""),"S",""))),"")</f>
        <v>#NAME?</v>
      </c>
      <c r="AB32" s="62" t="e">
        <f t="array" aca="1" ref="AB32" ca="1">IFERROR(IF(AND(OR(WEEKDAY(AA$4,2)&gt;5,AA$4=Fériés),OR(AA32="x",AA32="S")),AA32,IF(AB$4=$D32,"x",IF(AND(((AB$4-$D32)/VLOOKUP($C32,Tableau1,6,0))=INT(((AB$4-$D32)/VLOOKUP($C32,Tableau1,6,0))),$C32&lt;&gt;""),"S",""))),"")</f>
        <v>#NAME?</v>
      </c>
      <c r="AC32" s="62" t="e">
        <f t="array" aca="1" ref="AC32" ca="1">IFERROR(IF(AND(OR(WEEKDAY(AB$4,2)&gt;5,AB$4=Fériés),OR(AB32="x",AB32="S")),AB32,IF(AC$4=$D32,"x",IF(AND(((AC$4-$D32)/VLOOKUP($C32,Tableau1,6,0))=INT(((AC$4-$D32)/VLOOKUP($C32,Tableau1,6,0))),$C32&lt;&gt;""),"S",""))),"")</f>
        <v>#NAME?</v>
      </c>
      <c r="AD32" s="62" t="e">
        <f t="array" aca="1" ref="AD32" ca="1">IFERROR(IF(AND(OR(WEEKDAY(AC$4,2)&gt;5,AC$4=Fériés),OR(AC32="x",AC32="S")),AC32,IF(AD$4=$D32,"x",IF(AND(((AD$4-$D32)/VLOOKUP($C32,Tableau1,6,0))=INT(((AD$4-$D32)/VLOOKUP($C32,Tableau1,6,0))),$C32&lt;&gt;""),"S",""))),"")</f>
        <v>#NAME?</v>
      </c>
      <c r="AE32" s="62" t="e">
        <f t="array" aca="1" ref="AE32" ca="1">IFERROR(IF(AND(OR(WEEKDAY(AD$4,2)&gt;5,AD$4=Fériés),OR(AD32="x",AD32="S")),AD32,IF(AE$4=$D32,"x",IF(AND(((AE$4-$D32)/VLOOKUP($C32,Tableau1,6,0))=INT(((AE$4-$D32)/VLOOKUP($C32,Tableau1,6,0))),$C32&lt;&gt;""),"S",""))),"")</f>
        <v>#NAME?</v>
      </c>
      <c r="AF32" s="62" t="e">
        <f t="array" aca="1" ref="AF32" ca="1">IFERROR(IF(AND(OR(WEEKDAY(AE$4,2)&gt;5,AE$4=Fériés),OR(AE32="x",AE32="S")),AE32,IF(AF$4=$D32,"x",IF(AND(((AF$4-$D32)/VLOOKUP($C32,Tableau1,6,0))=INT(((AF$4-$D32)/VLOOKUP($C32,Tableau1,6,0))),$C32&lt;&gt;""),"S",""))),"")</f>
        <v>#NAME?</v>
      </c>
      <c r="AG32" s="62" t="e">
        <f t="array" aca="1" ref="AG32" ca="1">IFERROR(IF(AND(OR(WEEKDAY(AF$4,2)&gt;5,AF$4=Fériés),OR(AF32="x",AF32="S")),AF32,IF(AG$4=$D32,"x",IF(AND(((AG$4-$D32)/VLOOKUP($C32,Tableau1,6,0))=INT(((AG$4-$D32)/VLOOKUP($C32,Tableau1,6,0))),$C32&lt;&gt;""),"S",""))),"")</f>
        <v>#NAME?</v>
      </c>
      <c r="AH32" s="62" t="e">
        <f t="array" aca="1" ref="AH32" ca="1">IFERROR(IF(AND(OR(WEEKDAY(AG$4,2)&gt;5,AG$4=Fériés),OR(AG32="x",AG32="S")),AG32,IF(AH$4=$D32,"x",IF(AND(((AH$4-$D32)/VLOOKUP($C32,Tableau1,6,0))=INT(((AH$4-$D32)/VLOOKUP($C32,Tableau1,6,0))),$C32&lt;&gt;""),"S",""))),"")</f>
        <v>#NAME?</v>
      </c>
      <c r="AI32" s="62" t="e">
        <f t="array" aca="1" ref="AI32" ca="1">IFERROR(IF(AND(OR(WEEKDAY(AH$4,2)&gt;5,AH$4=Fériés),OR(AH32="x",AH32="S")),AH32,IF(AI$4=$D32,"x",IF(AND(((AI$4-$D32)/VLOOKUP($C32,Tableau1,6,0))=INT(((AI$4-$D32)/VLOOKUP($C32,Tableau1,6,0))),$C32&lt;&gt;""),"S",""))),"")</f>
        <v>#NAME?</v>
      </c>
      <c r="AJ32" s="62" t="e">
        <f t="array" aca="1" ref="AJ32" ca="1">IFERROR(IF(AND(OR(WEEKDAY(AI$4,2)&gt;5,AI$4=Fériés),OR(AI32="x",AI32="S")),AI32,IF(AJ$4=$D32,"x",IF(AND(((AJ$4-$D32)/VLOOKUP($C32,Tableau1,6,0))=INT(((AJ$4-$D32)/VLOOKUP($C32,Tableau1,6,0))),$C32&lt;&gt;""),"S",""))),"")</f>
        <v>#NAME?</v>
      </c>
      <c r="AK32" s="62" t="e">
        <f t="array" aca="1" ref="AK32" ca="1">IFERROR(IF(AND(OR(WEEKDAY(AJ$4,2)&gt;5,AJ$4=Fériés),OR(AJ32="x",AJ32="S")),AJ32,IF(AK$4=$D32,"x",IF(AND(((AK$4-$D32)/VLOOKUP($C32,Tableau1,6,0))=INT(((AK$4-$D32)/VLOOKUP($C32,Tableau1,6,0))),$C32&lt;&gt;""),"S",""))),"")</f>
        <v>#NAME?</v>
      </c>
      <c r="AL32" s="62" t="e">
        <f t="array" aca="1" ref="AL32" ca="1">IFERROR(IF(AND(OR(WEEKDAY(AK$4,2)&gt;5,AK$4=Fériés),OR(AK32="x",AK32="S")),AK32,IF(AL$4=$D32,"x",IF(AND(((AL$4-$D32)/VLOOKUP($C32,Tableau1,6,0))=INT(((AL$4-$D32)/VLOOKUP($C32,Tableau1,6,0))),$C32&lt;&gt;""),"S",""))),"")</f>
        <v>#NAME?</v>
      </c>
      <c r="AM32" s="62" t="e">
        <f t="array" aca="1" ref="AM32" ca="1">IFERROR(IF(AND(OR(WEEKDAY(AL$4,2)&gt;5,AL$4=Fériés),OR(AL32="x",AL32="S")),AL32,IF(AM$4=$D32,"x",IF(AND(((AM$4-$D32)/VLOOKUP($C32,Tableau1,6,0))=INT(((AM$4-$D32)/VLOOKUP($C32,Tableau1,6,0))),$C32&lt;&gt;""),"S",""))),"")</f>
        <v>#NAME?</v>
      </c>
      <c r="AN32" s="62" t="e">
        <f t="array" aca="1" ref="AN32" ca="1">IFERROR(IF(AND(OR(WEEKDAY(AM$4,2)&gt;5,AM$4=Fériés),OR(AM32="x",AM32="S")),AM32,IF(AN$4=$D32,"x",IF(AND(((AN$4-$D32)/VLOOKUP($C32,Tableau1,6,0))=INT(((AN$4-$D32)/VLOOKUP($C32,Tableau1,6,0))),$C32&lt;&gt;""),"S",""))),"")</f>
        <v>#NAME?</v>
      </c>
      <c r="AO32" s="62" t="e">
        <f t="array" aca="1" ref="AO32" ca="1">IFERROR(IF(AND(OR(WEEKDAY(AN$4,2)&gt;5,AN$4=Fériés),OR(AN32="x",AN32="S")),AN32,IF(AO$4=$D32,"x",IF(AND(((AO$4-$D32)/VLOOKUP($C32,Tableau1,6,0))=INT(((AO$4-$D32)/VLOOKUP($C32,Tableau1,6,0))),$C32&lt;&gt;""),"S",""))),"")</f>
        <v>#NAME?</v>
      </c>
      <c r="AP32" s="62" t="e">
        <f t="array" aca="1" ref="AP32" ca="1">IFERROR(IF(AND(OR(WEEKDAY(AO$4,2)&gt;5,AO$4=Fériés),OR(AO32="x",AO32="S")),AO32,IF(AP$4=$D32,"x",IF(AND(((AP$4-$D32)/VLOOKUP($C32,Tableau1,6,0))=INT(((AP$4-$D32)/VLOOKUP($C32,Tableau1,6,0))),$C32&lt;&gt;""),"S",""))),"")</f>
        <v>#NAME?</v>
      </c>
      <c r="AQ32" s="62" t="e">
        <f t="array" aca="1" ref="AQ32" ca="1">IFERROR(IF(AND(OR(WEEKDAY(AP$4,2)&gt;5,AP$4=Fériés),OR(AP32="x",AP32="S")),AP32,IF(AQ$4=$D32,"x",IF(AND(((AQ$4-$D32)/VLOOKUP($C32,Tableau1,6,0))=INT(((AQ$4-$D32)/VLOOKUP($C32,Tableau1,6,0))),$C32&lt;&gt;""),"S",""))),"")</f>
        <v>#NAME?</v>
      </c>
      <c r="AR32" s="62" t="e">
        <f t="array" aca="1" ref="AR32" ca="1">IFERROR(IF(AND(OR(WEEKDAY(AQ$4,2)&gt;5,AQ$4=Fériés),OR(AQ32="x",AQ32="S")),AQ32,IF(AR$4=$D32,"x",IF(AND(((AR$4-$D32)/VLOOKUP($C32,Tableau1,6,0))=INT(((AR$4-$D32)/VLOOKUP($C32,Tableau1,6,0))),$C32&lt;&gt;""),"S",""))),"")</f>
        <v>#NAME?</v>
      </c>
      <c r="AS32" s="62" t="e">
        <f t="array" aca="1" ref="AS32" ca="1">IFERROR(IF(AND(OR(WEEKDAY(AR$4,2)&gt;5,AR$4=Fériés),OR(AR32="x",AR32="S")),AR32,IF(AS$4=$D32,"x",IF(AND(((AS$4-$D32)/VLOOKUP($C32,Tableau1,6,0))=INT(((AS$4-$D32)/VLOOKUP($C32,Tableau1,6,0))),$C32&lt;&gt;""),"S",""))),"")</f>
        <v>#NAME?</v>
      </c>
      <c r="AT32" s="62" t="e">
        <f t="array" aca="1" ref="AT32" ca="1">IFERROR(IF(AND(OR(WEEKDAY(AS$4,2)&gt;5,AS$4=Fériés),OR(AS32="x",AS32="S")),AS32,IF(AT$4=$D32,"x",IF(AND(((AT$4-$D32)/VLOOKUP($C32,Tableau1,6,0))=INT(((AT$4-$D32)/VLOOKUP($C32,Tableau1,6,0))),$C32&lt;&gt;""),"S",""))),"")</f>
        <v>#NAME?</v>
      </c>
      <c r="AU32" s="62" t="e">
        <f t="array" aca="1" ref="AU32" ca="1">IFERROR(IF(AND(OR(WEEKDAY(AT$4,2)&gt;5,AT$4=Fériés),OR(AT32="x",AT32="S")),AT32,IF(AU$4=$D32,"x",IF(AND(((AU$4-$D32)/VLOOKUP($C32,Tableau1,6,0))=INT(((AU$4-$D32)/VLOOKUP($C32,Tableau1,6,0))),$C32&lt;&gt;""),"S",""))),"")</f>
        <v>#NAME?</v>
      </c>
      <c r="AV32" s="62" t="e">
        <f t="array" aca="1" ref="AV32" ca="1">IFERROR(IF(AND(OR(WEEKDAY(AU$4,2)&gt;5,AU$4=Fériés),OR(AU32="x",AU32="S")),AU32,IF(AV$4=$D32,"x",IF(AND(((AV$4-$D32)/VLOOKUP($C32,Tableau1,6,0))=INT(((AV$4-$D32)/VLOOKUP($C32,Tableau1,6,0))),$C32&lt;&gt;""),"S",""))),"")</f>
        <v>#NAME?</v>
      </c>
      <c r="AW32" s="62" t="e">
        <f t="array" aca="1" ref="AW32" ca="1">IFERROR(IF(AND(OR(WEEKDAY(AV$4,2)&gt;5,AV$4=Fériés),OR(AV32="x",AV32="S")),AV32,IF(AW$4=$D32,"x",IF(AND(((AW$4-$D32)/VLOOKUP($C32,Tableau1,6,0))=INT(((AW$4-$D32)/VLOOKUP($C32,Tableau1,6,0))),$C32&lt;&gt;""),"S",""))),"")</f>
        <v>#NAME?</v>
      </c>
      <c r="AX32" s="62" t="e">
        <f t="array" aca="1" ref="AX32" ca="1">IFERROR(IF(AND(OR(WEEKDAY(AW$4,2)&gt;5,AW$4=Fériés),OR(AW32="x",AW32="S")),AW32,IF(AX$4=$D32,"x",IF(AND(((AX$4-$D32)/VLOOKUP($C32,Tableau1,6,0))=INT(((AX$4-$D32)/VLOOKUP($C32,Tableau1,6,0))),$C32&lt;&gt;""),"S",""))),"")</f>
        <v>#NAME?</v>
      </c>
      <c r="AY32" s="62" t="e">
        <f t="array" aca="1" ref="AY32" ca="1">IFERROR(IF(AND(OR(WEEKDAY(AX$4,2)&gt;5,AX$4=Fériés),OR(AX32="x",AX32="S")),AX32,IF(AY$4=$D32,"x",IF(AND(((AY$4-$D32)/VLOOKUP($C32,Tableau1,6,0))=INT(((AY$4-$D32)/VLOOKUP($C32,Tableau1,6,0))),$C32&lt;&gt;""),"S",""))),"")</f>
        <v>#NAME?</v>
      </c>
      <c r="AZ32" s="62" t="e">
        <f t="array" aca="1" ref="AZ32" ca="1">IFERROR(IF(AND(OR(WEEKDAY(AY$4,2)&gt;5,AY$4=Fériés),OR(AY32="x",AY32="S")),AY32,IF(AZ$4=$D32,"x",IF(AND(((AZ$4-$D32)/VLOOKUP($C32,Tableau1,6,0))=INT(((AZ$4-$D32)/VLOOKUP($C32,Tableau1,6,0))),$C32&lt;&gt;""),"S",""))),"")</f>
        <v>#NAME?</v>
      </c>
      <c r="BA32" s="62" t="e">
        <f t="array" aca="1" ref="BA32" ca="1">IFERROR(IF(AND(OR(WEEKDAY(AZ$4,2)&gt;5,AZ$4=Fériés),OR(AZ32="x",AZ32="S")),AZ32,IF(BA$4=$D32,"x",IF(AND(((BA$4-$D32)/VLOOKUP($C32,Tableau1,6,0))=INT(((BA$4-$D32)/VLOOKUP($C32,Tableau1,6,0))),$C32&lt;&gt;""),"S",""))),"")</f>
        <v>#NAME?</v>
      </c>
      <c r="BB32" s="62" t="e">
        <f t="array" aca="1" ref="BB32" ca="1">IFERROR(IF(AND(OR(WEEKDAY(BA$4,2)&gt;5,BA$4=Fériés),OR(BA32="x",BA32="S")),BA32,IF(BB$4=$D32,"x",IF(AND(((BB$4-$D32)/VLOOKUP($C32,Tableau1,6,0))=INT(((BB$4-$D32)/VLOOKUP($C32,Tableau1,6,0))),$C32&lt;&gt;""),"S",""))),"")</f>
        <v>#NAME?</v>
      </c>
      <c r="BC32" s="62" t="e">
        <f t="array" aca="1" ref="BC32" ca="1">IFERROR(IF(AND(OR(WEEKDAY(BB$4,2)&gt;5,BB$4=Fériés),OR(BB32="x",BB32="S")),BB32,IF(BC$4=$D32,"x",IF(AND(((BC$4-$D32)/VLOOKUP($C32,Tableau1,6,0))=INT(((BC$4-$D32)/VLOOKUP($C32,Tableau1,6,0))),$C32&lt;&gt;""),"S",""))),"")</f>
        <v>#NAME?</v>
      </c>
      <c r="BD32" s="63" t="e">
        <f t="array" aca="1" ref="BD32" ca="1">IFERROR(IF(AND(OR(WEEKDAY(BC$4,2)&gt;5,BC$4=Fériés),OR(BC32="x",BC32="S")),BC32,IF(BD$4=$D32,"x",IF(AND(((BD$4-$D32)/VLOOKUP($C32,Tableau1,6,0))=INT(((BD$4-$D32)/VLOOKUP($C32,Tableau1,6,0))),$C32&lt;&gt;""),"S",""))),"")</f>
        <v>#NAME?</v>
      </c>
    </row>
    <row r="33" spans="3:56">
      <c r="C33" s="74" t="s">
        <v>53</v>
      </c>
      <c r="D33" s="24">
        <f ca="1">IF(ISBLANK(C33),0,VLOOKUP(C33,MACHINE!$C$4:$J$49,2,0))</f>
        <v>42662</v>
      </c>
      <c r="E33" s="48"/>
      <c r="F33">
        <f t="shared" ca="1" si="4"/>
        <v>42662</v>
      </c>
      <c r="G33" s="62" t="e">
        <f t="array" aca="1" ref="G33" ca="1">IFERROR(IF(AND(OR(WEEKDAY(F$4,2)&gt;5,F$4=Fériés),OR(F33="x",F33="S")),F33,IF(G$4=$D33,"x",IF(AND(((G$4-$D33)/VLOOKUP($C33,Tableau1,6,0))=INT(((G$4-$D33)/VLOOKUP($C33,Tableau1,6,0))),$C33&lt;&gt;""),"S",""))),"")</f>
        <v>#NAME?</v>
      </c>
      <c r="H33" s="62" t="e">
        <f t="array" aca="1" ref="H33" ca="1">IFERROR(IF(AND(OR(WEEKDAY(G$4,2)&gt;5,G$4=Fériés),OR(G33="x",G33="S")),G33,IF(H$4=$D33,"x",IF(AND(((H$4-$D33)/VLOOKUP($C33,Tableau1,6,0))=INT(((H$4-$D33)/VLOOKUP($C33,Tableau1,6,0))),$C33&lt;&gt;""),"S",""))),"")</f>
        <v>#NAME?</v>
      </c>
      <c r="I33" s="62" t="e">
        <f t="array" aca="1" ref="I33" ca="1">IFERROR(IF(AND(OR(WEEKDAY(H$4,2)&gt;5,H$4=Fériés),OR(H33="x",H33="S")),H33,IF(I$4=$D33,"x",IF(AND(((I$4-$D33)/VLOOKUP($C33,Tableau1,6,0))=INT(((I$4-$D33)/VLOOKUP($C33,Tableau1,6,0))),$C33&lt;&gt;""),"S",""))),"")</f>
        <v>#NAME?</v>
      </c>
      <c r="J33" s="62" t="e">
        <f t="array" aca="1" ref="J33" ca="1">IFERROR(IF(AND(OR(WEEKDAY(I$4,2)&gt;5,I$4=Fériés),OR(I33="x",I33="S")),I33,IF(J$4=$D33,"x",IF(AND(((J$4-$D33)/VLOOKUP($C33,Tableau1,6,0))=INT(((J$4-$D33)/VLOOKUP($C33,Tableau1,6,0))),$C33&lt;&gt;""),"S",""))),"")</f>
        <v>#NAME?</v>
      </c>
      <c r="K33" s="62" t="e">
        <f t="array" aca="1" ref="K33" ca="1">IFERROR(IF(AND(OR(WEEKDAY(J$4,2)&gt;5,J$4=Fériés),OR(J33="x",J33="S")),J33,IF(K$4=$D33,"x",IF(AND(((K$4-$D33)/VLOOKUP($C33,Tableau1,6,0))=INT(((K$4-$D33)/VLOOKUP($C33,Tableau1,6,0))),$C33&lt;&gt;""),"S",""))),"")</f>
        <v>#NAME?</v>
      </c>
      <c r="L33" s="62" t="e">
        <f t="array" aca="1" ref="L33" ca="1">IFERROR(IF(AND(OR(WEEKDAY(K$4,2)&gt;5,K$4=Fériés),OR(K33="x",K33="S")),K33,IF(L$4=$D33,"x",IF(AND(((L$4-$D33)/VLOOKUP($C33,Tableau1,6,0))=INT(((L$4-$D33)/VLOOKUP($C33,Tableau1,6,0))),$C33&lt;&gt;""),"S",""))),"")</f>
        <v>#NAME?</v>
      </c>
      <c r="M33" s="62" t="e">
        <f t="array" aca="1" ref="M33" ca="1">IFERROR(IF(AND(OR(WEEKDAY(L$4,2)&gt;5,L$4=Fériés),OR(L33="x",L33="S")),L33,IF(M$4=$D33,"x",IF(AND(((M$4-$D33)/VLOOKUP($C33,Tableau1,6,0))=INT(((M$4-$D33)/VLOOKUP($C33,Tableau1,6,0))),$C33&lt;&gt;""),"S",""))),"")</f>
        <v>#NAME?</v>
      </c>
      <c r="N33" s="62" t="e">
        <f t="array" aca="1" ref="N33" ca="1">IFERROR(IF(AND(OR(WEEKDAY(M$4,2)&gt;5,M$4=Fériés),OR(M33="x",M33="S")),M33,IF(N$4=$D33,"x",IF(AND(((N$4-$D33)/VLOOKUP($C33,Tableau1,6,0))=INT(((N$4-$D33)/VLOOKUP($C33,Tableau1,6,0))),$C33&lt;&gt;""),"S",""))),"")</f>
        <v>#NAME?</v>
      </c>
      <c r="O33" s="62" t="e">
        <f t="array" aca="1" ref="O33" ca="1">IFERROR(IF(AND(OR(WEEKDAY(N$4,2)&gt;5,N$4=Fériés),OR(N33="x",N33="S")),N33,IF(O$4=$D33,"x",IF(AND(((O$4-$D33)/VLOOKUP($C33,Tableau1,6,0))=INT(((O$4-$D33)/VLOOKUP($C33,Tableau1,6,0))),$C33&lt;&gt;""),"S",""))),"")</f>
        <v>#NAME?</v>
      </c>
      <c r="P33" s="62" t="e">
        <f t="array" aca="1" ref="P33" ca="1">IFERROR(IF(AND(OR(WEEKDAY(O$4,2)&gt;5,O$4=Fériés),OR(O33="x",O33="S")),O33,IF(P$4=$D33,"x",IF(AND(((P$4-$D33)/VLOOKUP($C33,Tableau1,6,0))=INT(((P$4-$D33)/VLOOKUP($C33,Tableau1,6,0))),$C33&lt;&gt;""),"S",""))),"")</f>
        <v>#NAME?</v>
      </c>
      <c r="Q33" s="62" t="e">
        <f t="array" aca="1" ref="Q33" ca="1">IFERROR(IF(AND(OR(WEEKDAY(P$4,2)&gt;5,P$4=Fériés),OR(P33="x",P33="S")),P33,IF(Q$4=$D33,"x",IF(AND(((Q$4-$D33)/VLOOKUP($C33,Tableau1,6,0))=INT(((Q$4-$D33)/VLOOKUP($C33,Tableau1,6,0))),$C33&lt;&gt;""),"S",""))),"")</f>
        <v>#NAME?</v>
      </c>
      <c r="R33" s="62" t="e">
        <f t="array" aca="1" ref="R33" ca="1">IFERROR(IF(AND(OR(WEEKDAY(Q$4,2)&gt;5,Q$4=Fériés),OR(Q33="x",Q33="S")),Q33,IF(R$4=$D33,"x",IF(AND(((R$4-$D33)/VLOOKUP($C33,Tableau1,6,0))=INT(((R$4-$D33)/VLOOKUP($C33,Tableau1,6,0))),$C33&lt;&gt;""),"S",""))),"")</f>
        <v>#NAME?</v>
      </c>
      <c r="S33" s="62" t="e">
        <f t="array" aca="1" ref="S33" ca="1">IFERROR(IF(AND(OR(WEEKDAY(R$4,2)&gt;5,R$4=Fériés),OR(R33="x",R33="S")),R33,IF(S$4=$D33,"x",IF(AND(((S$4-$D33)/VLOOKUP($C33,Tableau1,6,0))=INT(((S$4-$D33)/VLOOKUP($C33,Tableau1,6,0))),$C33&lt;&gt;""),"S",""))),"")</f>
        <v>#NAME?</v>
      </c>
      <c r="T33" s="62" t="e">
        <f t="array" aca="1" ref="T33" ca="1">IFERROR(IF(AND(OR(WEEKDAY(S$4,2)&gt;5,S$4=Fériés),OR(S33="x",S33="S")),S33,IF(T$4=$D33,"x",IF(AND(((T$4-$D33)/VLOOKUP($C33,Tableau1,6,0))=INT(((T$4-$D33)/VLOOKUP($C33,Tableau1,6,0))),$C33&lt;&gt;""),"S",""))),"")</f>
        <v>#NAME?</v>
      </c>
      <c r="U33" s="62" t="e">
        <f t="array" aca="1" ref="U33" ca="1">IFERROR(IF(AND(OR(WEEKDAY(T$4,2)&gt;5,T$4=Fériés),OR(T33="x",T33="S")),T33,IF(U$4=$D33,"x",IF(AND(((U$4-$D33)/VLOOKUP($C33,Tableau1,6,0))=INT(((U$4-$D33)/VLOOKUP($C33,Tableau1,6,0))),$C33&lt;&gt;""),"S",""))),"")</f>
        <v>#NAME?</v>
      </c>
      <c r="V33" s="62" t="e">
        <f t="array" aca="1" ref="V33" ca="1">IFERROR(IF(AND(OR(WEEKDAY(U$4,2)&gt;5,U$4=Fériés),OR(U33="x",U33="S")),U33,IF(V$4=$D33,"x",IF(AND(((V$4-$D33)/VLOOKUP($C33,Tableau1,6,0))=INT(((V$4-$D33)/VLOOKUP($C33,Tableau1,6,0))),$C33&lt;&gt;""),"S",""))),"")</f>
        <v>#NAME?</v>
      </c>
      <c r="W33" s="62" t="e">
        <f t="array" aca="1" ref="W33" ca="1">IFERROR(IF(AND(OR(WEEKDAY(V$4,2)&gt;5,V$4=Fériés),OR(V33="x",V33="S")),V33,IF(W$4=$D33,"x",IF(AND(((W$4-$D33)/VLOOKUP($C33,Tableau1,6,0))=INT(((W$4-$D33)/VLOOKUP($C33,Tableau1,6,0))),$C33&lt;&gt;""),"S",""))),"")</f>
        <v>#NAME?</v>
      </c>
      <c r="X33" s="62" t="e">
        <f t="array" aca="1" ref="X33" ca="1">IFERROR(IF(AND(OR(WEEKDAY(W$4,2)&gt;5,W$4=Fériés),OR(W33="x",W33="S")),W33,IF(X$4=$D33,"x",IF(AND(((X$4-$D33)/VLOOKUP($C33,Tableau1,6,0))=INT(((X$4-$D33)/VLOOKUP($C33,Tableau1,6,0))),$C33&lt;&gt;""),"S",""))),"")</f>
        <v>#NAME?</v>
      </c>
      <c r="Y33" s="62" t="e">
        <f t="array" aca="1" ref="Y33" ca="1">IFERROR(IF(AND(OR(WEEKDAY(X$4,2)&gt;5,X$4=Fériés),OR(X33="x",X33="S")),X33,IF(Y$4=$D33,"x",IF(AND(((Y$4-$D33)/VLOOKUP($C33,Tableau1,6,0))=INT(((Y$4-$D33)/VLOOKUP($C33,Tableau1,6,0))),$C33&lt;&gt;""),"S",""))),"")</f>
        <v>#NAME?</v>
      </c>
      <c r="Z33" s="62" t="e">
        <f t="array" aca="1" ref="Z33" ca="1">IFERROR(IF(AND(OR(WEEKDAY(Y$4,2)&gt;5,Y$4=Fériés),OR(Y33="x",Y33="S")),Y33,IF(Z$4=$D33,"x",IF(AND(((Z$4-$D33)/VLOOKUP($C33,Tableau1,6,0))=INT(((Z$4-$D33)/VLOOKUP($C33,Tableau1,6,0))),$C33&lt;&gt;""),"S",""))),"")</f>
        <v>#NAME?</v>
      </c>
      <c r="AA33" s="62" t="e">
        <f t="array" aca="1" ref="AA33" ca="1">IFERROR(IF(AND(OR(WEEKDAY(Z$4,2)&gt;5,Z$4=Fériés),OR(Z33="x",Z33="S")),Z33,IF(AA$4=$D33,"x",IF(AND(((AA$4-$D33)/VLOOKUP($C33,Tableau1,6,0))=INT(((AA$4-$D33)/VLOOKUP($C33,Tableau1,6,0))),$C33&lt;&gt;""),"S",""))),"")</f>
        <v>#NAME?</v>
      </c>
      <c r="AB33" s="62" t="e">
        <f t="array" aca="1" ref="AB33" ca="1">IFERROR(IF(AND(OR(WEEKDAY(AA$4,2)&gt;5,AA$4=Fériés),OR(AA33="x",AA33="S")),AA33,IF(AB$4=$D33,"x",IF(AND(((AB$4-$D33)/VLOOKUP($C33,Tableau1,6,0))=INT(((AB$4-$D33)/VLOOKUP($C33,Tableau1,6,0))),$C33&lt;&gt;""),"S",""))),"")</f>
        <v>#NAME?</v>
      </c>
      <c r="AC33" s="62" t="e">
        <f t="array" aca="1" ref="AC33" ca="1">IFERROR(IF(AND(OR(WEEKDAY(AB$4,2)&gt;5,AB$4=Fériés),OR(AB33="x",AB33="S")),AB33,IF(AC$4=$D33,"x",IF(AND(((AC$4-$D33)/VLOOKUP($C33,Tableau1,6,0))=INT(((AC$4-$D33)/VLOOKUP($C33,Tableau1,6,0))),$C33&lt;&gt;""),"S",""))),"")</f>
        <v>#NAME?</v>
      </c>
      <c r="AD33" s="62" t="e">
        <f t="array" aca="1" ref="AD33" ca="1">IFERROR(IF(AND(OR(WEEKDAY(AC$4,2)&gt;5,AC$4=Fériés),OR(AC33="x",AC33="S")),AC33,IF(AD$4=$D33,"x",IF(AND(((AD$4-$D33)/VLOOKUP($C33,Tableau1,6,0))=INT(((AD$4-$D33)/VLOOKUP($C33,Tableau1,6,0))),$C33&lt;&gt;""),"S",""))),"")</f>
        <v>#NAME?</v>
      </c>
      <c r="AE33" s="62" t="e">
        <f t="array" aca="1" ref="AE33" ca="1">IFERROR(IF(AND(OR(WEEKDAY(AD$4,2)&gt;5,AD$4=Fériés),OR(AD33="x",AD33="S")),AD33,IF(AE$4=$D33,"x",IF(AND(((AE$4-$D33)/VLOOKUP($C33,Tableau1,6,0))=INT(((AE$4-$D33)/VLOOKUP($C33,Tableau1,6,0))),$C33&lt;&gt;""),"S",""))),"")</f>
        <v>#NAME?</v>
      </c>
      <c r="AF33" s="62" t="e">
        <f t="array" aca="1" ref="AF33" ca="1">IFERROR(IF(AND(OR(WEEKDAY(AE$4,2)&gt;5,AE$4=Fériés),OR(AE33="x",AE33="S")),AE33,IF(AF$4=$D33,"x",IF(AND(((AF$4-$D33)/VLOOKUP($C33,Tableau1,6,0))=INT(((AF$4-$D33)/VLOOKUP($C33,Tableau1,6,0))),$C33&lt;&gt;""),"S",""))),"")</f>
        <v>#NAME?</v>
      </c>
      <c r="AG33" s="62" t="e">
        <f t="array" aca="1" ref="AG33" ca="1">IFERROR(IF(AND(OR(WEEKDAY(AF$4,2)&gt;5,AF$4=Fériés),OR(AF33="x",AF33="S")),AF33,IF(AG$4=$D33,"x",IF(AND(((AG$4-$D33)/VLOOKUP($C33,Tableau1,6,0))=INT(((AG$4-$D33)/VLOOKUP($C33,Tableau1,6,0))),$C33&lt;&gt;""),"S",""))),"")</f>
        <v>#NAME?</v>
      </c>
      <c r="AH33" s="62" t="e">
        <f t="array" aca="1" ref="AH33" ca="1">IFERROR(IF(AND(OR(WEEKDAY(AG$4,2)&gt;5,AG$4=Fériés),OR(AG33="x",AG33="S")),AG33,IF(AH$4=$D33,"x",IF(AND(((AH$4-$D33)/VLOOKUP($C33,Tableau1,6,0))=INT(((AH$4-$D33)/VLOOKUP($C33,Tableau1,6,0))),$C33&lt;&gt;""),"S",""))),"")</f>
        <v>#NAME?</v>
      </c>
      <c r="AI33" s="62" t="e">
        <f t="array" aca="1" ref="AI33" ca="1">IFERROR(IF(AND(OR(WEEKDAY(AH$4,2)&gt;5,AH$4=Fériés),OR(AH33="x",AH33="S")),AH33,IF(AI$4=$D33,"x",IF(AND(((AI$4-$D33)/VLOOKUP($C33,Tableau1,6,0))=INT(((AI$4-$D33)/VLOOKUP($C33,Tableau1,6,0))),$C33&lt;&gt;""),"S",""))),"")</f>
        <v>#NAME?</v>
      </c>
      <c r="AJ33" s="62" t="e">
        <f t="array" aca="1" ref="AJ33" ca="1">IFERROR(IF(AND(OR(WEEKDAY(AI$4,2)&gt;5,AI$4=Fériés),OR(AI33="x",AI33="S")),AI33,IF(AJ$4=$D33,"x",IF(AND(((AJ$4-$D33)/VLOOKUP($C33,Tableau1,6,0))=INT(((AJ$4-$D33)/VLOOKUP($C33,Tableau1,6,0))),$C33&lt;&gt;""),"S",""))),"")</f>
        <v>#NAME?</v>
      </c>
      <c r="AK33" s="62" t="e">
        <f t="array" aca="1" ref="AK33" ca="1">IFERROR(IF(AND(OR(WEEKDAY(AJ$4,2)&gt;5,AJ$4=Fériés),OR(AJ33="x",AJ33="S")),AJ33,IF(AK$4=$D33,"x",IF(AND(((AK$4-$D33)/VLOOKUP($C33,Tableau1,6,0))=INT(((AK$4-$D33)/VLOOKUP($C33,Tableau1,6,0))),$C33&lt;&gt;""),"S",""))),"")</f>
        <v>#NAME?</v>
      </c>
      <c r="AL33" s="62" t="e">
        <f t="array" aca="1" ref="AL33" ca="1">IFERROR(IF(AND(OR(WEEKDAY(AK$4,2)&gt;5,AK$4=Fériés),OR(AK33="x",AK33="S")),AK33,IF(AL$4=$D33,"x",IF(AND(((AL$4-$D33)/VLOOKUP($C33,Tableau1,6,0))=INT(((AL$4-$D33)/VLOOKUP($C33,Tableau1,6,0))),$C33&lt;&gt;""),"S",""))),"")</f>
        <v>#NAME?</v>
      </c>
      <c r="AM33" s="62" t="e">
        <f t="array" aca="1" ref="AM33" ca="1">IFERROR(IF(AND(OR(WEEKDAY(AL$4,2)&gt;5,AL$4=Fériés),OR(AL33="x",AL33="S")),AL33,IF(AM$4=$D33,"x",IF(AND(((AM$4-$D33)/VLOOKUP($C33,Tableau1,6,0))=INT(((AM$4-$D33)/VLOOKUP($C33,Tableau1,6,0))),$C33&lt;&gt;""),"S",""))),"")</f>
        <v>#NAME?</v>
      </c>
      <c r="AN33" s="62" t="e">
        <f t="array" aca="1" ref="AN33" ca="1">IFERROR(IF(AND(OR(WEEKDAY(AM$4,2)&gt;5,AM$4=Fériés),OR(AM33="x",AM33="S")),AM33,IF(AN$4=$D33,"x",IF(AND(((AN$4-$D33)/VLOOKUP($C33,Tableau1,6,0))=INT(((AN$4-$D33)/VLOOKUP($C33,Tableau1,6,0))),$C33&lt;&gt;""),"S",""))),"")</f>
        <v>#NAME?</v>
      </c>
      <c r="AO33" s="62" t="e">
        <f t="array" aca="1" ref="AO33" ca="1">IFERROR(IF(AND(OR(WEEKDAY(AN$4,2)&gt;5,AN$4=Fériés),OR(AN33="x",AN33="S")),AN33,IF(AO$4=$D33,"x",IF(AND(((AO$4-$D33)/VLOOKUP($C33,Tableau1,6,0))=INT(((AO$4-$D33)/VLOOKUP($C33,Tableau1,6,0))),$C33&lt;&gt;""),"S",""))),"")</f>
        <v>#NAME?</v>
      </c>
      <c r="AP33" s="62" t="e">
        <f t="array" aca="1" ref="AP33" ca="1">IFERROR(IF(AND(OR(WEEKDAY(AO$4,2)&gt;5,AO$4=Fériés),OR(AO33="x",AO33="S")),AO33,IF(AP$4=$D33,"x",IF(AND(((AP$4-$D33)/VLOOKUP($C33,Tableau1,6,0))=INT(((AP$4-$D33)/VLOOKUP($C33,Tableau1,6,0))),$C33&lt;&gt;""),"S",""))),"")</f>
        <v>#NAME?</v>
      </c>
      <c r="AQ33" s="62" t="e">
        <f t="array" aca="1" ref="AQ33" ca="1">IFERROR(IF(AND(OR(WEEKDAY(AP$4,2)&gt;5,AP$4=Fériés),OR(AP33="x",AP33="S")),AP33,IF(AQ$4=$D33,"x",IF(AND(((AQ$4-$D33)/VLOOKUP($C33,Tableau1,6,0))=INT(((AQ$4-$D33)/VLOOKUP($C33,Tableau1,6,0))),$C33&lt;&gt;""),"S",""))),"")</f>
        <v>#NAME?</v>
      </c>
      <c r="AR33" s="62" t="e">
        <f t="array" aca="1" ref="AR33" ca="1">IFERROR(IF(AND(OR(WEEKDAY(AQ$4,2)&gt;5,AQ$4=Fériés),OR(AQ33="x",AQ33="S")),AQ33,IF(AR$4=$D33,"x",IF(AND(((AR$4-$D33)/VLOOKUP($C33,Tableau1,6,0))=INT(((AR$4-$D33)/VLOOKUP($C33,Tableau1,6,0))),$C33&lt;&gt;""),"S",""))),"")</f>
        <v>#NAME?</v>
      </c>
      <c r="AS33" s="62" t="e">
        <f t="array" aca="1" ref="AS33" ca="1">IFERROR(IF(AND(OR(WEEKDAY(AR$4,2)&gt;5,AR$4=Fériés),OR(AR33="x",AR33="S")),AR33,IF(AS$4=$D33,"x",IF(AND(((AS$4-$D33)/VLOOKUP($C33,Tableau1,6,0))=INT(((AS$4-$D33)/VLOOKUP($C33,Tableau1,6,0))),$C33&lt;&gt;""),"S",""))),"")</f>
        <v>#NAME?</v>
      </c>
      <c r="AT33" s="62" t="e">
        <f t="array" aca="1" ref="AT33" ca="1">IFERROR(IF(AND(OR(WEEKDAY(AS$4,2)&gt;5,AS$4=Fériés),OR(AS33="x",AS33="S")),AS33,IF(AT$4=$D33,"x",IF(AND(((AT$4-$D33)/VLOOKUP($C33,Tableau1,6,0))=INT(((AT$4-$D33)/VLOOKUP($C33,Tableau1,6,0))),$C33&lt;&gt;""),"S",""))),"")</f>
        <v>#NAME?</v>
      </c>
      <c r="AU33" s="62" t="e">
        <f t="array" aca="1" ref="AU33" ca="1">IFERROR(IF(AND(OR(WEEKDAY(AT$4,2)&gt;5,AT$4=Fériés),OR(AT33="x",AT33="S")),AT33,IF(AU$4=$D33,"x",IF(AND(((AU$4-$D33)/VLOOKUP($C33,Tableau1,6,0))=INT(((AU$4-$D33)/VLOOKUP($C33,Tableau1,6,0))),$C33&lt;&gt;""),"S",""))),"")</f>
        <v>#NAME?</v>
      </c>
      <c r="AV33" s="62" t="e">
        <f t="array" aca="1" ref="AV33" ca="1">IFERROR(IF(AND(OR(WEEKDAY(AU$4,2)&gt;5,AU$4=Fériés),OR(AU33="x",AU33="S")),AU33,IF(AV$4=$D33,"x",IF(AND(((AV$4-$D33)/VLOOKUP($C33,Tableau1,6,0))=INT(((AV$4-$D33)/VLOOKUP($C33,Tableau1,6,0))),$C33&lt;&gt;""),"S",""))),"")</f>
        <v>#NAME?</v>
      </c>
      <c r="AW33" s="62" t="e">
        <f t="array" aca="1" ref="AW33" ca="1">IFERROR(IF(AND(OR(WEEKDAY(AV$4,2)&gt;5,AV$4=Fériés),OR(AV33="x",AV33="S")),AV33,IF(AW$4=$D33,"x",IF(AND(((AW$4-$D33)/VLOOKUP($C33,Tableau1,6,0))=INT(((AW$4-$D33)/VLOOKUP($C33,Tableau1,6,0))),$C33&lt;&gt;""),"S",""))),"")</f>
        <v>#NAME?</v>
      </c>
      <c r="AX33" s="62" t="e">
        <f t="array" aca="1" ref="AX33" ca="1">IFERROR(IF(AND(OR(WEEKDAY(AW$4,2)&gt;5,AW$4=Fériés),OR(AW33="x",AW33="S")),AW33,IF(AX$4=$D33,"x",IF(AND(((AX$4-$D33)/VLOOKUP($C33,Tableau1,6,0))=INT(((AX$4-$D33)/VLOOKUP($C33,Tableau1,6,0))),$C33&lt;&gt;""),"S",""))),"")</f>
        <v>#NAME?</v>
      </c>
      <c r="AY33" s="62" t="e">
        <f t="array" aca="1" ref="AY33" ca="1">IFERROR(IF(AND(OR(WEEKDAY(AX$4,2)&gt;5,AX$4=Fériés),OR(AX33="x",AX33="S")),AX33,IF(AY$4=$D33,"x",IF(AND(((AY$4-$D33)/VLOOKUP($C33,Tableau1,6,0))=INT(((AY$4-$D33)/VLOOKUP($C33,Tableau1,6,0))),$C33&lt;&gt;""),"S",""))),"")</f>
        <v>#NAME?</v>
      </c>
      <c r="AZ33" s="62" t="e">
        <f t="array" aca="1" ref="AZ33" ca="1">IFERROR(IF(AND(OR(WEEKDAY(AY$4,2)&gt;5,AY$4=Fériés),OR(AY33="x",AY33="S")),AY33,IF(AZ$4=$D33,"x",IF(AND(((AZ$4-$D33)/VLOOKUP($C33,Tableau1,6,0))=INT(((AZ$4-$D33)/VLOOKUP($C33,Tableau1,6,0))),$C33&lt;&gt;""),"S",""))),"")</f>
        <v>#NAME?</v>
      </c>
      <c r="BA33" s="62" t="e">
        <f t="array" aca="1" ref="BA33" ca="1">IFERROR(IF(AND(OR(WEEKDAY(AZ$4,2)&gt;5,AZ$4=Fériés),OR(AZ33="x",AZ33="S")),AZ33,IF(BA$4=$D33,"x",IF(AND(((BA$4-$D33)/VLOOKUP($C33,Tableau1,6,0))=INT(((BA$4-$D33)/VLOOKUP($C33,Tableau1,6,0))),$C33&lt;&gt;""),"S",""))),"")</f>
        <v>#NAME?</v>
      </c>
      <c r="BB33" s="62" t="e">
        <f t="array" aca="1" ref="BB33" ca="1">IFERROR(IF(AND(OR(WEEKDAY(BA$4,2)&gt;5,BA$4=Fériés),OR(BA33="x",BA33="S")),BA33,IF(BB$4=$D33,"x",IF(AND(((BB$4-$D33)/VLOOKUP($C33,Tableau1,6,0))=INT(((BB$4-$D33)/VLOOKUP($C33,Tableau1,6,0))),$C33&lt;&gt;""),"S",""))),"")</f>
        <v>#NAME?</v>
      </c>
      <c r="BC33" s="62" t="e">
        <f t="array" aca="1" ref="BC33" ca="1">IFERROR(IF(AND(OR(WEEKDAY(BB$4,2)&gt;5,BB$4=Fériés),OR(BB33="x",BB33="S")),BB33,IF(BC$4=$D33,"x",IF(AND(((BC$4-$D33)/VLOOKUP($C33,Tableau1,6,0))=INT(((BC$4-$D33)/VLOOKUP($C33,Tableau1,6,0))),$C33&lt;&gt;""),"S",""))),"")</f>
        <v>#NAME?</v>
      </c>
      <c r="BD33" s="63" t="e">
        <f t="array" aca="1" ref="BD33" ca="1">IFERROR(IF(AND(OR(WEEKDAY(BC$4,2)&gt;5,BC$4=Fériés),OR(BC33="x",BC33="S")),BC33,IF(BD$4=$D33,"x",IF(AND(((BD$4-$D33)/VLOOKUP($C33,Tableau1,6,0))=INT(((BD$4-$D33)/VLOOKUP($C33,Tableau1,6,0))),$C33&lt;&gt;""),"S",""))),"")</f>
        <v>#NAME?</v>
      </c>
    </row>
    <row r="34" spans="3:56">
      <c r="C34" s="74" t="s">
        <v>55</v>
      </c>
      <c r="D34" s="24">
        <f ca="1">IF(ISBLANK(C34),0,VLOOKUP(C34,MACHINE!$C$4:$J$49,2,0))</f>
        <v>42662</v>
      </c>
      <c r="E34" s="48"/>
      <c r="F34">
        <f t="shared" ca="1" si="4"/>
        <v>42662</v>
      </c>
      <c r="G34" s="62" t="e">
        <f t="array" aca="1" ref="G34" ca="1">IFERROR(IF(AND(OR(WEEKDAY(F$4,2)&gt;5,F$4=Fériés),OR(F34="x",F34="S")),F34,IF(G$4=$D34,"x",IF(AND(((G$4-$D34)/VLOOKUP($C34,Tableau1,6,0))=INT(((G$4-$D34)/VLOOKUP($C34,Tableau1,6,0))),$C34&lt;&gt;""),"S",""))),"")</f>
        <v>#NAME?</v>
      </c>
      <c r="H34" s="62" t="e">
        <f t="array" aca="1" ref="H34" ca="1">IFERROR(IF(AND(OR(WEEKDAY(G$4,2)&gt;5,G$4=Fériés),OR(G34="x",G34="S")),G34,IF(H$4=$D34,"x",IF(AND(((H$4-$D34)/VLOOKUP($C34,Tableau1,6,0))=INT(((H$4-$D34)/VLOOKUP($C34,Tableau1,6,0))),$C34&lt;&gt;""),"S",""))),"")</f>
        <v>#NAME?</v>
      </c>
      <c r="I34" s="62" t="e">
        <f t="array" aca="1" ref="I34" ca="1">IFERROR(IF(AND(OR(WEEKDAY(H$4,2)&gt;5,H$4=Fériés),OR(H34="x",H34="S")),H34,IF(I$4=$D34,"x",IF(AND(((I$4-$D34)/VLOOKUP($C34,Tableau1,6,0))=INT(((I$4-$D34)/VLOOKUP($C34,Tableau1,6,0))),$C34&lt;&gt;""),"S",""))),"")</f>
        <v>#NAME?</v>
      </c>
      <c r="J34" s="62" t="e">
        <f t="array" aca="1" ref="J34" ca="1">IFERROR(IF(AND(OR(WEEKDAY(I$4,2)&gt;5,I$4=Fériés),OR(I34="x",I34="S")),I34,IF(J$4=$D34,"x",IF(AND(((J$4-$D34)/VLOOKUP($C34,Tableau1,6,0))=INT(((J$4-$D34)/VLOOKUP($C34,Tableau1,6,0))),$C34&lt;&gt;""),"S",""))),"")</f>
        <v>#NAME?</v>
      </c>
      <c r="K34" s="62" t="e">
        <f t="array" aca="1" ref="K34" ca="1">IFERROR(IF(AND(OR(WEEKDAY(J$4,2)&gt;5,J$4=Fériés),OR(J34="x",J34="S")),J34,IF(K$4=$D34,"x",IF(AND(((K$4-$D34)/VLOOKUP($C34,Tableau1,6,0))=INT(((K$4-$D34)/VLOOKUP($C34,Tableau1,6,0))),$C34&lt;&gt;""),"S",""))),"")</f>
        <v>#NAME?</v>
      </c>
      <c r="L34" s="62" t="e">
        <f t="array" aca="1" ref="L34" ca="1">IFERROR(IF(AND(OR(WEEKDAY(K$4,2)&gt;5,K$4=Fériés),OR(K34="x",K34="S")),K34,IF(L$4=$D34,"x",IF(AND(((L$4-$D34)/VLOOKUP($C34,Tableau1,6,0))=INT(((L$4-$D34)/VLOOKUP($C34,Tableau1,6,0))),$C34&lt;&gt;""),"S",""))),"")</f>
        <v>#NAME?</v>
      </c>
      <c r="M34" s="62" t="e">
        <f t="array" aca="1" ref="M34" ca="1">IFERROR(IF(AND(OR(WEEKDAY(L$4,2)&gt;5,L$4=Fériés),OR(L34="x",L34="S")),L34,IF(M$4=$D34,"x",IF(AND(((M$4-$D34)/VLOOKUP($C34,Tableau1,6,0))=INT(((M$4-$D34)/VLOOKUP($C34,Tableau1,6,0))),$C34&lt;&gt;""),"S",""))),"")</f>
        <v>#NAME?</v>
      </c>
      <c r="N34" s="62" t="e">
        <f t="array" aca="1" ref="N34" ca="1">IFERROR(IF(AND(OR(WEEKDAY(M$4,2)&gt;5,M$4=Fériés),OR(M34="x",M34="S")),M34,IF(N$4=$D34,"x",IF(AND(((N$4-$D34)/VLOOKUP($C34,Tableau1,6,0))=INT(((N$4-$D34)/VLOOKUP($C34,Tableau1,6,0))),$C34&lt;&gt;""),"S",""))),"")</f>
        <v>#NAME?</v>
      </c>
      <c r="O34" s="62" t="e">
        <f t="array" aca="1" ref="O34" ca="1">IFERROR(IF(AND(OR(WEEKDAY(N$4,2)&gt;5,N$4=Fériés),OR(N34="x",N34="S")),N34,IF(O$4=$D34,"x",IF(AND(((O$4-$D34)/VLOOKUP($C34,Tableau1,6,0))=INT(((O$4-$D34)/VLOOKUP($C34,Tableau1,6,0))),$C34&lt;&gt;""),"S",""))),"")</f>
        <v>#NAME?</v>
      </c>
      <c r="P34" s="62" t="e">
        <f t="array" aca="1" ref="P34" ca="1">IFERROR(IF(AND(OR(WEEKDAY(O$4,2)&gt;5,O$4=Fériés),OR(O34="x",O34="S")),O34,IF(P$4=$D34,"x",IF(AND(((P$4-$D34)/VLOOKUP($C34,Tableau1,6,0))=INT(((P$4-$D34)/VLOOKUP($C34,Tableau1,6,0))),$C34&lt;&gt;""),"S",""))),"")</f>
        <v>#NAME?</v>
      </c>
      <c r="Q34" s="62" t="e">
        <f t="array" aca="1" ref="Q34" ca="1">IFERROR(IF(AND(OR(WEEKDAY(P$4,2)&gt;5,P$4=Fériés),OR(P34="x",P34="S")),P34,IF(Q$4=$D34,"x",IF(AND(((Q$4-$D34)/VLOOKUP($C34,Tableau1,6,0))=INT(((Q$4-$D34)/VLOOKUP($C34,Tableau1,6,0))),$C34&lt;&gt;""),"S",""))),"")</f>
        <v>#NAME?</v>
      </c>
      <c r="R34" s="62" t="e">
        <f t="array" aca="1" ref="R34" ca="1">IFERROR(IF(AND(OR(WEEKDAY(Q$4,2)&gt;5,Q$4=Fériés),OR(Q34="x",Q34="S")),Q34,IF(R$4=$D34,"x",IF(AND(((R$4-$D34)/VLOOKUP($C34,Tableau1,6,0))=INT(((R$4-$D34)/VLOOKUP($C34,Tableau1,6,0))),$C34&lt;&gt;""),"S",""))),"")</f>
        <v>#NAME?</v>
      </c>
      <c r="S34" s="62" t="e">
        <f t="array" aca="1" ref="S34" ca="1">IFERROR(IF(AND(OR(WEEKDAY(R$4,2)&gt;5,R$4=Fériés),OR(R34="x",R34="S")),R34,IF(S$4=$D34,"x",IF(AND(((S$4-$D34)/VLOOKUP($C34,Tableau1,6,0))=INT(((S$4-$D34)/VLOOKUP($C34,Tableau1,6,0))),$C34&lt;&gt;""),"S",""))),"")</f>
        <v>#NAME?</v>
      </c>
      <c r="T34" s="62" t="e">
        <f t="array" aca="1" ref="T34" ca="1">IFERROR(IF(AND(OR(WEEKDAY(S$4,2)&gt;5,S$4=Fériés),OR(S34="x",S34="S")),S34,IF(T$4=$D34,"x",IF(AND(((T$4-$D34)/VLOOKUP($C34,Tableau1,6,0))=INT(((T$4-$D34)/VLOOKUP($C34,Tableau1,6,0))),$C34&lt;&gt;""),"S",""))),"")</f>
        <v>#NAME?</v>
      </c>
      <c r="U34" s="62" t="e">
        <f t="array" aca="1" ref="U34" ca="1">IFERROR(IF(AND(OR(WEEKDAY(T$4,2)&gt;5,T$4=Fériés),OR(T34="x",T34="S")),T34,IF(U$4=$D34,"x",IF(AND(((U$4-$D34)/VLOOKUP($C34,Tableau1,6,0))=INT(((U$4-$D34)/VLOOKUP($C34,Tableau1,6,0))),$C34&lt;&gt;""),"S",""))),"")</f>
        <v>#NAME?</v>
      </c>
      <c r="V34" s="62" t="e">
        <f t="array" aca="1" ref="V34" ca="1">IFERROR(IF(AND(OR(WEEKDAY(U$4,2)&gt;5,U$4=Fériés),OR(U34="x",U34="S")),U34,IF(V$4=$D34,"x",IF(AND(((V$4-$D34)/VLOOKUP($C34,Tableau1,6,0))=INT(((V$4-$D34)/VLOOKUP($C34,Tableau1,6,0))),$C34&lt;&gt;""),"S",""))),"")</f>
        <v>#NAME?</v>
      </c>
      <c r="W34" s="62" t="e">
        <f t="array" aca="1" ref="W34" ca="1">IFERROR(IF(AND(OR(WEEKDAY(V$4,2)&gt;5,V$4=Fériés),OR(V34="x",V34="S")),V34,IF(W$4=$D34,"x",IF(AND(((W$4-$D34)/VLOOKUP($C34,Tableau1,6,0))=INT(((W$4-$D34)/VLOOKUP($C34,Tableau1,6,0))),$C34&lt;&gt;""),"S",""))),"")</f>
        <v>#NAME?</v>
      </c>
      <c r="X34" s="62" t="e">
        <f t="array" aca="1" ref="X34" ca="1">IFERROR(IF(AND(OR(WEEKDAY(W$4,2)&gt;5,W$4=Fériés),OR(W34="x",W34="S")),W34,IF(X$4=$D34,"x",IF(AND(((X$4-$D34)/VLOOKUP($C34,Tableau1,6,0))=INT(((X$4-$D34)/VLOOKUP($C34,Tableau1,6,0))),$C34&lt;&gt;""),"S",""))),"")</f>
        <v>#NAME?</v>
      </c>
      <c r="Y34" s="62" t="e">
        <f t="array" aca="1" ref="Y34" ca="1">IFERROR(IF(AND(OR(WEEKDAY(X$4,2)&gt;5,X$4=Fériés),OR(X34="x",X34="S")),X34,IF(Y$4=$D34,"x",IF(AND(((Y$4-$D34)/VLOOKUP($C34,Tableau1,6,0))=INT(((Y$4-$D34)/VLOOKUP($C34,Tableau1,6,0))),$C34&lt;&gt;""),"S",""))),"")</f>
        <v>#NAME?</v>
      </c>
      <c r="Z34" s="62" t="e">
        <f t="array" aca="1" ref="Z34" ca="1">IFERROR(IF(AND(OR(WEEKDAY(Y$4,2)&gt;5,Y$4=Fériés),OR(Y34="x",Y34="S")),Y34,IF(Z$4=$D34,"x",IF(AND(((Z$4-$D34)/VLOOKUP($C34,Tableau1,6,0))=INT(((Z$4-$D34)/VLOOKUP($C34,Tableau1,6,0))),$C34&lt;&gt;""),"S",""))),"")</f>
        <v>#NAME?</v>
      </c>
      <c r="AA34" s="62" t="e">
        <f t="array" aca="1" ref="AA34" ca="1">IFERROR(IF(AND(OR(WEEKDAY(Z$4,2)&gt;5,Z$4=Fériés),OR(Z34="x",Z34="S")),Z34,IF(AA$4=$D34,"x",IF(AND(((AA$4-$D34)/VLOOKUP($C34,Tableau1,6,0))=INT(((AA$4-$D34)/VLOOKUP($C34,Tableau1,6,0))),$C34&lt;&gt;""),"S",""))),"")</f>
        <v>#NAME?</v>
      </c>
      <c r="AB34" s="62" t="e">
        <f t="array" aca="1" ref="AB34" ca="1">IFERROR(IF(AND(OR(WEEKDAY(AA$4,2)&gt;5,AA$4=Fériés),OR(AA34="x",AA34="S")),AA34,IF(AB$4=$D34,"x",IF(AND(((AB$4-$D34)/VLOOKUP($C34,Tableau1,6,0))=INT(((AB$4-$D34)/VLOOKUP($C34,Tableau1,6,0))),$C34&lt;&gt;""),"S",""))),"")</f>
        <v>#NAME?</v>
      </c>
      <c r="AC34" s="62" t="e">
        <f t="array" aca="1" ref="AC34" ca="1">IFERROR(IF(AND(OR(WEEKDAY(AB$4,2)&gt;5,AB$4=Fériés),OR(AB34="x",AB34="S")),AB34,IF(AC$4=$D34,"x",IF(AND(((AC$4-$D34)/VLOOKUP($C34,Tableau1,6,0))=INT(((AC$4-$D34)/VLOOKUP($C34,Tableau1,6,0))),$C34&lt;&gt;""),"S",""))),"")</f>
        <v>#NAME?</v>
      </c>
      <c r="AD34" s="62" t="e">
        <f t="array" aca="1" ref="AD34" ca="1">IFERROR(IF(AND(OR(WEEKDAY(AC$4,2)&gt;5,AC$4=Fériés),OR(AC34="x",AC34="S")),AC34,IF(AD$4=$D34,"x",IF(AND(((AD$4-$D34)/VLOOKUP($C34,Tableau1,6,0))=INT(((AD$4-$D34)/VLOOKUP($C34,Tableau1,6,0))),$C34&lt;&gt;""),"S",""))),"")</f>
        <v>#NAME?</v>
      </c>
      <c r="AE34" s="62" t="e">
        <f t="array" aca="1" ref="AE34" ca="1">IFERROR(IF(AND(OR(WEEKDAY(AD$4,2)&gt;5,AD$4=Fériés),OR(AD34="x",AD34="S")),AD34,IF(AE$4=$D34,"x",IF(AND(((AE$4-$D34)/VLOOKUP($C34,Tableau1,6,0))=INT(((AE$4-$D34)/VLOOKUP($C34,Tableau1,6,0))),$C34&lt;&gt;""),"S",""))),"")</f>
        <v>#NAME?</v>
      </c>
      <c r="AF34" s="62" t="e">
        <f t="array" aca="1" ref="AF34" ca="1">IFERROR(IF(AND(OR(WEEKDAY(AE$4,2)&gt;5,AE$4=Fériés),OR(AE34="x",AE34="S")),AE34,IF(AF$4=$D34,"x",IF(AND(((AF$4-$D34)/VLOOKUP($C34,Tableau1,6,0))=INT(((AF$4-$D34)/VLOOKUP($C34,Tableau1,6,0))),$C34&lt;&gt;""),"S",""))),"")</f>
        <v>#NAME?</v>
      </c>
      <c r="AG34" s="62" t="e">
        <f t="array" aca="1" ref="AG34" ca="1">IFERROR(IF(AND(OR(WEEKDAY(AF$4,2)&gt;5,AF$4=Fériés),OR(AF34="x",AF34="S")),AF34,IF(AG$4=$D34,"x",IF(AND(((AG$4-$D34)/VLOOKUP($C34,Tableau1,6,0))=INT(((AG$4-$D34)/VLOOKUP($C34,Tableau1,6,0))),$C34&lt;&gt;""),"S",""))),"")</f>
        <v>#NAME?</v>
      </c>
      <c r="AH34" s="62" t="e">
        <f t="array" aca="1" ref="AH34" ca="1">IFERROR(IF(AND(OR(WEEKDAY(AG$4,2)&gt;5,AG$4=Fériés),OR(AG34="x",AG34="S")),AG34,IF(AH$4=$D34,"x",IF(AND(((AH$4-$D34)/VLOOKUP($C34,Tableau1,6,0))=INT(((AH$4-$D34)/VLOOKUP($C34,Tableau1,6,0))),$C34&lt;&gt;""),"S",""))),"")</f>
        <v>#NAME?</v>
      </c>
      <c r="AI34" s="62" t="e">
        <f t="array" aca="1" ref="AI34" ca="1">IFERROR(IF(AND(OR(WEEKDAY(AH$4,2)&gt;5,AH$4=Fériés),OR(AH34="x",AH34="S")),AH34,IF(AI$4=$D34,"x",IF(AND(((AI$4-$D34)/VLOOKUP($C34,Tableau1,6,0))=INT(((AI$4-$D34)/VLOOKUP($C34,Tableau1,6,0))),$C34&lt;&gt;""),"S",""))),"")</f>
        <v>#NAME?</v>
      </c>
      <c r="AJ34" s="62" t="e">
        <f t="array" aca="1" ref="AJ34" ca="1">IFERROR(IF(AND(OR(WEEKDAY(AI$4,2)&gt;5,AI$4=Fériés),OR(AI34="x",AI34="S")),AI34,IF(AJ$4=$D34,"x",IF(AND(((AJ$4-$D34)/VLOOKUP($C34,Tableau1,6,0))=INT(((AJ$4-$D34)/VLOOKUP($C34,Tableau1,6,0))),$C34&lt;&gt;""),"S",""))),"")</f>
        <v>#NAME?</v>
      </c>
      <c r="AK34" s="62" t="e">
        <f t="array" aca="1" ref="AK34" ca="1">IFERROR(IF(AND(OR(WEEKDAY(AJ$4,2)&gt;5,AJ$4=Fériés),OR(AJ34="x",AJ34="S")),AJ34,IF(AK$4=$D34,"x",IF(AND(((AK$4-$D34)/VLOOKUP($C34,Tableau1,6,0))=INT(((AK$4-$D34)/VLOOKUP($C34,Tableau1,6,0))),$C34&lt;&gt;""),"S",""))),"")</f>
        <v>#NAME?</v>
      </c>
      <c r="AL34" s="62" t="e">
        <f t="array" aca="1" ref="AL34" ca="1">IFERROR(IF(AND(OR(WEEKDAY(AK$4,2)&gt;5,AK$4=Fériés),OR(AK34="x",AK34="S")),AK34,IF(AL$4=$D34,"x",IF(AND(((AL$4-$D34)/VLOOKUP($C34,Tableau1,6,0))=INT(((AL$4-$D34)/VLOOKUP($C34,Tableau1,6,0))),$C34&lt;&gt;""),"S",""))),"")</f>
        <v>#NAME?</v>
      </c>
      <c r="AM34" s="62" t="e">
        <f t="array" aca="1" ref="AM34" ca="1">IFERROR(IF(AND(OR(WEEKDAY(AL$4,2)&gt;5,AL$4=Fériés),OR(AL34="x",AL34="S")),AL34,IF(AM$4=$D34,"x",IF(AND(((AM$4-$D34)/VLOOKUP($C34,Tableau1,6,0))=INT(((AM$4-$D34)/VLOOKUP($C34,Tableau1,6,0))),$C34&lt;&gt;""),"S",""))),"")</f>
        <v>#NAME?</v>
      </c>
      <c r="AN34" s="62" t="e">
        <f t="array" aca="1" ref="AN34" ca="1">IFERROR(IF(AND(OR(WEEKDAY(AM$4,2)&gt;5,AM$4=Fériés),OR(AM34="x",AM34="S")),AM34,IF(AN$4=$D34,"x",IF(AND(((AN$4-$D34)/VLOOKUP($C34,Tableau1,6,0))=INT(((AN$4-$D34)/VLOOKUP($C34,Tableau1,6,0))),$C34&lt;&gt;""),"S",""))),"")</f>
        <v>#NAME?</v>
      </c>
      <c r="AO34" s="62" t="e">
        <f t="array" aca="1" ref="AO34" ca="1">IFERROR(IF(AND(OR(WEEKDAY(AN$4,2)&gt;5,AN$4=Fériés),OR(AN34="x",AN34="S")),AN34,IF(AO$4=$D34,"x",IF(AND(((AO$4-$D34)/VLOOKUP($C34,Tableau1,6,0))=INT(((AO$4-$D34)/VLOOKUP($C34,Tableau1,6,0))),$C34&lt;&gt;""),"S",""))),"")</f>
        <v>#NAME?</v>
      </c>
      <c r="AP34" s="62" t="e">
        <f t="array" aca="1" ref="AP34" ca="1">IFERROR(IF(AND(OR(WEEKDAY(AO$4,2)&gt;5,AO$4=Fériés),OR(AO34="x",AO34="S")),AO34,IF(AP$4=$D34,"x",IF(AND(((AP$4-$D34)/VLOOKUP($C34,Tableau1,6,0))=INT(((AP$4-$D34)/VLOOKUP($C34,Tableau1,6,0))),$C34&lt;&gt;""),"S",""))),"")</f>
        <v>#NAME?</v>
      </c>
      <c r="AQ34" s="62" t="e">
        <f t="array" aca="1" ref="AQ34" ca="1">IFERROR(IF(AND(OR(WEEKDAY(AP$4,2)&gt;5,AP$4=Fériés),OR(AP34="x",AP34="S")),AP34,IF(AQ$4=$D34,"x",IF(AND(((AQ$4-$D34)/VLOOKUP($C34,Tableau1,6,0))=INT(((AQ$4-$D34)/VLOOKUP($C34,Tableau1,6,0))),$C34&lt;&gt;""),"S",""))),"")</f>
        <v>#NAME?</v>
      </c>
      <c r="AR34" s="62" t="e">
        <f t="array" aca="1" ref="AR34" ca="1">IFERROR(IF(AND(OR(WEEKDAY(AQ$4,2)&gt;5,AQ$4=Fériés),OR(AQ34="x",AQ34="S")),AQ34,IF(AR$4=$D34,"x",IF(AND(((AR$4-$D34)/VLOOKUP($C34,Tableau1,6,0))=INT(((AR$4-$D34)/VLOOKUP($C34,Tableau1,6,0))),$C34&lt;&gt;""),"S",""))),"")</f>
        <v>#NAME?</v>
      </c>
      <c r="AS34" s="62" t="e">
        <f t="array" aca="1" ref="AS34" ca="1">IFERROR(IF(AND(OR(WEEKDAY(AR$4,2)&gt;5,AR$4=Fériés),OR(AR34="x",AR34="S")),AR34,IF(AS$4=$D34,"x",IF(AND(((AS$4-$D34)/VLOOKUP($C34,Tableau1,6,0))=INT(((AS$4-$D34)/VLOOKUP($C34,Tableau1,6,0))),$C34&lt;&gt;""),"S",""))),"")</f>
        <v>#NAME?</v>
      </c>
      <c r="AT34" s="62" t="e">
        <f t="array" aca="1" ref="AT34" ca="1">IFERROR(IF(AND(OR(WEEKDAY(AS$4,2)&gt;5,AS$4=Fériés),OR(AS34="x",AS34="S")),AS34,IF(AT$4=$D34,"x",IF(AND(((AT$4-$D34)/VLOOKUP($C34,Tableau1,6,0))=INT(((AT$4-$D34)/VLOOKUP($C34,Tableau1,6,0))),$C34&lt;&gt;""),"S",""))),"")</f>
        <v>#NAME?</v>
      </c>
      <c r="AU34" s="62" t="e">
        <f t="array" aca="1" ref="AU34" ca="1">IFERROR(IF(AND(OR(WEEKDAY(AT$4,2)&gt;5,AT$4=Fériés),OR(AT34="x",AT34="S")),AT34,IF(AU$4=$D34,"x",IF(AND(((AU$4-$D34)/VLOOKUP($C34,Tableau1,6,0))=INT(((AU$4-$D34)/VLOOKUP($C34,Tableau1,6,0))),$C34&lt;&gt;""),"S",""))),"")</f>
        <v>#NAME?</v>
      </c>
      <c r="AV34" s="62" t="e">
        <f t="array" aca="1" ref="AV34" ca="1">IFERROR(IF(AND(OR(WEEKDAY(AU$4,2)&gt;5,AU$4=Fériés),OR(AU34="x",AU34="S")),AU34,IF(AV$4=$D34,"x",IF(AND(((AV$4-$D34)/VLOOKUP($C34,Tableau1,6,0))=INT(((AV$4-$D34)/VLOOKUP($C34,Tableau1,6,0))),$C34&lt;&gt;""),"S",""))),"")</f>
        <v>#NAME?</v>
      </c>
      <c r="AW34" s="62" t="e">
        <f t="array" aca="1" ref="AW34" ca="1">IFERROR(IF(AND(OR(WEEKDAY(AV$4,2)&gt;5,AV$4=Fériés),OR(AV34="x",AV34="S")),AV34,IF(AW$4=$D34,"x",IF(AND(((AW$4-$D34)/VLOOKUP($C34,Tableau1,6,0))=INT(((AW$4-$D34)/VLOOKUP($C34,Tableau1,6,0))),$C34&lt;&gt;""),"S",""))),"")</f>
        <v>#NAME?</v>
      </c>
      <c r="AX34" s="62" t="e">
        <f t="array" aca="1" ref="AX34" ca="1">IFERROR(IF(AND(OR(WEEKDAY(AW$4,2)&gt;5,AW$4=Fériés),OR(AW34="x",AW34="S")),AW34,IF(AX$4=$D34,"x",IF(AND(((AX$4-$D34)/VLOOKUP($C34,Tableau1,6,0))=INT(((AX$4-$D34)/VLOOKUP($C34,Tableau1,6,0))),$C34&lt;&gt;""),"S",""))),"")</f>
        <v>#NAME?</v>
      </c>
      <c r="AY34" s="62" t="e">
        <f t="array" aca="1" ref="AY34" ca="1">IFERROR(IF(AND(OR(WEEKDAY(AX$4,2)&gt;5,AX$4=Fériés),OR(AX34="x",AX34="S")),AX34,IF(AY$4=$D34,"x",IF(AND(((AY$4-$D34)/VLOOKUP($C34,Tableau1,6,0))=INT(((AY$4-$D34)/VLOOKUP($C34,Tableau1,6,0))),$C34&lt;&gt;""),"S",""))),"")</f>
        <v>#NAME?</v>
      </c>
      <c r="AZ34" s="62" t="e">
        <f t="array" aca="1" ref="AZ34" ca="1">IFERROR(IF(AND(OR(WEEKDAY(AY$4,2)&gt;5,AY$4=Fériés),OR(AY34="x",AY34="S")),AY34,IF(AZ$4=$D34,"x",IF(AND(((AZ$4-$D34)/VLOOKUP($C34,Tableau1,6,0))=INT(((AZ$4-$D34)/VLOOKUP($C34,Tableau1,6,0))),$C34&lt;&gt;""),"S",""))),"")</f>
        <v>#NAME?</v>
      </c>
      <c r="BA34" s="62" t="e">
        <f t="array" aca="1" ref="BA34" ca="1">IFERROR(IF(AND(OR(WEEKDAY(AZ$4,2)&gt;5,AZ$4=Fériés),OR(AZ34="x",AZ34="S")),AZ34,IF(BA$4=$D34,"x",IF(AND(((BA$4-$D34)/VLOOKUP($C34,Tableau1,6,0))=INT(((BA$4-$D34)/VLOOKUP($C34,Tableau1,6,0))),$C34&lt;&gt;""),"S",""))),"")</f>
        <v>#NAME?</v>
      </c>
      <c r="BB34" s="62" t="e">
        <f t="array" aca="1" ref="BB34" ca="1">IFERROR(IF(AND(OR(WEEKDAY(BA$4,2)&gt;5,BA$4=Fériés),OR(BA34="x",BA34="S")),BA34,IF(BB$4=$D34,"x",IF(AND(((BB$4-$D34)/VLOOKUP($C34,Tableau1,6,0))=INT(((BB$4-$D34)/VLOOKUP($C34,Tableau1,6,0))),$C34&lt;&gt;""),"S",""))),"")</f>
        <v>#NAME?</v>
      </c>
      <c r="BC34" s="62" t="e">
        <f t="array" aca="1" ref="BC34" ca="1">IFERROR(IF(AND(OR(WEEKDAY(BB$4,2)&gt;5,BB$4=Fériés),OR(BB34="x",BB34="S")),BB34,IF(BC$4=$D34,"x",IF(AND(((BC$4-$D34)/VLOOKUP($C34,Tableau1,6,0))=INT(((BC$4-$D34)/VLOOKUP($C34,Tableau1,6,0))),$C34&lt;&gt;""),"S",""))),"")</f>
        <v>#NAME?</v>
      </c>
      <c r="BD34" s="63" t="e">
        <f t="array" aca="1" ref="BD34" ca="1">IFERROR(IF(AND(OR(WEEKDAY(BC$4,2)&gt;5,BC$4=Fériés),OR(BC34="x",BC34="S")),BC34,IF(BD$4=$D34,"x",IF(AND(((BD$4-$D34)/VLOOKUP($C34,Tableau1,6,0))=INT(((BD$4-$D34)/VLOOKUP($C34,Tableau1,6,0))),$C34&lt;&gt;""),"S",""))),"")</f>
        <v>#NAME?</v>
      </c>
    </row>
    <row r="35" spans="3:56">
      <c r="C35" s="74" t="s">
        <v>99</v>
      </c>
      <c r="D35" s="24">
        <f ca="1">IF(ISBLANK(C35),0,VLOOKUP(C35,MACHINE!$C$4:$J$49,2,0))</f>
        <v>42662</v>
      </c>
      <c r="E35" s="48"/>
      <c r="F35">
        <f t="shared" ca="1" si="4"/>
        <v>42662</v>
      </c>
      <c r="G35" s="62" t="e">
        <f t="array" aca="1" ref="G35" ca="1">IFERROR(IF(AND(OR(WEEKDAY(F$4,2)&gt;5,F$4=Fériés),OR(F35="x",F35="S")),F35,IF(G$4=$D35,"x",IF(AND(((G$4-$D35)/VLOOKUP($C35,Tableau1,6,0))=INT(((G$4-$D35)/VLOOKUP($C35,Tableau1,6,0))),$C35&lt;&gt;""),"S",""))),"")</f>
        <v>#NAME?</v>
      </c>
      <c r="H35" s="62" t="e">
        <f t="array" aca="1" ref="H35" ca="1">IFERROR(IF(AND(OR(WEEKDAY(G$4,2)&gt;5,G$4=Fériés),OR(G35="x",G35="S")),G35,IF(H$4=$D35,"x",IF(AND(((H$4-$D35)/VLOOKUP($C35,Tableau1,6,0))=INT(((H$4-$D35)/VLOOKUP($C35,Tableau1,6,0))),$C35&lt;&gt;""),"S",""))),"")</f>
        <v>#NAME?</v>
      </c>
      <c r="I35" s="62" t="e">
        <f t="array" aca="1" ref="I35" ca="1">IFERROR(IF(AND(OR(WEEKDAY(H$4,2)&gt;5,H$4=Fériés),OR(H35="x",H35="S")),H35,IF(I$4=$D35,"x",IF(AND(((I$4-$D35)/VLOOKUP($C35,Tableau1,6,0))=INT(((I$4-$D35)/VLOOKUP($C35,Tableau1,6,0))),$C35&lt;&gt;""),"S",""))),"")</f>
        <v>#NAME?</v>
      </c>
      <c r="J35" s="62" t="e">
        <f t="array" aca="1" ref="J35" ca="1">IFERROR(IF(AND(OR(WEEKDAY(I$4,2)&gt;5,I$4=Fériés),OR(I35="x",I35="S")),I35,IF(J$4=$D35,"x",IF(AND(((J$4-$D35)/VLOOKUP($C35,Tableau1,6,0))=INT(((J$4-$D35)/VLOOKUP($C35,Tableau1,6,0))),$C35&lt;&gt;""),"S",""))),"")</f>
        <v>#NAME?</v>
      </c>
      <c r="K35" s="62" t="e">
        <f t="array" aca="1" ref="K35" ca="1">IFERROR(IF(AND(OR(WEEKDAY(J$4,2)&gt;5,J$4=Fériés),OR(J35="x",J35="S")),J35,IF(K$4=$D35,"x",IF(AND(((K$4-$D35)/VLOOKUP($C35,Tableau1,6,0))=INT(((K$4-$D35)/VLOOKUP($C35,Tableau1,6,0))),$C35&lt;&gt;""),"S",""))),"")</f>
        <v>#NAME?</v>
      </c>
      <c r="L35" s="62" t="e">
        <f t="array" aca="1" ref="L35" ca="1">IFERROR(IF(AND(OR(WEEKDAY(K$4,2)&gt;5,K$4=Fériés),OR(K35="x",K35="S")),K35,IF(L$4=$D35,"x",IF(AND(((L$4-$D35)/VLOOKUP($C35,Tableau1,6,0))=INT(((L$4-$D35)/VLOOKUP($C35,Tableau1,6,0))),$C35&lt;&gt;""),"S",""))),"")</f>
        <v>#NAME?</v>
      </c>
      <c r="M35" s="62" t="e">
        <f t="array" aca="1" ref="M35" ca="1">IFERROR(IF(AND(OR(WEEKDAY(L$4,2)&gt;5,L$4=Fériés),OR(L35="x",L35="S")),L35,IF(M$4=$D35,"x",IF(AND(((M$4-$D35)/VLOOKUP($C35,Tableau1,6,0))=INT(((M$4-$D35)/VLOOKUP($C35,Tableau1,6,0))),$C35&lt;&gt;""),"S",""))),"")</f>
        <v>#NAME?</v>
      </c>
      <c r="N35" s="62" t="e">
        <f t="array" aca="1" ref="N35" ca="1">IFERROR(IF(AND(OR(WEEKDAY(M$4,2)&gt;5,M$4=Fériés),OR(M35="x",M35="S")),M35,IF(N$4=$D35,"x",IF(AND(((N$4-$D35)/VLOOKUP($C35,Tableau1,6,0))=INT(((N$4-$D35)/VLOOKUP($C35,Tableau1,6,0))),$C35&lt;&gt;""),"S",""))),"")</f>
        <v>#NAME?</v>
      </c>
      <c r="O35" s="62" t="e">
        <f t="array" aca="1" ref="O35" ca="1">IFERROR(IF(AND(OR(WEEKDAY(N$4,2)&gt;5,N$4=Fériés),OR(N35="x",N35="S")),N35,IF(O$4=$D35,"x",IF(AND(((O$4-$D35)/VLOOKUP($C35,Tableau1,6,0))=INT(((O$4-$D35)/VLOOKUP($C35,Tableau1,6,0))),$C35&lt;&gt;""),"S",""))),"")</f>
        <v>#NAME?</v>
      </c>
      <c r="P35" s="62" t="e">
        <f t="array" aca="1" ref="P35" ca="1">IFERROR(IF(AND(OR(WEEKDAY(O$4,2)&gt;5,O$4=Fériés),OR(O35="x",O35="S")),O35,IF(P$4=$D35,"x",IF(AND(((P$4-$D35)/VLOOKUP($C35,Tableau1,6,0))=INT(((P$4-$D35)/VLOOKUP($C35,Tableau1,6,0))),$C35&lt;&gt;""),"S",""))),"")</f>
        <v>#NAME?</v>
      </c>
      <c r="Q35" s="62" t="e">
        <f t="array" aca="1" ref="Q35" ca="1">IFERROR(IF(AND(OR(WEEKDAY(P$4,2)&gt;5,P$4=Fériés),OR(P35="x",P35="S")),P35,IF(Q$4=$D35,"x",IF(AND(((Q$4-$D35)/VLOOKUP($C35,Tableau1,6,0))=INT(((Q$4-$D35)/VLOOKUP($C35,Tableau1,6,0))),$C35&lt;&gt;""),"S",""))),"")</f>
        <v>#NAME?</v>
      </c>
      <c r="R35" s="62" t="e">
        <f t="array" aca="1" ref="R35" ca="1">IFERROR(IF(AND(OR(WEEKDAY(Q$4,2)&gt;5,Q$4=Fériés),OR(Q35="x",Q35="S")),Q35,IF(R$4=$D35,"x",IF(AND(((R$4-$D35)/VLOOKUP($C35,Tableau1,6,0))=INT(((R$4-$D35)/VLOOKUP($C35,Tableau1,6,0))),$C35&lt;&gt;""),"S",""))),"")</f>
        <v>#NAME?</v>
      </c>
      <c r="S35" s="62" t="e">
        <f t="array" aca="1" ref="S35" ca="1">IFERROR(IF(AND(OR(WEEKDAY(R$4,2)&gt;5,R$4=Fériés),OR(R35="x",R35="S")),R35,IF(S$4=$D35,"x",IF(AND(((S$4-$D35)/VLOOKUP($C35,Tableau1,6,0))=INT(((S$4-$D35)/VLOOKUP($C35,Tableau1,6,0))),$C35&lt;&gt;""),"S",""))),"")</f>
        <v>#NAME?</v>
      </c>
      <c r="T35" s="62" t="e">
        <f t="array" aca="1" ref="T35" ca="1">IFERROR(IF(AND(OR(WEEKDAY(S$4,2)&gt;5,S$4=Fériés),OR(S35="x",S35="S")),S35,IF(T$4=$D35,"x",IF(AND(((T$4-$D35)/VLOOKUP($C35,Tableau1,6,0))=INT(((T$4-$D35)/VLOOKUP($C35,Tableau1,6,0))),$C35&lt;&gt;""),"S",""))),"")</f>
        <v>#NAME?</v>
      </c>
      <c r="U35" s="62" t="e">
        <f t="array" aca="1" ref="U35" ca="1">IFERROR(IF(AND(OR(WEEKDAY(T$4,2)&gt;5,T$4=Fériés),OR(T35="x",T35="S")),T35,IF(U$4=$D35,"x",IF(AND(((U$4-$D35)/VLOOKUP($C35,Tableau1,6,0))=INT(((U$4-$D35)/VLOOKUP($C35,Tableau1,6,0))),$C35&lt;&gt;""),"S",""))),"")</f>
        <v>#NAME?</v>
      </c>
      <c r="V35" s="62" t="e">
        <f t="array" aca="1" ref="V35" ca="1">IFERROR(IF(AND(OR(WEEKDAY(U$4,2)&gt;5,U$4=Fériés),OR(U35="x",U35="S")),U35,IF(V$4=$D35,"x",IF(AND(((V$4-$D35)/VLOOKUP($C35,Tableau1,6,0))=INT(((V$4-$D35)/VLOOKUP($C35,Tableau1,6,0))),$C35&lt;&gt;""),"S",""))),"")</f>
        <v>#NAME?</v>
      </c>
      <c r="W35" s="62" t="e">
        <f t="array" aca="1" ref="W35" ca="1">IFERROR(IF(AND(OR(WEEKDAY(V$4,2)&gt;5,V$4=Fériés),OR(V35="x",V35="S")),V35,IF(W$4=$D35,"x",IF(AND(((W$4-$D35)/VLOOKUP($C35,Tableau1,6,0))=INT(((W$4-$D35)/VLOOKUP($C35,Tableau1,6,0))),$C35&lt;&gt;""),"S",""))),"")</f>
        <v>#NAME?</v>
      </c>
      <c r="X35" s="62" t="e">
        <f t="array" aca="1" ref="X35" ca="1">IFERROR(IF(AND(OR(WEEKDAY(W$4,2)&gt;5,W$4=Fériés),OR(W35="x",W35="S")),W35,IF(X$4=$D35,"x",IF(AND(((X$4-$D35)/VLOOKUP($C35,Tableau1,6,0))=INT(((X$4-$D35)/VLOOKUP($C35,Tableau1,6,0))),$C35&lt;&gt;""),"S",""))),"")</f>
        <v>#NAME?</v>
      </c>
      <c r="Y35" s="62" t="e">
        <f t="array" aca="1" ref="Y35" ca="1">IFERROR(IF(AND(OR(WEEKDAY(X$4,2)&gt;5,X$4=Fériés),OR(X35="x",X35="S")),X35,IF(Y$4=$D35,"x",IF(AND(((Y$4-$D35)/VLOOKUP($C35,Tableau1,6,0))=INT(((Y$4-$D35)/VLOOKUP($C35,Tableau1,6,0))),$C35&lt;&gt;""),"S",""))),"")</f>
        <v>#NAME?</v>
      </c>
      <c r="Z35" s="62" t="e">
        <f t="array" aca="1" ref="Z35" ca="1">IFERROR(IF(AND(OR(WEEKDAY(Y$4,2)&gt;5,Y$4=Fériés),OR(Y35="x",Y35="S")),Y35,IF(Z$4=$D35,"x",IF(AND(((Z$4-$D35)/VLOOKUP($C35,Tableau1,6,0))=INT(((Z$4-$D35)/VLOOKUP($C35,Tableau1,6,0))),$C35&lt;&gt;""),"S",""))),"")</f>
        <v>#NAME?</v>
      </c>
      <c r="AA35" s="62" t="e">
        <f t="array" aca="1" ref="AA35" ca="1">IFERROR(IF(AND(OR(WEEKDAY(Z$4,2)&gt;5,Z$4=Fériés),OR(Z35="x",Z35="S")),Z35,IF(AA$4=$D35,"x",IF(AND(((AA$4-$D35)/VLOOKUP($C35,Tableau1,6,0))=INT(((AA$4-$D35)/VLOOKUP($C35,Tableau1,6,0))),$C35&lt;&gt;""),"S",""))),"")</f>
        <v>#NAME?</v>
      </c>
      <c r="AB35" s="62" t="e">
        <f t="array" aca="1" ref="AB35" ca="1">IFERROR(IF(AND(OR(WEEKDAY(AA$4,2)&gt;5,AA$4=Fériés),OR(AA35="x",AA35="S")),AA35,IF(AB$4=$D35,"x",IF(AND(((AB$4-$D35)/VLOOKUP($C35,Tableau1,6,0))=INT(((AB$4-$D35)/VLOOKUP($C35,Tableau1,6,0))),$C35&lt;&gt;""),"S",""))),"")</f>
        <v>#NAME?</v>
      </c>
      <c r="AC35" s="62" t="e">
        <f t="array" aca="1" ref="AC35" ca="1">IFERROR(IF(AND(OR(WEEKDAY(AB$4,2)&gt;5,AB$4=Fériés),OR(AB35="x",AB35="S")),AB35,IF(AC$4=$D35,"x",IF(AND(((AC$4-$D35)/VLOOKUP($C35,Tableau1,6,0))=INT(((AC$4-$D35)/VLOOKUP($C35,Tableau1,6,0))),$C35&lt;&gt;""),"S",""))),"")</f>
        <v>#NAME?</v>
      </c>
      <c r="AD35" s="62" t="e">
        <f t="array" aca="1" ref="AD35" ca="1">IFERROR(IF(AND(OR(WEEKDAY(AC$4,2)&gt;5,AC$4=Fériés),OR(AC35="x",AC35="S")),AC35,IF(AD$4=$D35,"x",IF(AND(((AD$4-$D35)/VLOOKUP($C35,Tableau1,6,0))=INT(((AD$4-$D35)/VLOOKUP($C35,Tableau1,6,0))),$C35&lt;&gt;""),"S",""))),"")</f>
        <v>#NAME?</v>
      </c>
      <c r="AE35" s="62" t="e">
        <f t="array" aca="1" ref="AE35" ca="1">IFERROR(IF(AND(OR(WEEKDAY(AD$4,2)&gt;5,AD$4=Fériés),OR(AD35="x",AD35="S")),AD35,IF(AE$4=$D35,"x",IF(AND(((AE$4-$D35)/VLOOKUP($C35,Tableau1,6,0))=INT(((AE$4-$D35)/VLOOKUP($C35,Tableau1,6,0))),$C35&lt;&gt;""),"S",""))),"")</f>
        <v>#NAME?</v>
      </c>
      <c r="AF35" s="62" t="e">
        <f t="array" aca="1" ref="AF35" ca="1">IFERROR(IF(AND(OR(WEEKDAY(AE$4,2)&gt;5,AE$4=Fériés),OR(AE35="x",AE35="S")),AE35,IF(AF$4=$D35,"x",IF(AND(((AF$4-$D35)/VLOOKUP($C35,Tableau1,6,0))=INT(((AF$4-$D35)/VLOOKUP($C35,Tableau1,6,0))),$C35&lt;&gt;""),"S",""))),"")</f>
        <v>#NAME?</v>
      </c>
      <c r="AG35" s="62" t="e">
        <f t="array" aca="1" ref="AG35" ca="1">IFERROR(IF(AND(OR(WEEKDAY(AF$4,2)&gt;5,AF$4=Fériés),OR(AF35="x",AF35="S")),AF35,IF(AG$4=$D35,"x",IF(AND(((AG$4-$D35)/VLOOKUP($C35,Tableau1,6,0))=INT(((AG$4-$D35)/VLOOKUP($C35,Tableau1,6,0))),$C35&lt;&gt;""),"S",""))),"")</f>
        <v>#NAME?</v>
      </c>
      <c r="AH35" s="62" t="e">
        <f t="array" aca="1" ref="AH35" ca="1">IFERROR(IF(AND(OR(WEEKDAY(AG$4,2)&gt;5,AG$4=Fériés),OR(AG35="x",AG35="S")),AG35,IF(AH$4=$D35,"x",IF(AND(((AH$4-$D35)/VLOOKUP($C35,Tableau1,6,0))=INT(((AH$4-$D35)/VLOOKUP($C35,Tableau1,6,0))),$C35&lt;&gt;""),"S",""))),"")</f>
        <v>#NAME?</v>
      </c>
      <c r="AI35" s="62" t="e">
        <f t="array" aca="1" ref="AI35" ca="1">IFERROR(IF(AND(OR(WEEKDAY(AH$4,2)&gt;5,AH$4=Fériés),OR(AH35="x",AH35="S")),AH35,IF(AI$4=$D35,"x",IF(AND(((AI$4-$D35)/VLOOKUP($C35,Tableau1,6,0))=INT(((AI$4-$D35)/VLOOKUP($C35,Tableau1,6,0))),$C35&lt;&gt;""),"S",""))),"")</f>
        <v>#NAME?</v>
      </c>
      <c r="AJ35" s="62" t="e">
        <f t="array" aca="1" ref="AJ35" ca="1">IFERROR(IF(AND(OR(WEEKDAY(AI$4,2)&gt;5,AI$4=Fériés),OR(AI35="x",AI35="S")),AI35,IF(AJ$4=$D35,"x",IF(AND(((AJ$4-$D35)/VLOOKUP($C35,Tableau1,6,0))=INT(((AJ$4-$D35)/VLOOKUP($C35,Tableau1,6,0))),$C35&lt;&gt;""),"S",""))),"")</f>
        <v>#NAME?</v>
      </c>
      <c r="AK35" s="62" t="e">
        <f t="array" aca="1" ref="AK35" ca="1">IFERROR(IF(AND(OR(WEEKDAY(AJ$4,2)&gt;5,AJ$4=Fériés),OR(AJ35="x",AJ35="S")),AJ35,IF(AK$4=$D35,"x",IF(AND(((AK$4-$D35)/VLOOKUP($C35,Tableau1,6,0))=INT(((AK$4-$D35)/VLOOKUP($C35,Tableau1,6,0))),$C35&lt;&gt;""),"S",""))),"")</f>
        <v>#NAME?</v>
      </c>
      <c r="AL35" s="62" t="e">
        <f t="array" aca="1" ref="AL35" ca="1">IFERROR(IF(AND(OR(WEEKDAY(AK$4,2)&gt;5,AK$4=Fériés),OR(AK35="x",AK35="S")),AK35,IF(AL$4=$D35,"x",IF(AND(((AL$4-$D35)/VLOOKUP($C35,Tableau1,6,0))=INT(((AL$4-$D35)/VLOOKUP($C35,Tableau1,6,0))),$C35&lt;&gt;""),"S",""))),"")</f>
        <v>#NAME?</v>
      </c>
      <c r="AM35" s="62" t="e">
        <f t="array" aca="1" ref="AM35" ca="1">IFERROR(IF(AND(OR(WEEKDAY(AL$4,2)&gt;5,AL$4=Fériés),OR(AL35="x",AL35="S")),AL35,IF(AM$4=$D35,"x",IF(AND(((AM$4-$D35)/VLOOKUP($C35,Tableau1,6,0))=INT(((AM$4-$D35)/VLOOKUP($C35,Tableau1,6,0))),$C35&lt;&gt;""),"S",""))),"")</f>
        <v>#NAME?</v>
      </c>
      <c r="AN35" s="62" t="e">
        <f t="array" aca="1" ref="AN35" ca="1">IFERROR(IF(AND(OR(WEEKDAY(AM$4,2)&gt;5,AM$4=Fériés),OR(AM35="x",AM35="S")),AM35,IF(AN$4=$D35,"x",IF(AND(((AN$4-$D35)/VLOOKUP($C35,Tableau1,6,0))=INT(((AN$4-$D35)/VLOOKUP($C35,Tableau1,6,0))),$C35&lt;&gt;""),"S",""))),"")</f>
        <v>#NAME?</v>
      </c>
      <c r="AO35" s="62" t="e">
        <f t="array" aca="1" ref="AO35" ca="1">IFERROR(IF(AND(OR(WEEKDAY(AN$4,2)&gt;5,AN$4=Fériés),OR(AN35="x",AN35="S")),AN35,IF(AO$4=$D35,"x",IF(AND(((AO$4-$D35)/VLOOKUP($C35,Tableau1,6,0))=INT(((AO$4-$D35)/VLOOKUP($C35,Tableau1,6,0))),$C35&lt;&gt;""),"S",""))),"")</f>
        <v>#NAME?</v>
      </c>
      <c r="AP35" s="62" t="e">
        <f t="array" aca="1" ref="AP35" ca="1">IFERROR(IF(AND(OR(WEEKDAY(AO$4,2)&gt;5,AO$4=Fériés),OR(AO35="x",AO35="S")),AO35,IF(AP$4=$D35,"x",IF(AND(((AP$4-$D35)/VLOOKUP($C35,Tableau1,6,0))=INT(((AP$4-$D35)/VLOOKUP($C35,Tableau1,6,0))),$C35&lt;&gt;""),"S",""))),"")</f>
        <v>#NAME?</v>
      </c>
      <c r="AQ35" s="62" t="e">
        <f t="array" aca="1" ref="AQ35" ca="1">IFERROR(IF(AND(OR(WEEKDAY(AP$4,2)&gt;5,AP$4=Fériés),OR(AP35="x",AP35="S")),AP35,IF(AQ$4=$D35,"x",IF(AND(((AQ$4-$D35)/VLOOKUP($C35,Tableau1,6,0))=INT(((AQ$4-$D35)/VLOOKUP($C35,Tableau1,6,0))),$C35&lt;&gt;""),"S",""))),"")</f>
        <v>#NAME?</v>
      </c>
      <c r="AR35" s="62" t="e">
        <f t="array" aca="1" ref="AR35" ca="1">IFERROR(IF(AND(OR(WEEKDAY(AQ$4,2)&gt;5,AQ$4=Fériés),OR(AQ35="x",AQ35="S")),AQ35,IF(AR$4=$D35,"x",IF(AND(((AR$4-$D35)/VLOOKUP($C35,Tableau1,6,0))=INT(((AR$4-$D35)/VLOOKUP($C35,Tableau1,6,0))),$C35&lt;&gt;""),"S",""))),"")</f>
        <v>#NAME?</v>
      </c>
      <c r="AS35" s="62" t="e">
        <f t="array" aca="1" ref="AS35" ca="1">IFERROR(IF(AND(OR(WEEKDAY(AR$4,2)&gt;5,AR$4=Fériés),OR(AR35="x",AR35="S")),AR35,IF(AS$4=$D35,"x",IF(AND(((AS$4-$D35)/VLOOKUP($C35,Tableau1,6,0))=INT(((AS$4-$D35)/VLOOKUP($C35,Tableau1,6,0))),$C35&lt;&gt;""),"S",""))),"")</f>
        <v>#NAME?</v>
      </c>
      <c r="AT35" s="62" t="e">
        <f t="array" aca="1" ref="AT35" ca="1">IFERROR(IF(AND(OR(WEEKDAY(AS$4,2)&gt;5,AS$4=Fériés),OR(AS35="x",AS35="S")),AS35,IF(AT$4=$D35,"x",IF(AND(((AT$4-$D35)/VLOOKUP($C35,Tableau1,6,0))=INT(((AT$4-$D35)/VLOOKUP($C35,Tableau1,6,0))),$C35&lt;&gt;""),"S",""))),"")</f>
        <v>#NAME?</v>
      </c>
      <c r="AU35" s="62" t="e">
        <f t="array" aca="1" ref="AU35" ca="1">IFERROR(IF(AND(OR(WEEKDAY(AT$4,2)&gt;5,AT$4=Fériés),OR(AT35="x",AT35="S")),AT35,IF(AU$4=$D35,"x",IF(AND(((AU$4-$D35)/VLOOKUP($C35,Tableau1,6,0))=INT(((AU$4-$D35)/VLOOKUP($C35,Tableau1,6,0))),$C35&lt;&gt;""),"S",""))),"")</f>
        <v>#NAME?</v>
      </c>
      <c r="AV35" s="62" t="e">
        <f t="array" aca="1" ref="AV35" ca="1">IFERROR(IF(AND(OR(WEEKDAY(AU$4,2)&gt;5,AU$4=Fériés),OR(AU35="x",AU35="S")),AU35,IF(AV$4=$D35,"x",IF(AND(((AV$4-$D35)/VLOOKUP($C35,Tableau1,6,0))=INT(((AV$4-$D35)/VLOOKUP($C35,Tableau1,6,0))),$C35&lt;&gt;""),"S",""))),"")</f>
        <v>#NAME?</v>
      </c>
      <c r="AW35" s="62" t="e">
        <f t="array" aca="1" ref="AW35" ca="1">IFERROR(IF(AND(OR(WEEKDAY(AV$4,2)&gt;5,AV$4=Fériés),OR(AV35="x",AV35="S")),AV35,IF(AW$4=$D35,"x",IF(AND(((AW$4-$D35)/VLOOKUP($C35,Tableau1,6,0))=INT(((AW$4-$D35)/VLOOKUP($C35,Tableau1,6,0))),$C35&lt;&gt;""),"S",""))),"")</f>
        <v>#NAME?</v>
      </c>
      <c r="AX35" s="62" t="e">
        <f t="array" aca="1" ref="AX35" ca="1">IFERROR(IF(AND(OR(WEEKDAY(AW$4,2)&gt;5,AW$4=Fériés),OR(AW35="x",AW35="S")),AW35,IF(AX$4=$D35,"x",IF(AND(((AX$4-$D35)/VLOOKUP($C35,Tableau1,6,0))=INT(((AX$4-$D35)/VLOOKUP($C35,Tableau1,6,0))),$C35&lt;&gt;""),"S",""))),"")</f>
        <v>#NAME?</v>
      </c>
      <c r="AY35" s="62" t="e">
        <f t="array" aca="1" ref="AY35" ca="1">IFERROR(IF(AND(OR(WEEKDAY(AX$4,2)&gt;5,AX$4=Fériés),OR(AX35="x",AX35="S")),AX35,IF(AY$4=$D35,"x",IF(AND(((AY$4-$D35)/VLOOKUP($C35,Tableau1,6,0))=INT(((AY$4-$D35)/VLOOKUP($C35,Tableau1,6,0))),$C35&lt;&gt;""),"S",""))),"")</f>
        <v>#NAME?</v>
      </c>
      <c r="AZ35" s="62" t="e">
        <f t="array" aca="1" ref="AZ35" ca="1">IFERROR(IF(AND(OR(WEEKDAY(AY$4,2)&gt;5,AY$4=Fériés),OR(AY35="x",AY35="S")),AY35,IF(AZ$4=$D35,"x",IF(AND(((AZ$4-$D35)/VLOOKUP($C35,Tableau1,6,0))=INT(((AZ$4-$D35)/VLOOKUP($C35,Tableau1,6,0))),$C35&lt;&gt;""),"S",""))),"")</f>
        <v>#NAME?</v>
      </c>
      <c r="BA35" s="62" t="e">
        <f t="array" aca="1" ref="BA35" ca="1">IFERROR(IF(AND(OR(WEEKDAY(AZ$4,2)&gt;5,AZ$4=Fériés),OR(AZ35="x",AZ35="S")),AZ35,IF(BA$4=$D35,"x",IF(AND(((BA$4-$D35)/VLOOKUP($C35,Tableau1,6,0))=INT(((BA$4-$D35)/VLOOKUP($C35,Tableau1,6,0))),$C35&lt;&gt;""),"S",""))),"")</f>
        <v>#NAME?</v>
      </c>
      <c r="BB35" s="62" t="e">
        <f t="array" aca="1" ref="BB35" ca="1">IFERROR(IF(AND(OR(WEEKDAY(BA$4,2)&gt;5,BA$4=Fériés),OR(BA35="x",BA35="S")),BA35,IF(BB$4=$D35,"x",IF(AND(((BB$4-$D35)/VLOOKUP($C35,Tableau1,6,0))=INT(((BB$4-$D35)/VLOOKUP($C35,Tableau1,6,0))),$C35&lt;&gt;""),"S",""))),"")</f>
        <v>#NAME?</v>
      </c>
      <c r="BC35" s="62" t="e">
        <f t="array" aca="1" ref="BC35" ca="1">IFERROR(IF(AND(OR(WEEKDAY(BB$4,2)&gt;5,BB$4=Fériés),OR(BB35="x",BB35="S")),BB35,IF(BC$4=$D35,"x",IF(AND(((BC$4-$D35)/VLOOKUP($C35,Tableau1,6,0))=INT(((BC$4-$D35)/VLOOKUP($C35,Tableau1,6,0))),$C35&lt;&gt;""),"S",""))),"")</f>
        <v>#NAME?</v>
      </c>
      <c r="BD35" s="63" t="e">
        <f t="array" aca="1" ref="BD35" ca="1">IFERROR(IF(AND(OR(WEEKDAY(BC$4,2)&gt;5,BC$4=Fériés),OR(BC35="x",BC35="S")),BC35,IF(BD$4=$D35,"x",IF(AND(((BD$4-$D35)/VLOOKUP($C35,Tableau1,6,0))=INT(((BD$4-$D35)/VLOOKUP($C35,Tableau1,6,0))),$C35&lt;&gt;""),"S",""))),"")</f>
        <v>#NAME?</v>
      </c>
    </row>
    <row r="36" spans="3:56">
      <c r="C36" s="74" t="s">
        <v>100</v>
      </c>
      <c r="D36" s="24">
        <f ca="1">IF(ISBLANK(C36),0,VLOOKUP(C36,MACHINE!$C$4:$J$49,2,0))</f>
        <v>42662</v>
      </c>
      <c r="E36" s="48"/>
      <c r="F36">
        <f t="shared" ca="1" si="4"/>
        <v>42662</v>
      </c>
      <c r="G36" s="62" t="e">
        <f t="array" aca="1" ref="G36" ca="1">IFERROR(IF(AND(OR(WEEKDAY(F$4,2)&gt;5,F$4=Fériés),OR(F36="x",F36="S")),F36,IF(G$4=$D36,"x",IF(AND(((G$4-$D36)/VLOOKUP($C36,Tableau1,6,0))=INT(((G$4-$D36)/VLOOKUP($C36,Tableau1,6,0))),$C36&lt;&gt;""),"S",""))),"")</f>
        <v>#NAME?</v>
      </c>
      <c r="H36" s="62" t="e">
        <f t="array" aca="1" ref="H36" ca="1">IFERROR(IF(AND(OR(WEEKDAY(G$4,2)&gt;5,G$4=Fériés),OR(G36="x",G36="S")),G36,IF(H$4=$D36,"x",IF(AND(((H$4-$D36)/VLOOKUP($C36,Tableau1,6,0))=INT(((H$4-$D36)/VLOOKUP($C36,Tableau1,6,0))),$C36&lt;&gt;""),"S",""))),"")</f>
        <v>#NAME?</v>
      </c>
      <c r="I36" s="62" t="e">
        <f t="array" aca="1" ref="I36" ca="1">IFERROR(IF(AND(OR(WEEKDAY(H$4,2)&gt;5,H$4=Fériés),OR(H36="x",H36="S")),H36,IF(I$4=$D36,"x",IF(AND(((I$4-$D36)/VLOOKUP($C36,Tableau1,6,0))=INT(((I$4-$D36)/VLOOKUP($C36,Tableau1,6,0))),$C36&lt;&gt;""),"S",""))),"")</f>
        <v>#NAME?</v>
      </c>
      <c r="J36" s="62" t="e">
        <f t="array" aca="1" ref="J36" ca="1">IFERROR(IF(AND(OR(WEEKDAY(I$4,2)&gt;5,I$4=Fériés),OR(I36="x",I36="S")),I36,IF(J$4=$D36,"x",IF(AND(((J$4-$D36)/VLOOKUP($C36,Tableau1,6,0))=INT(((J$4-$D36)/VLOOKUP($C36,Tableau1,6,0))),$C36&lt;&gt;""),"S",""))),"")</f>
        <v>#NAME?</v>
      </c>
      <c r="K36" s="62" t="e">
        <f t="array" aca="1" ref="K36" ca="1">IFERROR(IF(AND(OR(WEEKDAY(J$4,2)&gt;5,J$4=Fériés),OR(J36="x",J36="S")),J36,IF(K$4=$D36,"x",IF(AND(((K$4-$D36)/VLOOKUP($C36,Tableau1,6,0))=INT(((K$4-$D36)/VLOOKUP($C36,Tableau1,6,0))),$C36&lt;&gt;""),"S",""))),"")</f>
        <v>#NAME?</v>
      </c>
      <c r="L36" s="62" t="e">
        <f t="array" aca="1" ref="L36" ca="1">IFERROR(IF(AND(OR(WEEKDAY(K$4,2)&gt;5,K$4=Fériés),OR(K36="x",K36="S")),K36,IF(L$4=$D36,"x",IF(AND(((L$4-$D36)/VLOOKUP($C36,Tableau1,6,0))=INT(((L$4-$D36)/VLOOKUP($C36,Tableau1,6,0))),$C36&lt;&gt;""),"S",""))),"")</f>
        <v>#NAME?</v>
      </c>
      <c r="M36" s="62" t="e">
        <f t="array" aca="1" ref="M36" ca="1">IFERROR(IF(AND(OR(WEEKDAY(L$4,2)&gt;5,L$4=Fériés),OR(L36="x",L36="S")),L36,IF(M$4=$D36,"x",IF(AND(((M$4-$D36)/VLOOKUP($C36,Tableau1,6,0))=INT(((M$4-$D36)/VLOOKUP($C36,Tableau1,6,0))),$C36&lt;&gt;""),"S",""))),"")</f>
        <v>#NAME?</v>
      </c>
      <c r="N36" s="62" t="e">
        <f t="array" aca="1" ref="N36" ca="1">IFERROR(IF(AND(OR(WEEKDAY(M$4,2)&gt;5,M$4=Fériés),OR(M36="x",M36="S")),M36,IF(N$4=$D36,"x",IF(AND(((N$4-$D36)/VLOOKUP($C36,Tableau1,6,0))=INT(((N$4-$D36)/VLOOKUP($C36,Tableau1,6,0))),$C36&lt;&gt;""),"S",""))),"")</f>
        <v>#NAME?</v>
      </c>
      <c r="O36" s="62" t="e">
        <f t="array" aca="1" ref="O36" ca="1">IFERROR(IF(AND(OR(WEEKDAY(N$4,2)&gt;5,N$4=Fériés),OR(N36="x",N36="S")),N36,IF(O$4=$D36,"x",IF(AND(((O$4-$D36)/VLOOKUP($C36,Tableau1,6,0))=INT(((O$4-$D36)/VLOOKUP($C36,Tableau1,6,0))),$C36&lt;&gt;""),"S",""))),"")</f>
        <v>#NAME?</v>
      </c>
      <c r="P36" s="62" t="e">
        <f t="array" aca="1" ref="P36" ca="1">IFERROR(IF(AND(OR(WEEKDAY(O$4,2)&gt;5,O$4=Fériés),OR(O36="x",O36="S")),O36,IF(P$4=$D36,"x",IF(AND(((P$4-$D36)/VLOOKUP($C36,Tableau1,6,0))=INT(((P$4-$D36)/VLOOKUP($C36,Tableau1,6,0))),$C36&lt;&gt;""),"S",""))),"")</f>
        <v>#NAME?</v>
      </c>
      <c r="Q36" s="62" t="e">
        <f t="array" aca="1" ref="Q36" ca="1">IFERROR(IF(AND(OR(WEEKDAY(P$4,2)&gt;5,P$4=Fériés),OR(P36="x",P36="S")),P36,IF(Q$4=$D36,"x",IF(AND(((Q$4-$D36)/VLOOKUP($C36,Tableau1,6,0))=INT(((Q$4-$D36)/VLOOKUP($C36,Tableau1,6,0))),$C36&lt;&gt;""),"S",""))),"")</f>
        <v>#NAME?</v>
      </c>
      <c r="R36" s="62" t="e">
        <f t="array" aca="1" ref="R36" ca="1">IFERROR(IF(AND(OR(WEEKDAY(Q$4,2)&gt;5,Q$4=Fériés),OR(Q36="x",Q36="S")),Q36,IF(R$4=$D36,"x",IF(AND(((R$4-$D36)/VLOOKUP($C36,Tableau1,6,0))=INT(((R$4-$D36)/VLOOKUP($C36,Tableau1,6,0))),$C36&lt;&gt;""),"S",""))),"")</f>
        <v>#NAME?</v>
      </c>
      <c r="S36" s="62" t="e">
        <f t="array" aca="1" ref="S36" ca="1">IFERROR(IF(AND(OR(WEEKDAY(R$4,2)&gt;5,R$4=Fériés),OR(R36="x",R36="S")),R36,IF(S$4=$D36,"x",IF(AND(((S$4-$D36)/VLOOKUP($C36,Tableau1,6,0))=INT(((S$4-$D36)/VLOOKUP($C36,Tableau1,6,0))),$C36&lt;&gt;""),"S",""))),"")</f>
        <v>#NAME?</v>
      </c>
      <c r="T36" s="62" t="e">
        <f t="array" aca="1" ref="T36" ca="1">IFERROR(IF(AND(OR(WEEKDAY(S$4,2)&gt;5,S$4=Fériés),OR(S36="x",S36="S")),S36,IF(T$4=$D36,"x",IF(AND(((T$4-$D36)/VLOOKUP($C36,Tableau1,6,0))=INT(((T$4-$D36)/VLOOKUP($C36,Tableau1,6,0))),$C36&lt;&gt;""),"S",""))),"")</f>
        <v>#NAME?</v>
      </c>
      <c r="U36" s="62" t="e">
        <f t="array" aca="1" ref="U36" ca="1">IFERROR(IF(AND(OR(WEEKDAY(T$4,2)&gt;5,T$4=Fériés),OR(T36="x",T36="S")),T36,IF(U$4=$D36,"x",IF(AND(((U$4-$D36)/VLOOKUP($C36,Tableau1,6,0))=INT(((U$4-$D36)/VLOOKUP($C36,Tableau1,6,0))),$C36&lt;&gt;""),"S",""))),"")</f>
        <v>#NAME?</v>
      </c>
      <c r="V36" s="62" t="e">
        <f t="array" aca="1" ref="V36" ca="1">IFERROR(IF(AND(OR(WEEKDAY(U$4,2)&gt;5,U$4=Fériés),OR(U36="x",U36="S")),U36,IF(V$4=$D36,"x",IF(AND(((V$4-$D36)/VLOOKUP($C36,Tableau1,6,0))=INT(((V$4-$D36)/VLOOKUP($C36,Tableau1,6,0))),$C36&lt;&gt;""),"S",""))),"")</f>
        <v>#NAME?</v>
      </c>
      <c r="W36" s="62" t="e">
        <f t="array" aca="1" ref="W36" ca="1">IFERROR(IF(AND(OR(WEEKDAY(V$4,2)&gt;5,V$4=Fériés),OR(V36="x",V36="S")),V36,IF(W$4=$D36,"x",IF(AND(((W$4-$D36)/VLOOKUP($C36,Tableau1,6,0))=INT(((W$4-$D36)/VLOOKUP($C36,Tableau1,6,0))),$C36&lt;&gt;""),"S",""))),"")</f>
        <v>#NAME?</v>
      </c>
      <c r="X36" s="62" t="e">
        <f t="array" aca="1" ref="X36" ca="1">IFERROR(IF(AND(OR(WEEKDAY(W$4,2)&gt;5,W$4=Fériés),OR(W36="x",W36="S")),W36,IF(X$4=$D36,"x",IF(AND(((X$4-$D36)/VLOOKUP($C36,Tableau1,6,0))=INT(((X$4-$D36)/VLOOKUP($C36,Tableau1,6,0))),$C36&lt;&gt;""),"S",""))),"")</f>
        <v>#NAME?</v>
      </c>
      <c r="Y36" s="62" t="e">
        <f t="array" aca="1" ref="Y36" ca="1">IFERROR(IF(AND(OR(WEEKDAY(X$4,2)&gt;5,X$4=Fériés),OR(X36="x",X36="S")),X36,IF(Y$4=$D36,"x",IF(AND(((Y$4-$D36)/VLOOKUP($C36,Tableau1,6,0))=INT(((Y$4-$D36)/VLOOKUP($C36,Tableau1,6,0))),$C36&lt;&gt;""),"S",""))),"")</f>
        <v>#NAME?</v>
      </c>
      <c r="Z36" s="62" t="e">
        <f t="array" aca="1" ref="Z36" ca="1">IFERROR(IF(AND(OR(WEEKDAY(Y$4,2)&gt;5,Y$4=Fériés),OR(Y36="x",Y36="S")),Y36,IF(Z$4=$D36,"x",IF(AND(((Z$4-$D36)/VLOOKUP($C36,Tableau1,6,0))=INT(((Z$4-$D36)/VLOOKUP($C36,Tableau1,6,0))),$C36&lt;&gt;""),"S",""))),"")</f>
        <v>#NAME?</v>
      </c>
      <c r="AA36" s="62" t="e">
        <f t="array" aca="1" ref="AA36" ca="1">IFERROR(IF(AND(OR(WEEKDAY(Z$4,2)&gt;5,Z$4=Fériés),OR(Z36="x",Z36="S")),Z36,IF(AA$4=$D36,"x",IF(AND(((AA$4-$D36)/VLOOKUP($C36,Tableau1,6,0))=INT(((AA$4-$D36)/VLOOKUP($C36,Tableau1,6,0))),$C36&lt;&gt;""),"S",""))),"")</f>
        <v>#NAME?</v>
      </c>
      <c r="AB36" s="62" t="e">
        <f t="array" aca="1" ref="AB36" ca="1">IFERROR(IF(AND(OR(WEEKDAY(AA$4,2)&gt;5,AA$4=Fériés),OR(AA36="x",AA36="S")),AA36,IF(AB$4=$D36,"x",IF(AND(((AB$4-$D36)/VLOOKUP($C36,Tableau1,6,0))=INT(((AB$4-$D36)/VLOOKUP($C36,Tableau1,6,0))),$C36&lt;&gt;""),"S",""))),"")</f>
        <v>#NAME?</v>
      </c>
      <c r="AC36" s="62" t="e">
        <f t="array" aca="1" ref="AC36" ca="1">IFERROR(IF(AND(OR(WEEKDAY(AB$4,2)&gt;5,AB$4=Fériés),OR(AB36="x",AB36="S")),AB36,IF(AC$4=$D36,"x",IF(AND(((AC$4-$D36)/VLOOKUP($C36,Tableau1,6,0))=INT(((AC$4-$D36)/VLOOKUP($C36,Tableau1,6,0))),$C36&lt;&gt;""),"S",""))),"")</f>
        <v>#NAME?</v>
      </c>
      <c r="AD36" s="62" t="e">
        <f t="array" aca="1" ref="AD36" ca="1">IFERROR(IF(AND(OR(WEEKDAY(AC$4,2)&gt;5,AC$4=Fériés),OR(AC36="x",AC36="S")),AC36,IF(AD$4=$D36,"x",IF(AND(((AD$4-$D36)/VLOOKUP($C36,Tableau1,6,0))=INT(((AD$4-$D36)/VLOOKUP($C36,Tableau1,6,0))),$C36&lt;&gt;""),"S",""))),"")</f>
        <v>#NAME?</v>
      </c>
      <c r="AE36" s="62" t="e">
        <f t="array" aca="1" ref="AE36" ca="1">IFERROR(IF(AND(OR(WEEKDAY(AD$4,2)&gt;5,AD$4=Fériés),OR(AD36="x",AD36="S")),AD36,IF(AE$4=$D36,"x",IF(AND(((AE$4-$D36)/VLOOKUP($C36,Tableau1,6,0))=INT(((AE$4-$D36)/VLOOKUP($C36,Tableau1,6,0))),$C36&lt;&gt;""),"S",""))),"")</f>
        <v>#NAME?</v>
      </c>
      <c r="AF36" s="62" t="e">
        <f t="array" aca="1" ref="AF36" ca="1">IFERROR(IF(AND(OR(WEEKDAY(AE$4,2)&gt;5,AE$4=Fériés),OR(AE36="x",AE36="S")),AE36,IF(AF$4=$D36,"x",IF(AND(((AF$4-$D36)/VLOOKUP($C36,Tableau1,6,0))=INT(((AF$4-$D36)/VLOOKUP($C36,Tableau1,6,0))),$C36&lt;&gt;""),"S",""))),"")</f>
        <v>#NAME?</v>
      </c>
      <c r="AG36" s="62" t="e">
        <f t="array" aca="1" ref="AG36" ca="1">IFERROR(IF(AND(OR(WEEKDAY(AF$4,2)&gt;5,AF$4=Fériés),OR(AF36="x",AF36="S")),AF36,IF(AG$4=$D36,"x",IF(AND(((AG$4-$D36)/VLOOKUP($C36,Tableau1,6,0))=INT(((AG$4-$D36)/VLOOKUP($C36,Tableau1,6,0))),$C36&lt;&gt;""),"S",""))),"")</f>
        <v>#NAME?</v>
      </c>
      <c r="AH36" s="62" t="e">
        <f t="array" aca="1" ref="AH36" ca="1">IFERROR(IF(AND(OR(WEEKDAY(AG$4,2)&gt;5,AG$4=Fériés),OR(AG36="x",AG36="S")),AG36,IF(AH$4=$D36,"x",IF(AND(((AH$4-$D36)/VLOOKUP($C36,Tableau1,6,0))=INT(((AH$4-$D36)/VLOOKUP($C36,Tableau1,6,0))),$C36&lt;&gt;""),"S",""))),"")</f>
        <v>#NAME?</v>
      </c>
      <c r="AI36" s="62" t="e">
        <f t="array" aca="1" ref="AI36" ca="1">IFERROR(IF(AND(OR(WEEKDAY(AH$4,2)&gt;5,AH$4=Fériés),OR(AH36="x",AH36="S")),AH36,IF(AI$4=$D36,"x",IF(AND(((AI$4-$D36)/VLOOKUP($C36,Tableau1,6,0))=INT(((AI$4-$D36)/VLOOKUP($C36,Tableau1,6,0))),$C36&lt;&gt;""),"S",""))),"")</f>
        <v>#NAME?</v>
      </c>
      <c r="AJ36" s="62" t="e">
        <f t="array" aca="1" ref="AJ36" ca="1">IFERROR(IF(AND(OR(WEEKDAY(AI$4,2)&gt;5,AI$4=Fériés),OR(AI36="x",AI36="S")),AI36,IF(AJ$4=$D36,"x",IF(AND(((AJ$4-$D36)/VLOOKUP($C36,Tableau1,6,0))=INT(((AJ$4-$D36)/VLOOKUP($C36,Tableau1,6,0))),$C36&lt;&gt;""),"S",""))),"")</f>
        <v>#NAME?</v>
      </c>
      <c r="AK36" s="62" t="e">
        <f t="array" aca="1" ref="AK36" ca="1">IFERROR(IF(AND(OR(WEEKDAY(AJ$4,2)&gt;5,AJ$4=Fériés),OR(AJ36="x",AJ36="S")),AJ36,IF(AK$4=$D36,"x",IF(AND(((AK$4-$D36)/VLOOKUP($C36,Tableau1,6,0))=INT(((AK$4-$D36)/VLOOKUP($C36,Tableau1,6,0))),$C36&lt;&gt;""),"S",""))),"")</f>
        <v>#NAME?</v>
      </c>
      <c r="AL36" s="62" t="e">
        <f t="array" aca="1" ref="AL36" ca="1">IFERROR(IF(AND(OR(WEEKDAY(AK$4,2)&gt;5,AK$4=Fériés),OR(AK36="x",AK36="S")),AK36,IF(AL$4=$D36,"x",IF(AND(((AL$4-$D36)/VLOOKUP($C36,Tableau1,6,0))=INT(((AL$4-$D36)/VLOOKUP($C36,Tableau1,6,0))),$C36&lt;&gt;""),"S",""))),"")</f>
        <v>#NAME?</v>
      </c>
      <c r="AM36" s="62" t="e">
        <f t="array" aca="1" ref="AM36" ca="1">IFERROR(IF(AND(OR(WEEKDAY(AL$4,2)&gt;5,AL$4=Fériés),OR(AL36="x",AL36="S")),AL36,IF(AM$4=$D36,"x",IF(AND(((AM$4-$D36)/VLOOKUP($C36,Tableau1,6,0))=INT(((AM$4-$D36)/VLOOKUP($C36,Tableau1,6,0))),$C36&lt;&gt;""),"S",""))),"")</f>
        <v>#NAME?</v>
      </c>
      <c r="AN36" s="62" t="e">
        <f t="array" aca="1" ref="AN36" ca="1">IFERROR(IF(AND(OR(WEEKDAY(AM$4,2)&gt;5,AM$4=Fériés),OR(AM36="x",AM36="S")),AM36,IF(AN$4=$D36,"x",IF(AND(((AN$4-$D36)/VLOOKUP($C36,Tableau1,6,0))=INT(((AN$4-$D36)/VLOOKUP($C36,Tableau1,6,0))),$C36&lt;&gt;""),"S",""))),"")</f>
        <v>#NAME?</v>
      </c>
      <c r="AO36" s="62" t="e">
        <f t="array" aca="1" ref="AO36" ca="1">IFERROR(IF(AND(OR(WEEKDAY(AN$4,2)&gt;5,AN$4=Fériés),OR(AN36="x",AN36="S")),AN36,IF(AO$4=$D36,"x",IF(AND(((AO$4-$D36)/VLOOKUP($C36,Tableau1,6,0))=INT(((AO$4-$D36)/VLOOKUP($C36,Tableau1,6,0))),$C36&lt;&gt;""),"S",""))),"")</f>
        <v>#NAME?</v>
      </c>
      <c r="AP36" s="62" t="e">
        <f t="array" aca="1" ref="AP36" ca="1">IFERROR(IF(AND(OR(WEEKDAY(AO$4,2)&gt;5,AO$4=Fériés),OR(AO36="x",AO36="S")),AO36,IF(AP$4=$D36,"x",IF(AND(((AP$4-$D36)/VLOOKUP($C36,Tableau1,6,0))=INT(((AP$4-$D36)/VLOOKUP($C36,Tableau1,6,0))),$C36&lt;&gt;""),"S",""))),"")</f>
        <v>#NAME?</v>
      </c>
      <c r="AQ36" s="62" t="e">
        <f t="array" aca="1" ref="AQ36" ca="1">IFERROR(IF(AND(OR(WEEKDAY(AP$4,2)&gt;5,AP$4=Fériés),OR(AP36="x",AP36="S")),AP36,IF(AQ$4=$D36,"x",IF(AND(((AQ$4-$D36)/VLOOKUP($C36,Tableau1,6,0))=INT(((AQ$4-$D36)/VLOOKUP($C36,Tableau1,6,0))),$C36&lt;&gt;""),"S",""))),"")</f>
        <v>#NAME?</v>
      </c>
      <c r="AR36" s="62" t="e">
        <f t="array" aca="1" ref="AR36" ca="1">IFERROR(IF(AND(OR(WEEKDAY(AQ$4,2)&gt;5,AQ$4=Fériés),OR(AQ36="x",AQ36="S")),AQ36,IF(AR$4=$D36,"x",IF(AND(((AR$4-$D36)/VLOOKUP($C36,Tableau1,6,0))=INT(((AR$4-$D36)/VLOOKUP($C36,Tableau1,6,0))),$C36&lt;&gt;""),"S",""))),"")</f>
        <v>#NAME?</v>
      </c>
      <c r="AS36" s="62" t="e">
        <f t="array" aca="1" ref="AS36" ca="1">IFERROR(IF(AND(OR(WEEKDAY(AR$4,2)&gt;5,AR$4=Fériés),OR(AR36="x",AR36="S")),AR36,IF(AS$4=$D36,"x",IF(AND(((AS$4-$D36)/VLOOKUP($C36,Tableau1,6,0))=INT(((AS$4-$D36)/VLOOKUP($C36,Tableau1,6,0))),$C36&lt;&gt;""),"S",""))),"")</f>
        <v>#NAME?</v>
      </c>
      <c r="AT36" s="62" t="e">
        <f t="array" aca="1" ref="AT36" ca="1">IFERROR(IF(AND(OR(WEEKDAY(AS$4,2)&gt;5,AS$4=Fériés),OR(AS36="x",AS36="S")),AS36,IF(AT$4=$D36,"x",IF(AND(((AT$4-$D36)/VLOOKUP($C36,Tableau1,6,0))=INT(((AT$4-$D36)/VLOOKUP($C36,Tableau1,6,0))),$C36&lt;&gt;""),"S",""))),"")</f>
        <v>#NAME?</v>
      </c>
      <c r="AU36" s="62" t="e">
        <f t="array" aca="1" ref="AU36" ca="1">IFERROR(IF(AND(OR(WEEKDAY(AT$4,2)&gt;5,AT$4=Fériés),OR(AT36="x",AT36="S")),AT36,IF(AU$4=$D36,"x",IF(AND(((AU$4-$D36)/VLOOKUP($C36,Tableau1,6,0))=INT(((AU$4-$D36)/VLOOKUP($C36,Tableau1,6,0))),$C36&lt;&gt;""),"S",""))),"")</f>
        <v>#NAME?</v>
      </c>
      <c r="AV36" s="62" t="e">
        <f t="array" aca="1" ref="AV36" ca="1">IFERROR(IF(AND(OR(WEEKDAY(AU$4,2)&gt;5,AU$4=Fériés),OR(AU36="x",AU36="S")),AU36,IF(AV$4=$D36,"x",IF(AND(((AV$4-$D36)/VLOOKUP($C36,Tableau1,6,0))=INT(((AV$4-$D36)/VLOOKUP($C36,Tableau1,6,0))),$C36&lt;&gt;""),"S",""))),"")</f>
        <v>#NAME?</v>
      </c>
      <c r="AW36" s="62" t="e">
        <f t="array" aca="1" ref="AW36" ca="1">IFERROR(IF(AND(OR(WEEKDAY(AV$4,2)&gt;5,AV$4=Fériés),OR(AV36="x",AV36="S")),AV36,IF(AW$4=$D36,"x",IF(AND(((AW$4-$D36)/VLOOKUP($C36,Tableau1,6,0))=INT(((AW$4-$D36)/VLOOKUP($C36,Tableau1,6,0))),$C36&lt;&gt;""),"S",""))),"")</f>
        <v>#NAME?</v>
      </c>
      <c r="AX36" s="62" t="e">
        <f t="array" aca="1" ref="AX36" ca="1">IFERROR(IF(AND(OR(WEEKDAY(AW$4,2)&gt;5,AW$4=Fériés),OR(AW36="x",AW36="S")),AW36,IF(AX$4=$D36,"x",IF(AND(((AX$4-$D36)/VLOOKUP($C36,Tableau1,6,0))=INT(((AX$4-$D36)/VLOOKUP($C36,Tableau1,6,0))),$C36&lt;&gt;""),"S",""))),"")</f>
        <v>#NAME?</v>
      </c>
      <c r="AY36" s="62" t="e">
        <f t="array" aca="1" ref="AY36" ca="1">IFERROR(IF(AND(OR(WEEKDAY(AX$4,2)&gt;5,AX$4=Fériés),OR(AX36="x",AX36="S")),AX36,IF(AY$4=$D36,"x",IF(AND(((AY$4-$D36)/VLOOKUP($C36,Tableau1,6,0))=INT(((AY$4-$D36)/VLOOKUP($C36,Tableau1,6,0))),$C36&lt;&gt;""),"S",""))),"")</f>
        <v>#NAME?</v>
      </c>
      <c r="AZ36" s="62" t="e">
        <f t="array" aca="1" ref="AZ36" ca="1">IFERROR(IF(AND(OR(WEEKDAY(AY$4,2)&gt;5,AY$4=Fériés),OR(AY36="x",AY36="S")),AY36,IF(AZ$4=$D36,"x",IF(AND(((AZ$4-$D36)/VLOOKUP($C36,Tableau1,6,0))=INT(((AZ$4-$D36)/VLOOKUP($C36,Tableau1,6,0))),$C36&lt;&gt;""),"S",""))),"")</f>
        <v>#NAME?</v>
      </c>
      <c r="BA36" s="62" t="e">
        <f t="array" aca="1" ref="BA36" ca="1">IFERROR(IF(AND(OR(WEEKDAY(AZ$4,2)&gt;5,AZ$4=Fériés),OR(AZ36="x",AZ36="S")),AZ36,IF(BA$4=$D36,"x",IF(AND(((BA$4-$D36)/VLOOKUP($C36,Tableau1,6,0))=INT(((BA$4-$D36)/VLOOKUP($C36,Tableau1,6,0))),$C36&lt;&gt;""),"S",""))),"")</f>
        <v>#NAME?</v>
      </c>
      <c r="BB36" s="62" t="e">
        <f t="array" aca="1" ref="BB36" ca="1">IFERROR(IF(AND(OR(WEEKDAY(BA$4,2)&gt;5,BA$4=Fériés),OR(BA36="x",BA36="S")),BA36,IF(BB$4=$D36,"x",IF(AND(((BB$4-$D36)/VLOOKUP($C36,Tableau1,6,0))=INT(((BB$4-$D36)/VLOOKUP($C36,Tableau1,6,0))),$C36&lt;&gt;""),"S",""))),"")</f>
        <v>#NAME?</v>
      </c>
      <c r="BC36" s="62" t="e">
        <f t="array" aca="1" ref="BC36" ca="1">IFERROR(IF(AND(OR(WEEKDAY(BB$4,2)&gt;5,BB$4=Fériés),OR(BB36="x",BB36="S")),BB36,IF(BC$4=$D36,"x",IF(AND(((BC$4-$D36)/VLOOKUP($C36,Tableau1,6,0))=INT(((BC$4-$D36)/VLOOKUP($C36,Tableau1,6,0))),$C36&lt;&gt;""),"S",""))),"")</f>
        <v>#NAME?</v>
      </c>
      <c r="BD36" s="63" t="e">
        <f t="array" aca="1" ref="BD36" ca="1">IFERROR(IF(AND(OR(WEEKDAY(BC$4,2)&gt;5,BC$4=Fériés),OR(BC36="x",BC36="S")),BC36,IF(BD$4=$D36,"x",IF(AND(((BD$4-$D36)/VLOOKUP($C36,Tableau1,6,0))=INT(((BD$4-$D36)/VLOOKUP($C36,Tableau1,6,0))),$C36&lt;&gt;""),"S",""))),"")</f>
        <v>#NAME?</v>
      </c>
    </row>
    <row r="37" spans="3:56">
      <c r="C37" s="75" t="s">
        <v>101</v>
      </c>
      <c r="D37" s="24">
        <f ca="1">IF(ISBLANK(C37),0,VLOOKUP(C37,MACHINE!$C$4:$J$49,2,0))</f>
        <v>42662</v>
      </c>
      <c r="E37" s="48"/>
      <c r="F37">
        <f t="shared" ca="1" si="4"/>
        <v>42662</v>
      </c>
      <c r="G37" s="62" t="e">
        <f t="array" aca="1" ref="G37" ca="1">IFERROR(IF(AND(OR(WEEKDAY(F$4,2)&gt;5,F$4=Fériés),OR(F37="x",F37="S")),F37,IF(G$4=$D37,"x",IF(AND(((G$4-$D37)/VLOOKUP($C37,Tableau1,6,0))=INT(((G$4-$D37)/VLOOKUP($C37,Tableau1,6,0))),$C37&lt;&gt;""),"S",""))),"")</f>
        <v>#NAME?</v>
      </c>
      <c r="H37" s="62" t="e">
        <f t="array" aca="1" ref="H37" ca="1">IFERROR(IF(AND(OR(WEEKDAY(G$4,2)&gt;5,G$4=Fériés),OR(G37="x",G37="S")),G37,IF(H$4=$D37,"x",IF(AND(((H$4-$D37)/VLOOKUP($C37,Tableau1,6,0))=INT(((H$4-$D37)/VLOOKUP($C37,Tableau1,6,0))),$C37&lt;&gt;""),"S",""))),"")</f>
        <v>#NAME?</v>
      </c>
      <c r="I37" s="62" t="e">
        <f t="array" aca="1" ref="I37" ca="1">IFERROR(IF(AND(OR(WEEKDAY(H$4,2)&gt;5,H$4=Fériés),OR(H37="x",H37="S")),H37,IF(I$4=$D37,"x",IF(AND(((I$4-$D37)/VLOOKUP($C37,Tableau1,6,0))=INT(((I$4-$D37)/VLOOKUP($C37,Tableau1,6,0))),$C37&lt;&gt;""),"S",""))),"")</f>
        <v>#NAME?</v>
      </c>
      <c r="J37" s="62" t="e">
        <f t="array" aca="1" ref="J37" ca="1">IFERROR(IF(AND(OR(WEEKDAY(I$4,2)&gt;5,I$4=Fériés),OR(I37="x",I37="S")),I37,IF(J$4=$D37,"x",IF(AND(((J$4-$D37)/VLOOKUP($C37,Tableau1,6,0))=INT(((J$4-$D37)/VLOOKUP($C37,Tableau1,6,0))),$C37&lt;&gt;""),"S",""))),"")</f>
        <v>#NAME?</v>
      </c>
      <c r="K37" s="62" t="e">
        <f t="array" aca="1" ref="K37" ca="1">IFERROR(IF(AND(OR(WEEKDAY(J$4,2)&gt;5,J$4=Fériés),OR(J37="x",J37="S")),J37,IF(K$4=$D37,"x",IF(AND(((K$4-$D37)/VLOOKUP($C37,Tableau1,6,0))=INT(((K$4-$D37)/VLOOKUP($C37,Tableau1,6,0))),$C37&lt;&gt;""),"S",""))),"")</f>
        <v>#NAME?</v>
      </c>
      <c r="L37" s="62" t="e">
        <f t="array" aca="1" ref="L37" ca="1">IFERROR(IF(AND(OR(WEEKDAY(K$4,2)&gt;5,K$4=Fériés),OR(K37="x",K37="S")),K37,IF(L$4=$D37,"x",IF(AND(((L$4-$D37)/VLOOKUP($C37,Tableau1,6,0))=INT(((L$4-$D37)/VLOOKUP($C37,Tableau1,6,0))),$C37&lt;&gt;""),"S",""))),"")</f>
        <v>#NAME?</v>
      </c>
      <c r="M37" s="62" t="e">
        <f t="array" aca="1" ref="M37" ca="1">IFERROR(IF(AND(OR(WEEKDAY(L$4,2)&gt;5,L$4=Fériés),OR(L37="x",L37="S")),L37,IF(M$4=$D37,"x",IF(AND(((M$4-$D37)/VLOOKUP($C37,Tableau1,6,0))=INT(((M$4-$D37)/VLOOKUP($C37,Tableau1,6,0))),$C37&lt;&gt;""),"S",""))),"")</f>
        <v>#NAME?</v>
      </c>
      <c r="N37" s="62" t="e">
        <f t="array" aca="1" ref="N37" ca="1">IFERROR(IF(AND(OR(WEEKDAY(M$4,2)&gt;5,M$4=Fériés),OR(M37="x",M37="S")),M37,IF(N$4=$D37,"x",IF(AND(((N$4-$D37)/VLOOKUP($C37,Tableau1,6,0))=INT(((N$4-$D37)/VLOOKUP($C37,Tableau1,6,0))),$C37&lt;&gt;""),"S",""))),"")</f>
        <v>#NAME?</v>
      </c>
      <c r="O37" s="62" t="e">
        <f t="array" aca="1" ref="O37" ca="1">IFERROR(IF(AND(OR(WEEKDAY(N$4,2)&gt;5,N$4=Fériés),OR(N37="x",N37="S")),N37,IF(O$4=$D37,"x",IF(AND(((O$4-$D37)/VLOOKUP($C37,Tableau1,6,0))=INT(((O$4-$D37)/VLOOKUP($C37,Tableau1,6,0))),$C37&lt;&gt;""),"S",""))),"")</f>
        <v>#NAME?</v>
      </c>
      <c r="P37" s="62" t="e">
        <f t="array" aca="1" ref="P37" ca="1">IFERROR(IF(AND(OR(WEEKDAY(O$4,2)&gt;5,O$4=Fériés),OR(O37="x",O37="S")),O37,IF(P$4=$D37,"x",IF(AND(((P$4-$D37)/VLOOKUP($C37,Tableau1,6,0))=INT(((P$4-$D37)/VLOOKUP($C37,Tableau1,6,0))),$C37&lt;&gt;""),"S",""))),"")</f>
        <v>#NAME?</v>
      </c>
      <c r="Q37" s="62" t="e">
        <f t="array" aca="1" ref="Q37" ca="1">IFERROR(IF(AND(OR(WEEKDAY(P$4,2)&gt;5,P$4=Fériés),OR(P37="x",P37="S")),P37,IF(Q$4=$D37,"x",IF(AND(((Q$4-$D37)/VLOOKUP($C37,Tableau1,6,0))=INT(((Q$4-$D37)/VLOOKUP($C37,Tableau1,6,0))),$C37&lt;&gt;""),"S",""))),"")</f>
        <v>#NAME?</v>
      </c>
      <c r="R37" s="62" t="e">
        <f t="array" aca="1" ref="R37" ca="1">IFERROR(IF(AND(OR(WEEKDAY(Q$4,2)&gt;5,Q$4=Fériés),OR(Q37="x",Q37="S")),Q37,IF(R$4=$D37,"x",IF(AND(((R$4-$D37)/VLOOKUP($C37,Tableau1,6,0))=INT(((R$4-$D37)/VLOOKUP($C37,Tableau1,6,0))),$C37&lt;&gt;""),"S",""))),"")</f>
        <v>#NAME?</v>
      </c>
      <c r="S37" s="62" t="e">
        <f t="array" aca="1" ref="S37" ca="1">IFERROR(IF(AND(OR(WEEKDAY(R$4,2)&gt;5,R$4=Fériés),OR(R37="x",R37="S")),R37,IF(S$4=$D37,"x",IF(AND(((S$4-$D37)/VLOOKUP($C37,Tableau1,6,0))=INT(((S$4-$D37)/VLOOKUP($C37,Tableau1,6,0))),$C37&lt;&gt;""),"S",""))),"")</f>
        <v>#NAME?</v>
      </c>
      <c r="T37" s="62" t="e">
        <f t="array" aca="1" ref="T37" ca="1">IFERROR(IF(AND(OR(WEEKDAY(S$4,2)&gt;5,S$4=Fériés),OR(S37="x",S37="S")),S37,IF(T$4=$D37,"x",IF(AND(((T$4-$D37)/VLOOKUP($C37,Tableau1,6,0))=INT(((T$4-$D37)/VLOOKUP($C37,Tableau1,6,0))),$C37&lt;&gt;""),"S",""))),"")</f>
        <v>#NAME?</v>
      </c>
      <c r="U37" s="62" t="e">
        <f t="array" aca="1" ref="U37" ca="1">IFERROR(IF(AND(OR(WEEKDAY(T$4,2)&gt;5,T$4=Fériés),OR(T37="x",T37="S")),T37,IF(U$4=$D37,"x",IF(AND(((U$4-$D37)/VLOOKUP($C37,Tableau1,6,0))=INT(((U$4-$D37)/VLOOKUP($C37,Tableau1,6,0))),$C37&lt;&gt;""),"S",""))),"")</f>
        <v>#NAME?</v>
      </c>
      <c r="V37" s="62" t="e">
        <f t="array" aca="1" ref="V37" ca="1">IFERROR(IF(AND(OR(WEEKDAY(U$4,2)&gt;5,U$4=Fériés),OR(U37="x",U37="S")),U37,IF(V$4=$D37,"x",IF(AND(((V$4-$D37)/VLOOKUP($C37,Tableau1,6,0))=INT(((V$4-$D37)/VLOOKUP($C37,Tableau1,6,0))),$C37&lt;&gt;""),"S",""))),"")</f>
        <v>#NAME?</v>
      </c>
      <c r="W37" s="62" t="e">
        <f t="array" aca="1" ref="W37" ca="1">IFERROR(IF(AND(OR(WEEKDAY(V$4,2)&gt;5,V$4=Fériés),OR(V37="x",V37="S")),V37,IF(W$4=$D37,"x",IF(AND(((W$4-$D37)/VLOOKUP($C37,Tableau1,6,0))=INT(((W$4-$D37)/VLOOKUP($C37,Tableau1,6,0))),$C37&lt;&gt;""),"S",""))),"")</f>
        <v>#NAME?</v>
      </c>
      <c r="X37" s="62" t="e">
        <f t="array" aca="1" ref="X37" ca="1">IFERROR(IF(AND(OR(WEEKDAY(W$4,2)&gt;5,W$4=Fériés),OR(W37="x",W37="S")),W37,IF(X$4=$D37,"x",IF(AND(((X$4-$D37)/VLOOKUP($C37,Tableau1,6,0))=INT(((X$4-$D37)/VLOOKUP($C37,Tableau1,6,0))),$C37&lt;&gt;""),"S",""))),"")</f>
        <v>#NAME?</v>
      </c>
      <c r="Y37" s="62" t="e">
        <f t="array" aca="1" ref="Y37" ca="1">IFERROR(IF(AND(OR(WEEKDAY(X$4,2)&gt;5,X$4=Fériés),OR(X37="x",X37="S")),X37,IF(Y$4=$D37,"x",IF(AND(((Y$4-$D37)/VLOOKUP($C37,Tableau1,6,0))=INT(((Y$4-$D37)/VLOOKUP($C37,Tableau1,6,0))),$C37&lt;&gt;""),"S",""))),"")</f>
        <v>#NAME?</v>
      </c>
      <c r="Z37" s="62" t="e">
        <f t="array" aca="1" ref="Z37" ca="1">IFERROR(IF(AND(OR(WEEKDAY(Y$4,2)&gt;5,Y$4=Fériés),OR(Y37="x",Y37="S")),Y37,IF(Z$4=$D37,"x",IF(AND(((Z$4-$D37)/VLOOKUP($C37,Tableau1,6,0))=INT(((Z$4-$D37)/VLOOKUP($C37,Tableau1,6,0))),$C37&lt;&gt;""),"S",""))),"")</f>
        <v>#NAME?</v>
      </c>
      <c r="AA37" s="62" t="e">
        <f t="array" aca="1" ref="AA37" ca="1">IFERROR(IF(AND(OR(WEEKDAY(Z$4,2)&gt;5,Z$4=Fériés),OR(Z37="x",Z37="S")),Z37,IF(AA$4=$D37,"x",IF(AND(((AA$4-$D37)/VLOOKUP($C37,Tableau1,6,0))=INT(((AA$4-$D37)/VLOOKUP($C37,Tableau1,6,0))),$C37&lt;&gt;""),"S",""))),"")</f>
        <v>#NAME?</v>
      </c>
      <c r="AB37" s="62" t="e">
        <f t="array" aca="1" ref="AB37" ca="1">IFERROR(IF(AND(OR(WEEKDAY(AA$4,2)&gt;5,AA$4=Fériés),OR(AA37="x",AA37="S")),AA37,IF(AB$4=$D37,"x",IF(AND(((AB$4-$D37)/VLOOKUP($C37,Tableau1,6,0))=INT(((AB$4-$D37)/VLOOKUP($C37,Tableau1,6,0))),$C37&lt;&gt;""),"S",""))),"")</f>
        <v>#NAME?</v>
      </c>
      <c r="AC37" s="62" t="e">
        <f t="array" aca="1" ref="AC37" ca="1">IFERROR(IF(AND(OR(WEEKDAY(AB$4,2)&gt;5,AB$4=Fériés),OR(AB37="x",AB37="S")),AB37,IF(AC$4=$D37,"x",IF(AND(((AC$4-$D37)/VLOOKUP($C37,Tableau1,6,0))=INT(((AC$4-$D37)/VLOOKUP($C37,Tableau1,6,0))),$C37&lt;&gt;""),"S",""))),"")</f>
        <v>#NAME?</v>
      </c>
      <c r="AD37" s="62" t="e">
        <f t="array" aca="1" ref="AD37" ca="1">IFERROR(IF(AND(OR(WEEKDAY(AC$4,2)&gt;5,AC$4=Fériés),OR(AC37="x",AC37="S")),AC37,IF(AD$4=$D37,"x",IF(AND(((AD$4-$D37)/VLOOKUP($C37,Tableau1,6,0))=INT(((AD$4-$D37)/VLOOKUP($C37,Tableau1,6,0))),$C37&lt;&gt;""),"S",""))),"")</f>
        <v>#NAME?</v>
      </c>
      <c r="AE37" s="62" t="e">
        <f t="array" aca="1" ref="AE37" ca="1">IFERROR(IF(AND(OR(WEEKDAY(AD$4,2)&gt;5,AD$4=Fériés),OR(AD37="x",AD37="S")),AD37,IF(AE$4=$D37,"x",IF(AND(((AE$4-$D37)/VLOOKUP($C37,Tableau1,6,0))=INT(((AE$4-$D37)/VLOOKUP($C37,Tableau1,6,0))),$C37&lt;&gt;""),"S",""))),"")</f>
        <v>#NAME?</v>
      </c>
      <c r="AF37" s="62" t="e">
        <f t="array" aca="1" ref="AF37" ca="1">IFERROR(IF(AND(OR(WEEKDAY(AE$4,2)&gt;5,AE$4=Fériés),OR(AE37="x",AE37="S")),AE37,IF(AF$4=$D37,"x",IF(AND(((AF$4-$D37)/VLOOKUP($C37,Tableau1,6,0))=INT(((AF$4-$D37)/VLOOKUP($C37,Tableau1,6,0))),$C37&lt;&gt;""),"S",""))),"")</f>
        <v>#NAME?</v>
      </c>
      <c r="AG37" s="62" t="e">
        <f t="array" aca="1" ref="AG37" ca="1">IFERROR(IF(AND(OR(WEEKDAY(AF$4,2)&gt;5,AF$4=Fériés),OR(AF37="x",AF37="S")),AF37,IF(AG$4=$D37,"x",IF(AND(((AG$4-$D37)/VLOOKUP($C37,Tableau1,6,0))=INT(((AG$4-$D37)/VLOOKUP($C37,Tableau1,6,0))),$C37&lt;&gt;""),"S",""))),"")</f>
        <v>#NAME?</v>
      </c>
      <c r="AH37" s="62" t="e">
        <f t="array" aca="1" ref="AH37" ca="1">IFERROR(IF(AND(OR(WEEKDAY(AG$4,2)&gt;5,AG$4=Fériés),OR(AG37="x",AG37="S")),AG37,IF(AH$4=$D37,"x",IF(AND(((AH$4-$D37)/VLOOKUP($C37,Tableau1,6,0))=INT(((AH$4-$D37)/VLOOKUP($C37,Tableau1,6,0))),$C37&lt;&gt;""),"S",""))),"")</f>
        <v>#NAME?</v>
      </c>
      <c r="AI37" s="62" t="e">
        <f t="array" aca="1" ref="AI37" ca="1">IFERROR(IF(AND(OR(WEEKDAY(AH$4,2)&gt;5,AH$4=Fériés),OR(AH37="x",AH37="S")),AH37,IF(AI$4=$D37,"x",IF(AND(((AI$4-$D37)/VLOOKUP($C37,Tableau1,6,0))=INT(((AI$4-$D37)/VLOOKUP($C37,Tableau1,6,0))),$C37&lt;&gt;""),"S",""))),"")</f>
        <v>#NAME?</v>
      </c>
      <c r="AJ37" s="62" t="e">
        <f t="array" aca="1" ref="AJ37" ca="1">IFERROR(IF(AND(OR(WEEKDAY(AI$4,2)&gt;5,AI$4=Fériés),OR(AI37="x",AI37="S")),AI37,IF(AJ$4=$D37,"x",IF(AND(((AJ$4-$D37)/VLOOKUP($C37,Tableau1,6,0))=INT(((AJ$4-$D37)/VLOOKUP($C37,Tableau1,6,0))),$C37&lt;&gt;""),"S",""))),"")</f>
        <v>#NAME?</v>
      </c>
      <c r="AK37" s="62" t="e">
        <f t="array" aca="1" ref="AK37" ca="1">IFERROR(IF(AND(OR(WEEKDAY(AJ$4,2)&gt;5,AJ$4=Fériés),OR(AJ37="x",AJ37="S")),AJ37,IF(AK$4=$D37,"x",IF(AND(((AK$4-$D37)/VLOOKUP($C37,Tableau1,6,0))=INT(((AK$4-$D37)/VLOOKUP($C37,Tableau1,6,0))),$C37&lt;&gt;""),"S",""))),"")</f>
        <v>#NAME?</v>
      </c>
      <c r="AL37" s="62" t="e">
        <f t="array" aca="1" ref="AL37" ca="1">IFERROR(IF(AND(OR(WEEKDAY(AK$4,2)&gt;5,AK$4=Fériés),OR(AK37="x",AK37="S")),AK37,IF(AL$4=$D37,"x",IF(AND(((AL$4-$D37)/VLOOKUP($C37,Tableau1,6,0))=INT(((AL$4-$D37)/VLOOKUP($C37,Tableau1,6,0))),$C37&lt;&gt;""),"S",""))),"")</f>
        <v>#NAME?</v>
      </c>
      <c r="AM37" s="62" t="e">
        <f t="array" aca="1" ref="AM37" ca="1">IFERROR(IF(AND(OR(WEEKDAY(AL$4,2)&gt;5,AL$4=Fériés),OR(AL37="x",AL37="S")),AL37,IF(AM$4=$D37,"x",IF(AND(((AM$4-$D37)/VLOOKUP($C37,Tableau1,6,0))=INT(((AM$4-$D37)/VLOOKUP($C37,Tableau1,6,0))),$C37&lt;&gt;""),"S",""))),"")</f>
        <v>#NAME?</v>
      </c>
      <c r="AN37" s="62" t="e">
        <f t="array" aca="1" ref="AN37" ca="1">IFERROR(IF(AND(OR(WEEKDAY(AM$4,2)&gt;5,AM$4=Fériés),OR(AM37="x",AM37="S")),AM37,IF(AN$4=$D37,"x",IF(AND(((AN$4-$D37)/VLOOKUP($C37,Tableau1,6,0))=INT(((AN$4-$D37)/VLOOKUP($C37,Tableau1,6,0))),$C37&lt;&gt;""),"S",""))),"")</f>
        <v>#NAME?</v>
      </c>
      <c r="AO37" s="62" t="e">
        <f t="array" aca="1" ref="AO37" ca="1">IFERROR(IF(AND(OR(WEEKDAY(AN$4,2)&gt;5,AN$4=Fériés),OR(AN37="x",AN37="S")),AN37,IF(AO$4=$D37,"x",IF(AND(((AO$4-$D37)/VLOOKUP($C37,Tableau1,6,0))=INT(((AO$4-$D37)/VLOOKUP($C37,Tableau1,6,0))),$C37&lt;&gt;""),"S",""))),"")</f>
        <v>#NAME?</v>
      </c>
      <c r="AP37" s="62" t="e">
        <f t="array" aca="1" ref="AP37" ca="1">IFERROR(IF(AND(OR(WEEKDAY(AO$4,2)&gt;5,AO$4=Fériés),OR(AO37="x",AO37="S")),AO37,IF(AP$4=$D37,"x",IF(AND(((AP$4-$D37)/VLOOKUP($C37,Tableau1,6,0))=INT(((AP$4-$D37)/VLOOKUP($C37,Tableau1,6,0))),$C37&lt;&gt;""),"S",""))),"")</f>
        <v>#NAME?</v>
      </c>
      <c r="AQ37" s="62" t="e">
        <f t="array" aca="1" ref="AQ37" ca="1">IFERROR(IF(AND(OR(WEEKDAY(AP$4,2)&gt;5,AP$4=Fériés),OR(AP37="x",AP37="S")),AP37,IF(AQ$4=$D37,"x",IF(AND(((AQ$4-$D37)/VLOOKUP($C37,Tableau1,6,0))=INT(((AQ$4-$D37)/VLOOKUP($C37,Tableau1,6,0))),$C37&lt;&gt;""),"S",""))),"")</f>
        <v>#NAME?</v>
      </c>
      <c r="AR37" s="62" t="e">
        <f t="array" aca="1" ref="AR37" ca="1">IFERROR(IF(AND(OR(WEEKDAY(AQ$4,2)&gt;5,AQ$4=Fériés),OR(AQ37="x",AQ37="S")),AQ37,IF(AR$4=$D37,"x",IF(AND(((AR$4-$D37)/VLOOKUP($C37,Tableau1,6,0))=INT(((AR$4-$D37)/VLOOKUP($C37,Tableau1,6,0))),$C37&lt;&gt;""),"S",""))),"")</f>
        <v>#NAME?</v>
      </c>
      <c r="AS37" s="62" t="e">
        <f t="array" aca="1" ref="AS37" ca="1">IFERROR(IF(AND(OR(WEEKDAY(AR$4,2)&gt;5,AR$4=Fériés),OR(AR37="x",AR37="S")),AR37,IF(AS$4=$D37,"x",IF(AND(((AS$4-$D37)/VLOOKUP($C37,Tableau1,6,0))=INT(((AS$4-$D37)/VLOOKUP($C37,Tableau1,6,0))),$C37&lt;&gt;""),"S",""))),"")</f>
        <v>#NAME?</v>
      </c>
      <c r="AT37" s="62" t="e">
        <f t="array" aca="1" ref="AT37" ca="1">IFERROR(IF(AND(OR(WEEKDAY(AS$4,2)&gt;5,AS$4=Fériés),OR(AS37="x",AS37="S")),AS37,IF(AT$4=$D37,"x",IF(AND(((AT$4-$D37)/VLOOKUP($C37,Tableau1,6,0))=INT(((AT$4-$D37)/VLOOKUP($C37,Tableau1,6,0))),$C37&lt;&gt;""),"S",""))),"")</f>
        <v>#NAME?</v>
      </c>
      <c r="AU37" s="62" t="e">
        <f t="array" aca="1" ref="AU37" ca="1">IFERROR(IF(AND(OR(WEEKDAY(AT$4,2)&gt;5,AT$4=Fériés),OR(AT37="x",AT37="S")),AT37,IF(AU$4=$D37,"x",IF(AND(((AU$4-$D37)/VLOOKUP($C37,Tableau1,6,0))=INT(((AU$4-$D37)/VLOOKUP($C37,Tableau1,6,0))),$C37&lt;&gt;""),"S",""))),"")</f>
        <v>#NAME?</v>
      </c>
      <c r="AV37" s="62" t="e">
        <f t="array" aca="1" ref="AV37" ca="1">IFERROR(IF(AND(OR(WEEKDAY(AU$4,2)&gt;5,AU$4=Fériés),OR(AU37="x",AU37="S")),AU37,IF(AV$4=$D37,"x",IF(AND(((AV$4-$D37)/VLOOKUP($C37,Tableau1,6,0))=INT(((AV$4-$D37)/VLOOKUP($C37,Tableau1,6,0))),$C37&lt;&gt;""),"S",""))),"")</f>
        <v>#NAME?</v>
      </c>
      <c r="AW37" s="62" t="e">
        <f t="array" aca="1" ref="AW37" ca="1">IFERROR(IF(AND(OR(WEEKDAY(AV$4,2)&gt;5,AV$4=Fériés),OR(AV37="x",AV37="S")),AV37,IF(AW$4=$D37,"x",IF(AND(((AW$4-$D37)/VLOOKUP($C37,Tableau1,6,0))=INT(((AW$4-$D37)/VLOOKUP($C37,Tableau1,6,0))),$C37&lt;&gt;""),"S",""))),"")</f>
        <v>#NAME?</v>
      </c>
      <c r="AX37" s="62" t="e">
        <f t="array" aca="1" ref="AX37" ca="1">IFERROR(IF(AND(OR(WEEKDAY(AW$4,2)&gt;5,AW$4=Fériés),OR(AW37="x",AW37="S")),AW37,IF(AX$4=$D37,"x",IF(AND(((AX$4-$D37)/VLOOKUP($C37,Tableau1,6,0))=INT(((AX$4-$D37)/VLOOKUP($C37,Tableau1,6,0))),$C37&lt;&gt;""),"S",""))),"")</f>
        <v>#NAME?</v>
      </c>
      <c r="AY37" s="62" t="e">
        <f t="array" aca="1" ref="AY37" ca="1">IFERROR(IF(AND(OR(WEEKDAY(AX$4,2)&gt;5,AX$4=Fériés),OR(AX37="x",AX37="S")),AX37,IF(AY$4=$D37,"x",IF(AND(((AY$4-$D37)/VLOOKUP($C37,Tableau1,6,0))=INT(((AY$4-$D37)/VLOOKUP($C37,Tableau1,6,0))),$C37&lt;&gt;""),"S",""))),"")</f>
        <v>#NAME?</v>
      </c>
      <c r="AZ37" s="62" t="e">
        <f t="array" aca="1" ref="AZ37" ca="1">IFERROR(IF(AND(OR(WEEKDAY(AY$4,2)&gt;5,AY$4=Fériés),OR(AY37="x",AY37="S")),AY37,IF(AZ$4=$D37,"x",IF(AND(((AZ$4-$D37)/VLOOKUP($C37,Tableau1,6,0))=INT(((AZ$4-$D37)/VLOOKUP($C37,Tableau1,6,0))),$C37&lt;&gt;""),"S",""))),"")</f>
        <v>#NAME?</v>
      </c>
      <c r="BA37" s="62" t="e">
        <f t="array" aca="1" ref="BA37" ca="1">IFERROR(IF(AND(OR(WEEKDAY(AZ$4,2)&gt;5,AZ$4=Fériés),OR(AZ37="x",AZ37="S")),AZ37,IF(BA$4=$D37,"x",IF(AND(((BA$4-$D37)/VLOOKUP($C37,Tableau1,6,0))=INT(((BA$4-$D37)/VLOOKUP($C37,Tableau1,6,0))),$C37&lt;&gt;""),"S",""))),"")</f>
        <v>#NAME?</v>
      </c>
      <c r="BB37" s="62" t="e">
        <f t="array" aca="1" ref="BB37" ca="1">IFERROR(IF(AND(OR(WEEKDAY(BA$4,2)&gt;5,BA$4=Fériés),OR(BA37="x",BA37="S")),BA37,IF(BB$4=$D37,"x",IF(AND(((BB$4-$D37)/VLOOKUP($C37,Tableau1,6,0))=INT(((BB$4-$D37)/VLOOKUP($C37,Tableau1,6,0))),$C37&lt;&gt;""),"S",""))),"")</f>
        <v>#NAME?</v>
      </c>
      <c r="BC37" s="62" t="e">
        <f t="array" aca="1" ref="BC37" ca="1">IFERROR(IF(AND(OR(WEEKDAY(BB$4,2)&gt;5,BB$4=Fériés),OR(BB37="x",BB37="S")),BB37,IF(BC$4=$D37,"x",IF(AND(((BC$4-$D37)/VLOOKUP($C37,Tableau1,6,0))=INT(((BC$4-$D37)/VLOOKUP($C37,Tableau1,6,0))),$C37&lt;&gt;""),"S",""))),"")</f>
        <v>#NAME?</v>
      </c>
      <c r="BD37" s="63" t="e">
        <f t="array" aca="1" ref="BD37" ca="1">IFERROR(IF(AND(OR(WEEKDAY(BC$4,2)&gt;5,BC$4=Fériés),OR(BC37="x",BC37="S")),BC37,IF(BD$4=$D37,"x",IF(AND(((BD$4-$D37)/VLOOKUP($C37,Tableau1,6,0))=INT(((BD$4-$D37)/VLOOKUP($C37,Tableau1,6,0))),$C37&lt;&gt;""),"S",""))),"")</f>
        <v>#NAME?</v>
      </c>
    </row>
    <row r="38" spans="3:56">
      <c r="C38" s="73" t="s">
        <v>59</v>
      </c>
      <c r="D38" s="24">
        <f ca="1">IF(ISBLANK(C38),0,VLOOKUP(C38,MACHINE!$C$4:$J$49,2,0))</f>
        <v>0</v>
      </c>
      <c r="E38" s="48"/>
      <c r="F38">
        <f t="shared" ca="1" si="4"/>
        <v>0</v>
      </c>
      <c r="G38" s="62" t="e">
        <f t="array" aca="1" ref="G38" ca="1">IFERROR(IF(AND(OR(WEEKDAY(F$4,2)&gt;5,F$4=Fériés),OR(F38="x",F38="S")),F38,IF(G$4=$D38,"x",IF(AND(((G$4-$D38)/VLOOKUP($C38,Tableau1,6,0))=INT(((G$4-$D38)/VLOOKUP($C38,Tableau1,6,0))),$C38&lt;&gt;""),"S",""))),"")</f>
        <v>#NAME?</v>
      </c>
      <c r="H38" s="62" t="e">
        <f t="array" aca="1" ref="H38" ca="1">IFERROR(IF(AND(OR(WEEKDAY(G$4,2)&gt;5,G$4=Fériés),OR(G38="x",G38="S")),G38,IF(H$4=$D38,"x",IF(AND(((H$4-$D38)/VLOOKUP($C38,Tableau1,6,0))=INT(((H$4-$D38)/VLOOKUP($C38,Tableau1,6,0))),$C38&lt;&gt;""),"S",""))),"")</f>
        <v>#NAME?</v>
      </c>
      <c r="I38" s="62" t="e">
        <f t="array" aca="1" ref="I38" ca="1">IFERROR(IF(AND(OR(WEEKDAY(H$4,2)&gt;5,H$4=Fériés),OR(H38="x",H38="S")),H38,IF(I$4=$D38,"x",IF(AND(((I$4-$D38)/VLOOKUP($C38,Tableau1,6,0))=INT(((I$4-$D38)/VLOOKUP($C38,Tableau1,6,0))),$C38&lt;&gt;""),"S",""))),"")</f>
        <v>#NAME?</v>
      </c>
      <c r="J38" s="62" t="e">
        <f t="array" aca="1" ref="J38" ca="1">IFERROR(IF(AND(OR(WEEKDAY(I$4,2)&gt;5,I$4=Fériés),OR(I38="x",I38="S")),I38,IF(J$4=$D38,"x",IF(AND(((J$4-$D38)/VLOOKUP($C38,Tableau1,6,0))=INT(((J$4-$D38)/VLOOKUP($C38,Tableau1,6,0))),$C38&lt;&gt;""),"S",""))),"")</f>
        <v>#NAME?</v>
      </c>
      <c r="K38" s="62" t="e">
        <f t="array" aca="1" ref="K38" ca="1">IFERROR(IF(AND(OR(WEEKDAY(J$4,2)&gt;5,J$4=Fériés),OR(J38="x",J38="S")),J38,IF(K$4=$D38,"x",IF(AND(((K$4-$D38)/VLOOKUP($C38,Tableau1,6,0))=INT(((K$4-$D38)/VLOOKUP($C38,Tableau1,6,0))),$C38&lt;&gt;""),"S",""))),"")</f>
        <v>#NAME?</v>
      </c>
      <c r="L38" s="62" t="e">
        <f t="array" aca="1" ref="L38" ca="1">IFERROR(IF(AND(OR(WEEKDAY(K$4,2)&gt;5,K$4=Fériés),OR(K38="x",K38="S")),K38,IF(L$4=$D38,"x",IF(AND(((L$4-$D38)/VLOOKUP($C38,Tableau1,6,0))=INT(((L$4-$D38)/VLOOKUP($C38,Tableau1,6,0))),$C38&lt;&gt;""),"S",""))),"")</f>
        <v>#NAME?</v>
      </c>
      <c r="M38" s="62" t="e">
        <f t="array" aca="1" ref="M38" ca="1">IFERROR(IF(AND(OR(WEEKDAY(L$4,2)&gt;5,L$4=Fériés),OR(L38="x",L38="S")),L38,IF(M$4=$D38,"x",IF(AND(((M$4-$D38)/VLOOKUP($C38,Tableau1,6,0))=INT(((M$4-$D38)/VLOOKUP($C38,Tableau1,6,0))),$C38&lt;&gt;""),"S",""))),"")</f>
        <v>#NAME?</v>
      </c>
      <c r="N38" s="62" t="e">
        <f t="array" aca="1" ref="N38" ca="1">IFERROR(IF(AND(OR(WEEKDAY(M$4,2)&gt;5,M$4=Fériés),OR(M38="x",M38="S")),M38,IF(N$4=$D38,"x",IF(AND(((N$4-$D38)/VLOOKUP($C38,Tableau1,6,0))=INT(((N$4-$D38)/VLOOKUP($C38,Tableau1,6,0))),$C38&lt;&gt;""),"S",""))),"")</f>
        <v>#NAME?</v>
      </c>
      <c r="O38" s="62" t="e">
        <f t="array" aca="1" ref="O38" ca="1">IFERROR(IF(AND(OR(WEEKDAY(N$4,2)&gt;5,N$4=Fériés),OR(N38="x",N38="S")),N38,IF(O$4=$D38,"x",IF(AND(((O$4-$D38)/VLOOKUP($C38,Tableau1,6,0))=INT(((O$4-$D38)/VLOOKUP($C38,Tableau1,6,0))),$C38&lt;&gt;""),"S",""))),"")</f>
        <v>#NAME?</v>
      </c>
      <c r="P38" s="62" t="e">
        <f t="array" aca="1" ref="P38" ca="1">IFERROR(IF(AND(OR(WEEKDAY(O$4,2)&gt;5,O$4=Fériés),OR(O38="x",O38="S")),O38,IF(P$4=$D38,"x",IF(AND(((P$4-$D38)/VLOOKUP($C38,Tableau1,6,0))=INT(((P$4-$D38)/VLOOKUP($C38,Tableau1,6,0))),$C38&lt;&gt;""),"S",""))),"")</f>
        <v>#NAME?</v>
      </c>
      <c r="Q38" s="62" t="e">
        <f t="array" aca="1" ref="Q38" ca="1">IFERROR(IF(AND(OR(WEEKDAY(P$4,2)&gt;5,P$4=Fériés),OR(P38="x",P38="S")),P38,IF(Q$4=$D38,"x",IF(AND(((Q$4-$D38)/VLOOKUP($C38,Tableau1,6,0))=INT(((Q$4-$D38)/VLOOKUP($C38,Tableau1,6,0))),$C38&lt;&gt;""),"S",""))),"")</f>
        <v>#NAME?</v>
      </c>
      <c r="R38" s="62" t="e">
        <f t="array" aca="1" ref="R38" ca="1">IFERROR(IF(AND(OR(WEEKDAY(Q$4,2)&gt;5,Q$4=Fériés),OR(Q38="x",Q38="S")),Q38,IF(R$4=$D38,"x",IF(AND(((R$4-$D38)/VLOOKUP($C38,Tableau1,6,0))=INT(((R$4-$D38)/VLOOKUP($C38,Tableau1,6,0))),$C38&lt;&gt;""),"S",""))),"")</f>
        <v>#NAME?</v>
      </c>
      <c r="S38" s="62" t="e">
        <f t="array" aca="1" ref="S38" ca="1">IFERROR(IF(AND(OR(WEEKDAY(R$4,2)&gt;5,R$4=Fériés),OR(R38="x",R38="S")),R38,IF(S$4=$D38,"x",IF(AND(((S$4-$D38)/VLOOKUP($C38,Tableau1,6,0))=INT(((S$4-$D38)/VLOOKUP($C38,Tableau1,6,0))),$C38&lt;&gt;""),"S",""))),"")</f>
        <v>#NAME?</v>
      </c>
      <c r="T38" s="62" t="e">
        <f t="array" aca="1" ref="T38" ca="1">IFERROR(IF(AND(OR(WEEKDAY(S$4,2)&gt;5,S$4=Fériés),OR(S38="x",S38="S")),S38,IF(T$4=$D38,"x",IF(AND(((T$4-$D38)/VLOOKUP($C38,Tableau1,6,0))=INT(((T$4-$D38)/VLOOKUP($C38,Tableau1,6,0))),$C38&lt;&gt;""),"S",""))),"")</f>
        <v>#NAME?</v>
      </c>
      <c r="U38" s="62" t="e">
        <f t="array" aca="1" ref="U38" ca="1">IFERROR(IF(AND(OR(WEEKDAY(T$4,2)&gt;5,T$4=Fériés),OR(T38="x",T38="S")),T38,IF(U$4=$D38,"x",IF(AND(((U$4-$D38)/VLOOKUP($C38,Tableau1,6,0))=INT(((U$4-$D38)/VLOOKUP($C38,Tableau1,6,0))),$C38&lt;&gt;""),"S",""))),"")</f>
        <v>#NAME?</v>
      </c>
      <c r="V38" s="62" t="e">
        <f t="array" aca="1" ref="V38" ca="1">IFERROR(IF(AND(OR(WEEKDAY(U$4,2)&gt;5,U$4=Fériés),OR(U38="x",U38="S")),U38,IF(V$4=$D38,"x",IF(AND(((V$4-$D38)/VLOOKUP($C38,Tableau1,6,0))=INT(((V$4-$D38)/VLOOKUP($C38,Tableau1,6,0))),$C38&lt;&gt;""),"S",""))),"")</f>
        <v>#NAME?</v>
      </c>
      <c r="W38" s="62" t="e">
        <f t="array" aca="1" ref="W38" ca="1">IFERROR(IF(AND(OR(WEEKDAY(V$4,2)&gt;5,V$4=Fériés),OR(V38="x",V38="S")),V38,IF(W$4=$D38,"x",IF(AND(((W$4-$D38)/VLOOKUP($C38,Tableau1,6,0))=INT(((W$4-$D38)/VLOOKUP($C38,Tableau1,6,0))),$C38&lt;&gt;""),"S",""))),"")</f>
        <v>#NAME?</v>
      </c>
      <c r="X38" s="62" t="e">
        <f t="array" aca="1" ref="X38" ca="1">IFERROR(IF(AND(OR(WEEKDAY(W$4,2)&gt;5,W$4=Fériés),OR(W38="x",W38="S")),W38,IF(X$4=$D38,"x",IF(AND(((X$4-$D38)/VLOOKUP($C38,Tableau1,6,0))=INT(((X$4-$D38)/VLOOKUP($C38,Tableau1,6,0))),$C38&lt;&gt;""),"S",""))),"")</f>
        <v>#NAME?</v>
      </c>
      <c r="Y38" s="62" t="e">
        <f t="array" aca="1" ref="Y38" ca="1">IFERROR(IF(AND(OR(WEEKDAY(X$4,2)&gt;5,X$4=Fériés),OR(X38="x",X38="S")),X38,IF(Y$4=$D38,"x",IF(AND(((Y$4-$D38)/VLOOKUP($C38,Tableau1,6,0))=INT(((Y$4-$D38)/VLOOKUP($C38,Tableau1,6,0))),$C38&lt;&gt;""),"S",""))),"")</f>
        <v>#NAME?</v>
      </c>
      <c r="Z38" s="62" t="e">
        <f t="array" aca="1" ref="Z38" ca="1">IFERROR(IF(AND(OR(WEEKDAY(Y$4,2)&gt;5,Y$4=Fériés),OR(Y38="x",Y38="S")),Y38,IF(Z$4=$D38,"x",IF(AND(((Z$4-$D38)/VLOOKUP($C38,Tableau1,6,0))=INT(((Z$4-$D38)/VLOOKUP($C38,Tableau1,6,0))),$C38&lt;&gt;""),"S",""))),"")</f>
        <v>#NAME?</v>
      </c>
      <c r="AA38" s="62" t="e">
        <f t="array" aca="1" ref="AA38" ca="1">IFERROR(IF(AND(OR(WEEKDAY(Z$4,2)&gt;5,Z$4=Fériés),OR(Z38="x",Z38="S")),Z38,IF(AA$4=$D38,"x",IF(AND(((AA$4-$D38)/VLOOKUP($C38,Tableau1,6,0))=INT(((AA$4-$D38)/VLOOKUP($C38,Tableau1,6,0))),$C38&lt;&gt;""),"S",""))),"")</f>
        <v>#NAME?</v>
      </c>
      <c r="AB38" s="62" t="e">
        <f t="array" aca="1" ref="AB38" ca="1">IFERROR(IF(AND(OR(WEEKDAY(AA$4,2)&gt;5,AA$4=Fériés),OR(AA38="x",AA38="S")),AA38,IF(AB$4=$D38,"x",IF(AND(((AB$4-$D38)/VLOOKUP($C38,Tableau1,6,0))=INT(((AB$4-$D38)/VLOOKUP($C38,Tableau1,6,0))),$C38&lt;&gt;""),"S",""))),"")</f>
        <v>#NAME?</v>
      </c>
      <c r="AC38" s="62" t="e">
        <f t="array" aca="1" ref="AC38" ca="1">IFERROR(IF(AND(OR(WEEKDAY(AB$4,2)&gt;5,AB$4=Fériés),OR(AB38="x",AB38="S")),AB38,IF(AC$4=$D38,"x",IF(AND(((AC$4-$D38)/VLOOKUP($C38,Tableau1,6,0))=INT(((AC$4-$D38)/VLOOKUP($C38,Tableau1,6,0))),$C38&lt;&gt;""),"S",""))),"")</f>
        <v>#NAME?</v>
      </c>
      <c r="AD38" s="62" t="e">
        <f t="array" aca="1" ref="AD38" ca="1">IFERROR(IF(AND(OR(WEEKDAY(AC$4,2)&gt;5,AC$4=Fériés),OR(AC38="x",AC38="S")),AC38,IF(AD$4=$D38,"x",IF(AND(((AD$4-$D38)/VLOOKUP($C38,Tableau1,6,0))=INT(((AD$4-$D38)/VLOOKUP($C38,Tableau1,6,0))),$C38&lt;&gt;""),"S",""))),"")</f>
        <v>#NAME?</v>
      </c>
      <c r="AE38" s="62" t="e">
        <f t="array" aca="1" ref="AE38" ca="1">IFERROR(IF(AND(OR(WEEKDAY(AD$4,2)&gt;5,AD$4=Fériés),OR(AD38="x",AD38="S")),AD38,IF(AE$4=$D38,"x",IF(AND(((AE$4-$D38)/VLOOKUP($C38,Tableau1,6,0))=INT(((AE$4-$D38)/VLOOKUP($C38,Tableau1,6,0))),$C38&lt;&gt;""),"S",""))),"")</f>
        <v>#NAME?</v>
      </c>
      <c r="AF38" s="62" t="e">
        <f t="array" aca="1" ref="AF38" ca="1">IFERROR(IF(AND(OR(WEEKDAY(AE$4,2)&gt;5,AE$4=Fériés),OR(AE38="x",AE38="S")),AE38,IF(AF$4=$D38,"x",IF(AND(((AF$4-$D38)/VLOOKUP($C38,Tableau1,6,0))=INT(((AF$4-$D38)/VLOOKUP($C38,Tableau1,6,0))),$C38&lt;&gt;""),"S",""))),"")</f>
        <v>#NAME?</v>
      </c>
      <c r="AG38" s="62" t="e">
        <f t="array" aca="1" ref="AG38" ca="1">IFERROR(IF(AND(OR(WEEKDAY(AF$4,2)&gt;5,AF$4=Fériés),OR(AF38="x",AF38="S")),AF38,IF(AG$4=$D38,"x",IF(AND(((AG$4-$D38)/VLOOKUP($C38,Tableau1,6,0))=INT(((AG$4-$D38)/VLOOKUP($C38,Tableau1,6,0))),$C38&lt;&gt;""),"S",""))),"")</f>
        <v>#NAME?</v>
      </c>
      <c r="AH38" s="62" t="e">
        <f t="array" aca="1" ref="AH38" ca="1">IFERROR(IF(AND(OR(WEEKDAY(AG$4,2)&gt;5,AG$4=Fériés),OR(AG38="x",AG38="S")),AG38,IF(AH$4=$D38,"x",IF(AND(((AH$4-$D38)/VLOOKUP($C38,Tableau1,6,0))=INT(((AH$4-$D38)/VLOOKUP($C38,Tableau1,6,0))),$C38&lt;&gt;""),"S",""))),"")</f>
        <v>#NAME?</v>
      </c>
      <c r="AI38" s="62" t="e">
        <f t="array" aca="1" ref="AI38" ca="1">IFERROR(IF(AND(OR(WEEKDAY(AH$4,2)&gt;5,AH$4=Fériés),OR(AH38="x",AH38="S")),AH38,IF(AI$4=$D38,"x",IF(AND(((AI$4-$D38)/VLOOKUP($C38,Tableau1,6,0))=INT(((AI$4-$D38)/VLOOKUP($C38,Tableau1,6,0))),$C38&lt;&gt;""),"S",""))),"")</f>
        <v>#NAME?</v>
      </c>
      <c r="AJ38" s="62" t="e">
        <f t="array" aca="1" ref="AJ38" ca="1">IFERROR(IF(AND(OR(WEEKDAY(AI$4,2)&gt;5,AI$4=Fériés),OR(AI38="x",AI38="S")),AI38,IF(AJ$4=$D38,"x",IF(AND(((AJ$4-$D38)/VLOOKUP($C38,Tableau1,6,0))=INT(((AJ$4-$D38)/VLOOKUP($C38,Tableau1,6,0))),$C38&lt;&gt;""),"S",""))),"")</f>
        <v>#NAME?</v>
      </c>
      <c r="AK38" s="62" t="e">
        <f t="array" aca="1" ref="AK38" ca="1">IFERROR(IF(AND(OR(WEEKDAY(AJ$4,2)&gt;5,AJ$4=Fériés),OR(AJ38="x",AJ38="S")),AJ38,IF(AK$4=$D38,"x",IF(AND(((AK$4-$D38)/VLOOKUP($C38,Tableau1,6,0))=INT(((AK$4-$D38)/VLOOKUP($C38,Tableau1,6,0))),$C38&lt;&gt;""),"S",""))),"")</f>
        <v>#NAME?</v>
      </c>
      <c r="AL38" s="62" t="e">
        <f t="array" aca="1" ref="AL38" ca="1">IFERROR(IF(AND(OR(WEEKDAY(AK$4,2)&gt;5,AK$4=Fériés),OR(AK38="x",AK38="S")),AK38,IF(AL$4=$D38,"x",IF(AND(((AL$4-$D38)/VLOOKUP($C38,Tableau1,6,0))=INT(((AL$4-$D38)/VLOOKUP($C38,Tableau1,6,0))),$C38&lt;&gt;""),"S",""))),"")</f>
        <v>#NAME?</v>
      </c>
      <c r="AM38" s="62" t="e">
        <f t="array" aca="1" ref="AM38" ca="1">IFERROR(IF(AND(OR(WEEKDAY(AL$4,2)&gt;5,AL$4=Fériés),OR(AL38="x",AL38="S")),AL38,IF(AM$4=$D38,"x",IF(AND(((AM$4-$D38)/VLOOKUP($C38,Tableau1,6,0))=INT(((AM$4-$D38)/VLOOKUP($C38,Tableau1,6,0))),$C38&lt;&gt;""),"S",""))),"")</f>
        <v>#NAME?</v>
      </c>
      <c r="AN38" s="62" t="e">
        <f t="array" aca="1" ref="AN38" ca="1">IFERROR(IF(AND(OR(WEEKDAY(AM$4,2)&gt;5,AM$4=Fériés),OR(AM38="x",AM38="S")),AM38,IF(AN$4=$D38,"x",IF(AND(((AN$4-$D38)/VLOOKUP($C38,Tableau1,6,0))=INT(((AN$4-$D38)/VLOOKUP($C38,Tableau1,6,0))),$C38&lt;&gt;""),"S",""))),"")</f>
        <v>#NAME?</v>
      </c>
      <c r="AO38" s="62" t="e">
        <f t="array" aca="1" ref="AO38" ca="1">IFERROR(IF(AND(OR(WEEKDAY(AN$4,2)&gt;5,AN$4=Fériés),OR(AN38="x",AN38="S")),AN38,IF(AO$4=$D38,"x",IF(AND(((AO$4-$D38)/VLOOKUP($C38,Tableau1,6,0))=INT(((AO$4-$D38)/VLOOKUP($C38,Tableau1,6,0))),$C38&lt;&gt;""),"S",""))),"")</f>
        <v>#NAME?</v>
      </c>
      <c r="AP38" s="62" t="e">
        <f t="array" aca="1" ref="AP38" ca="1">IFERROR(IF(AND(OR(WEEKDAY(AO$4,2)&gt;5,AO$4=Fériés),OR(AO38="x",AO38="S")),AO38,IF(AP$4=$D38,"x",IF(AND(((AP$4-$D38)/VLOOKUP($C38,Tableau1,6,0))=INT(((AP$4-$D38)/VLOOKUP($C38,Tableau1,6,0))),$C38&lt;&gt;""),"S",""))),"")</f>
        <v>#NAME?</v>
      </c>
      <c r="AQ38" s="62" t="e">
        <f t="array" aca="1" ref="AQ38" ca="1">IFERROR(IF(AND(OR(WEEKDAY(AP$4,2)&gt;5,AP$4=Fériés),OR(AP38="x",AP38="S")),AP38,IF(AQ$4=$D38,"x",IF(AND(((AQ$4-$D38)/VLOOKUP($C38,Tableau1,6,0))=INT(((AQ$4-$D38)/VLOOKUP($C38,Tableau1,6,0))),$C38&lt;&gt;""),"S",""))),"")</f>
        <v>#NAME?</v>
      </c>
      <c r="AR38" s="62" t="e">
        <f t="array" aca="1" ref="AR38" ca="1">IFERROR(IF(AND(OR(WEEKDAY(AQ$4,2)&gt;5,AQ$4=Fériés),OR(AQ38="x",AQ38="S")),AQ38,IF(AR$4=$D38,"x",IF(AND(((AR$4-$D38)/VLOOKUP($C38,Tableau1,6,0))=INT(((AR$4-$D38)/VLOOKUP($C38,Tableau1,6,0))),$C38&lt;&gt;""),"S",""))),"")</f>
        <v>#NAME?</v>
      </c>
      <c r="AS38" s="62" t="e">
        <f t="array" aca="1" ref="AS38" ca="1">IFERROR(IF(AND(OR(WEEKDAY(AR$4,2)&gt;5,AR$4=Fériés),OR(AR38="x",AR38="S")),AR38,IF(AS$4=$D38,"x",IF(AND(((AS$4-$D38)/VLOOKUP($C38,Tableau1,6,0))=INT(((AS$4-$D38)/VLOOKUP($C38,Tableau1,6,0))),$C38&lt;&gt;""),"S",""))),"")</f>
        <v>#NAME?</v>
      </c>
      <c r="AT38" s="62" t="e">
        <f t="array" aca="1" ref="AT38" ca="1">IFERROR(IF(AND(OR(WEEKDAY(AS$4,2)&gt;5,AS$4=Fériés),OR(AS38="x",AS38="S")),AS38,IF(AT$4=$D38,"x",IF(AND(((AT$4-$D38)/VLOOKUP($C38,Tableau1,6,0))=INT(((AT$4-$D38)/VLOOKUP($C38,Tableau1,6,0))),$C38&lt;&gt;""),"S",""))),"")</f>
        <v>#NAME?</v>
      </c>
      <c r="AU38" s="62" t="e">
        <f t="array" aca="1" ref="AU38" ca="1">IFERROR(IF(AND(OR(WEEKDAY(AT$4,2)&gt;5,AT$4=Fériés),OR(AT38="x",AT38="S")),AT38,IF(AU$4=$D38,"x",IF(AND(((AU$4-$D38)/VLOOKUP($C38,Tableau1,6,0))=INT(((AU$4-$D38)/VLOOKUP($C38,Tableau1,6,0))),$C38&lt;&gt;""),"S",""))),"")</f>
        <v>#NAME?</v>
      </c>
      <c r="AV38" s="62" t="e">
        <f t="array" aca="1" ref="AV38" ca="1">IFERROR(IF(AND(OR(WEEKDAY(AU$4,2)&gt;5,AU$4=Fériés),OR(AU38="x",AU38="S")),AU38,IF(AV$4=$D38,"x",IF(AND(((AV$4-$D38)/VLOOKUP($C38,Tableau1,6,0))=INT(((AV$4-$D38)/VLOOKUP($C38,Tableau1,6,0))),$C38&lt;&gt;""),"S",""))),"")</f>
        <v>#NAME?</v>
      </c>
      <c r="AW38" s="62" t="e">
        <f t="array" aca="1" ref="AW38" ca="1">IFERROR(IF(AND(OR(WEEKDAY(AV$4,2)&gt;5,AV$4=Fériés),OR(AV38="x",AV38="S")),AV38,IF(AW$4=$D38,"x",IF(AND(((AW$4-$D38)/VLOOKUP($C38,Tableau1,6,0))=INT(((AW$4-$D38)/VLOOKUP($C38,Tableau1,6,0))),$C38&lt;&gt;""),"S",""))),"")</f>
        <v>#NAME?</v>
      </c>
      <c r="AX38" s="62" t="e">
        <f t="array" aca="1" ref="AX38" ca="1">IFERROR(IF(AND(OR(WEEKDAY(AW$4,2)&gt;5,AW$4=Fériés),OR(AW38="x",AW38="S")),AW38,IF(AX$4=$D38,"x",IF(AND(((AX$4-$D38)/VLOOKUP($C38,Tableau1,6,0))=INT(((AX$4-$D38)/VLOOKUP($C38,Tableau1,6,0))),$C38&lt;&gt;""),"S",""))),"")</f>
        <v>#NAME?</v>
      </c>
      <c r="AY38" s="62" t="e">
        <f t="array" aca="1" ref="AY38" ca="1">IFERROR(IF(AND(OR(WEEKDAY(AX$4,2)&gt;5,AX$4=Fériés),OR(AX38="x",AX38="S")),AX38,IF(AY$4=$D38,"x",IF(AND(((AY$4-$D38)/VLOOKUP($C38,Tableau1,6,0))=INT(((AY$4-$D38)/VLOOKUP($C38,Tableau1,6,0))),$C38&lt;&gt;""),"S",""))),"")</f>
        <v>#NAME?</v>
      </c>
      <c r="AZ38" s="62" t="e">
        <f t="array" aca="1" ref="AZ38" ca="1">IFERROR(IF(AND(OR(WEEKDAY(AY$4,2)&gt;5,AY$4=Fériés),OR(AY38="x",AY38="S")),AY38,IF(AZ$4=$D38,"x",IF(AND(((AZ$4-$D38)/VLOOKUP($C38,Tableau1,6,0))=INT(((AZ$4-$D38)/VLOOKUP($C38,Tableau1,6,0))),$C38&lt;&gt;""),"S",""))),"")</f>
        <v>#NAME?</v>
      </c>
      <c r="BA38" s="62" t="e">
        <f t="array" aca="1" ref="BA38" ca="1">IFERROR(IF(AND(OR(WEEKDAY(AZ$4,2)&gt;5,AZ$4=Fériés),OR(AZ38="x",AZ38="S")),AZ38,IF(BA$4=$D38,"x",IF(AND(((BA$4-$D38)/VLOOKUP($C38,Tableau1,6,0))=INT(((BA$4-$D38)/VLOOKUP($C38,Tableau1,6,0))),$C38&lt;&gt;""),"S",""))),"")</f>
        <v>#NAME?</v>
      </c>
      <c r="BB38" s="62" t="e">
        <f t="array" aca="1" ref="BB38" ca="1">IFERROR(IF(AND(OR(WEEKDAY(BA$4,2)&gt;5,BA$4=Fériés),OR(BA38="x",BA38="S")),BA38,IF(BB$4=$D38,"x",IF(AND(((BB$4-$D38)/VLOOKUP($C38,Tableau1,6,0))=INT(((BB$4-$D38)/VLOOKUP($C38,Tableau1,6,0))),$C38&lt;&gt;""),"S",""))),"")</f>
        <v>#NAME?</v>
      </c>
      <c r="BC38" s="62" t="e">
        <f t="array" aca="1" ref="BC38" ca="1">IFERROR(IF(AND(OR(WEEKDAY(BB$4,2)&gt;5,BB$4=Fériés),OR(BB38="x",BB38="S")),BB38,IF(BC$4=$D38,"x",IF(AND(((BC$4-$D38)/VLOOKUP($C38,Tableau1,6,0))=INT(((BC$4-$D38)/VLOOKUP($C38,Tableau1,6,0))),$C38&lt;&gt;""),"S",""))),"")</f>
        <v>#NAME?</v>
      </c>
      <c r="BD38" s="63" t="e">
        <f t="array" aca="1" ref="BD38" ca="1">IFERROR(IF(AND(OR(WEEKDAY(BC$4,2)&gt;5,BC$4=Fériés),OR(BC38="x",BC38="S")),BC38,IF(BD$4=$D38,"x",IF(AND(((BD$4-$D38)/VLOOKUP($C38,Tableau1,6,0))=INT(((BD$4-$D38)/VLOOKUP($C38,Tableau1,6,0))),$C38&lt;&gt;""),"S",""))),"")</f>
        <v>#NAME?</v>
      </c>
    </row>
    <row r="39" spans="3:56">
      <c r="C39" s="74" t="s">
        <v>102</v>
      </c>
      <c r="D39" s="24">
        <f ca="1">IF(ISBLANK(C39),0,VLOOKUP(C39,MACHINE!$C$4:$J$49,2,0))</f>
        <v>42662</v>
      </c>
      <c r="E39" s="48"/>
      <c r="F39">
        <f t="shared" ca="1" si="4"/>
        <v>42662</v>
      </c>
      <c r="G39" s="62" t="e">
        <f t="array" aca="1" ref="G39" ca="1">IFERROR(IF(AND(OR(WEEKDAY(F$4,2)&gt;5,F$4=Fériés),OR(F39="x",F39="S")),F39,IF(G$4=$D39,"x",IF(AND(((G$4-$D39)/VLOOKUP($C39,Tableau1,6,0))=INT(((G$4-$D39)/VLOOKUP($C39,Tableau1,6,0))),$C39&lt;&gt;""),"S",""))),"")</f>
        <v>#NAME?</v>
      </c>
      <c r="H39" s="62" t="e">
        <f t="array" aca="1" ref="H39" ca="1">IFERROR(IF(AND(OR(WEEKDAY(G$4,2)&gt;5,G$4=Fériés),OR(G39="x",G39="S")),G39,IF(H$4=$D39,"x",IF(AND(((H$4-$D39)/VLOOKUP($C39,Tableau1,6,0))=INT(((H$4-$D39)/VLOOKUP($C39,Tableau1,6,0))),$C39&lt;&gt;""),"S",""))),"")</f>
        <v>#NAME?</v>
      </c>
      <c r="I39" s="62" t="e">
        <f t="array" aca="1" ref="I39" ca="1">IFERROR(IF(AND(OR(WEEKDAY(H$4,2)&gt;5,H$4=Fériés),OR(H39="x",H39="S")),H39,IF(I$4=$D39,"x",IF(AND(((I$4-$D39)/VLOOKUP($C39,Tableau1,6,0))=INT(((I$4-$D39)/VLOOKUP($C39,Tableau1,6,0))),$C39&lt;&gt;""),"S",""))),"")</f>
        <v>#NAME?</v>
      </c>
      <c r="J39" s="62" t="e">
        <f t="array" aca="1" ref="J39" ca="1">IFERROR(IF(AND(OR(WEEKDAY(I$4,2)&gt;5,I$4=Fériés),OR(I39="x",I39="S")),I39,IF(J$4=$D39,"x",IF(AND(((J$4-$D39)/VLOOKUP($C39,Tableau1,6,0))=INT(((J$4-$D39)/VLOOKUP($C39,Tableau1,6,0))),$C39&lt;&gt;""),"S",""))),"")</f>
        <v>#NAME?</v>
      </c>
      <c r="K39" s="62" t="e">
        <f t="array" aca="1" ref="K39" ca="1">IFERROR(IF(AND(OR(WEEKDAY(J$4,2)&gt;5,J$4=Fériés),OR(J39="x",J39="S")),J39,IF(K$4=$D39,"x",IF(AND(((K$4-$D39)/VLOOKUP($C39,Tableau1,6,0))=INT(((K$4-$D39)/VLOOKUP($C39,Tableau1,6,0))),$C39&lt;&gt;""),"S",""))),"")</f>
        <v>#NAME?</v>
      </c>
      <c r="L39" s="62" t="e">
        <f t="array" aca="1" ref="L39" ca="1">IFERROR(IF(AND(OR(WEEKDAY(K$4,2)&gt;5,K$4=Fériés),OR(K39="x",K39="S")),K39,IF(L$4=$D39,"x",IF(AND(((L$4-$D39)/VLOOKUP($C39,Tableau1,6,0))=INT(((L$4-$D39)/VLOOKUP($C39,Tableau1,6,0))),$C39&lt;&gt;""),"S",""))),"")</f>
        <v>#NAME?</v>
      </c>
      <c r="M39" s="62" t="e">
        <f t="array" aca="1" ref="M39" ca="1">IFERROR(IF(AND(OR(WEEKDAY(L$4,2)&gt;5,L$4=Fériés),OR(L39="x",L39="S")),L39,IF(M$4=$D39,"x",IF(AND(((M$4-$D39)/VLOOKUP($C39,Tableau1,6,0))=INT(((M$4-$D39)/VLOOKUP($C39,Tableau1,6,0))),$C39&lt;&gt;""),"S",""))),"")</f>
        <v>#NAME?</v>
      </c>
      <c r="N39" s="62" t="e">
        <f t="array" aca="1" ref="N39" ca="1">IFERROR(IF(AND(OR(WEEKDAY(M$4,2)&gt;5,M$4=Fériés),OR(M39="x",M39="S")),M39,IF(N$4=$D39,"x",IF(AND(((N$4-$D39)/VLOOKUP($C39,Tableau1,6,0))=INT(((N$4-$D39)/VLOOKUP($C39,Tableau1,6,0))),$C39&lt;&gt;""),"S",""))),"")</f>
        <v>#NAME?</v>
      </c>
      <c r="O39" s="62" t="e">
        <f t="array" aca="1" ref="O39" ca="1">IFERROR(IF(AND(OR(WEEKDAY(N$4,2)&gt;5,N$4=Fériés),OR(N39="x",N39="S")),N39,IF(O$4=$D39,"x",IF(AND(((O$4-$D39)/VLOOKUP($C39,Tableau1,6,0))=INT(((O$4-$D39)/VLOOKUP($C39,Tableau1,6,0))),$C39&lt;&gt;""),"S",""))),"")</f>
        <v>#NAME?</v>
      </c>
      <c r="P39" s="62" t="e">
        <f t="array" aca="1" ref="P39" ca="1">IFERROR(IF(AND(OR(WEEKDAY(O$4,2)&gt;5,O$4=Fériés),OR(O39="x",O39="S")),O39,IF(P$4=$D39,"x",IF(AND(((P$4-$D39)/VLOOKUP($C39,Tableau1,6,0))=INT(((P$4-$D39)/VLOOKUP($C39,Tableau1,6,0))),$C39&lt;&gt;""),"S",""))),"")</f>
        <v>#NAME?</v>
      </c>
      <c r="Q39" s="62" t="e">
        <f t="array" aca="1" ref="Q39" ca="1">IFERROR(IF(AND(OR(WEEKDAY(P$4,2)&gt;5,P$4=Fériés),OR(P39="x",P39="S")),P39,IF(Q$4=$D39,"x",IF(AND(((Q$4-$D39)/VLOOKUP($C39,Tableau1,6,0))=INT(((Q$4-$D39)/VLOOKUP($C39,Tableau1,6,0))),$C39&lt;&gt;""),"S",""))),"")</f>
        <v>#NAME?</v>
      </c>
      <c r="R39" s="62" t="e">
        <f t="array" aca="1" ref="R39" ca="1">IFERROR(IF(AND(OR(WEEKDAY(Q$4,2)&gt;5,Q$4=Fériés),OR(Q39="x",Q39="S")),Q39,IF(R$4=$D39,"x",IF(AND(((R$4-$D39)/VLOOKUP($C39,Tableau1,6,0))=INT(((R$4-$D39)/VLOOKUP($C39,Tableau1,6,0))),$C39&lt;&gt;""),"S",""))),"")</f>
        <v>#NAME?</v>
      </c>
      <c r="S39" s="62" t="e">
        <f t="array" aca="1" ref="S39" ca="1">IFERROR(IF(AND(OR(WEEKDAY(R$4,2)&gt;5,R$4=Fériés),OR(R39="x",R39="S")),R39,IF(S$4=$D39,"x",IF(AND(((S$4-$D39)/VLOOKUP($C39,Tableau1,6,0))=INT(((S$4-$D39)/VLOOKUP($C39,Tableau1,6,0))),$C39&lt;&gt;""),"S",""))),"")</f>
        <v>#NAME?</v>
      </c>
      <c r="T39" s="62" t="e">
        <f t="array" aca="1" ref="T39" ca="1">IFERROR(IF(AND(OR(WEEKDAY(S$4,2)&gt;5,S$4=Fériés),OR(S39="x",S39="S")),S39,IF(T$4=$D39,"x",IF(AND(((T$4-$D39)/VLOOKUP($C39,Tableau1,6,0))=INT(((T$4-$D39)/VLOOKUP($C39,Tableau1,6,0))),$C39&lt;&gt;""),"S",""))),"")</f>
        <v>#NAME?</v>
      </c>
      <c r="U39" s="62" t="e">
        <f t="array" aca="1" ref="U39" ca="1">IFERROR(IF(AND(OR(WEEKDAY(T$4,2)&gt;5,T$4=Fériés),OR(T39="x",T39="S")),T39,IF(U$4=$D39,"x",IF(AND(((U$4-$D39)/VLOOKUP($C39,Tableau1,6,0))=INT(((U$4-$D39)/VLOOKUP($C39,Tableau1,6,0))),$C39&lt;&gt;""),"S",""))),"")</f>
        <v>#NAME?</v>
      </c>
      <c r="V39" s="62" t="e">
        <f t="array" aca="1" ref="V39" ca="1">IFERROR(IF(AND(OR(WEEKDAY(U$4,2)&gt;5,U$4=Fériés),OR(U39="x",U39="S")),U39,IF(V$4=$D39,"x",IF(AND(((V$4-$D39)/VLOOKUP($C39,Tableau1,6,0))=INT(((V$4-$D39)/VLOOKUP($C39,Tableau1,6,0))),$C39&lt;&gt;""),"S",""))),"")</f>
        <v>#NAME?</v>
      </c>
      <c r="W39" s="62" t="e">
        <f t="array" aca="1" ref="W39" ca="1">IFERROR(IF(AND(OR(WEEKDAY(V$4,2)&gt;5,V$4=Fériés),OR(V39="x",V39="S")),V39,IF(W$4=$D39,"x",IF(AND(((W$4-$D39)/VLOOKUP($C39,Tableau1,6,0))=INT(((W$4-$D39)/VLOOKUP($C39,Tableau1,6,0))),$C39&lt;&gt;""),"S",""))),"")</f>
        <v>#NAME?</v>
      </c>
      <c r="X39" s="62" t="e">
        <f t="array" aca="1" ref="X39" ca="1">IFERROR(IF(AND(OR(WEEKDAY(W$4,2)&gt;5,W$4=Fériés),OR(W39="x",W39="S")),W39,IF(X$4=$D39,"x",IF(AND(((X$4-$D39)/VLOOKUP($C39,Tableau1,6,0))=INT(((X$4-$D39)/VLOOKUP($C39,Tableau1,6,0))),$C39&lt;&gt;""),"S",""))),"")</f>
        <v>#NAME?</v>
      </c>
      <c r="Y39" s="62" t="e">
        <f t="array" aca="1" ref="Y39" ca="1">IFERROR(IF(AND(OR(WEEKDAY(X$4,2)&gt;5,X$4=Fériés),OR(X39="x",X39="S")),X39,IF(Y$4=$D39,"x",IF(AND(((Y$4-$D39)/VLOOKUP($C39,Tableau1,6,0))=INT(((Y$4-$D39)/VLOOKUP($C39,Tableau1,6,0))),$C39&lt;&gt;""),"S",""))),"")</f>
        <v>#NAME?</v>
      </c>
      <c r="Z39" s="62" t="e">
        <f t="array" aca="1" ref="Z39" ca="1">IFERROR(IF(AND(OR(WEEKDAY(Y$4,2)&gt;5,Y$4=Fériés),OR(Y39="x",Y39="S")),Y39,IF(Z$4=$D39,"x",IF(AND(((Z$4-$D39)/VLOOKUP($C39,Tableau1,6,0))=INT(((Z$4-$D39)/VLOOKUP($C39,Tableau1,6,0))),$C39&lt;&gt;""),"S",""))),"")</f>
        <v>#NAME?</v>
      </c>
      <c r="AA39" s="62" t="e">
        <f t="array" aca="1" ref="AA39" ca="1">IFERROR(IF(AND(OR(WEEKDAY(Z$4,2)&gt;5,Z$4=Fériés),OR(Z39="x",Z39="S")),Z39,IF(AA$4=$D39,"x",IF(AND(((AA$4-$D39)/VLOOKUP($C39,Tableau1,6,0))=INT(((AA$4-$D39)/VLOOKUP($C39,Tableau1,6,0))),$C39&lt;&gt;""),"S",""))),"")</f>
        <v>#NAME?</v>
      </c>
      <c r="AB39" s="62" t="e">
        <f t="array" aca="1" ref="AB39" ca="1">IFERROR(IF(AND(OR(WEEKDAY(AA$4,2)&gt;5,AA$4=Fériés),OR(AA39="x",AA39="S")),AA39,IF(AB$4=$D39,"x",IF(AND(((AB$4-$D39)/VLOOKUP($C39,Tableau1,6,0))=INT(((AB$4-$D39)/VLOOKUP($C39,Tableau1,6,0))),$C39&lt;&gt;""),"S",""))),"")</f>
        <v>#NAME?</v>
      </c>
      <c r="AC39" s="62" t="e">
        <f t="array" aca="1" ref="AC39" ca="1">IFERROR(IF(AND(OR(WEEKDAY(AB$4,2)&gt;5,AB$4=Fériés),OR(AB39="x",AB39="S")),AB39,IF(AC$4=$D39,"x",IF(AND(((AC$4-$D39)/VLOOKUP($C39,Tableau1,6,0))=INT(((AC$4-$D39)/VLOOKUP($C39,Tableau1,6,0))),$C39&lt;&gt;""),"S",""))),"")</f>
        <v>#NAME?</v>
      </c>
      <c r="AD39" s="62" t="e">
        <f t="array" aca="1" ref="AD39" ca="1">IFERROR(IF(AND(OR(WEEKDAY(AC$4,2)&gt;5,AC$4=Fériés),OR(AC39="x",AC39="S")),AC39,IF(AD$4=$D39,"x",IF(AND(((AD$4-$D39)/VLOOKUP($C39,Tableau1,6,0))=INT(((AD$4-$D39)/VLOOKUP($C39,Tableau1,6,0))),$C39&lt;&gt;""),"S",""))),"")</f>
        <v>#NAME?</v>
      </c>
      <c r="AE39" s="62" t="e">
        <f t="array" aca="1" ref="AE39" ca="1">IFERROR(IF(AND(OR(WEEKDAY(AD$4,2)&gt;5,AD$4=Fériés),OR(AD39="x",AD39="S")),AD39,IF(AE$4=$D39,"x",IF(AND(((AE$4-$D39)/VLOOKUP($C39,Tableau1,6,0))=INT(((AE$4-$D39)/VLOOKUP($C39,Tableau1,6,0))),$C39&lt;&gt;""),"S",""))),"")</f>
        <v>#NAME?</v>
      </c>
      <c r="AF39" s="62" t="e">
        <f t="array" aca="1" ref="AF39" ca="1">IFERROR(IF(AND(OR(WEEKDAY(AE$4,2)&gt;5,AE$4=Fériés),OR(AE39="x",AE39="S")),AE39,IF(AF$4=$D39,"x",IF(AND(((AF$4-$D39)/VLOOKUP($C39,Tableau1,6,0))=INT(((AF$4-$D39)/VLOOKUP($C39,Tableau1,6,0))),$C39&lt;&gt;""),"S",""))),"")</f>
        <v>#NAME?</v>
      </c>
      <c r="AG39" s="62" t="e">
        <f t="array" aca="1" ref="AG39" ca="1">IFERROR(IF(AND(OR(WEEKDAY(AF$4,2)&gt;5,AF$4=Fériés),OR(AF39="x",AF39="S")),AF39,IF(AG$4=$D39,"x",IF(AND(((AG$4-$D39)/VLOOKUP($C39,Tableau1,6,0))=INT(((AG$4-$D39)/VLOOKUP($C39,Tableau1,6,0))),$C39&lt;&gt;""),"S",""))),"")</f>
        <v>#NAME?</v>
      </c>
      <c r="AH39" s="62" t="e">
        <f t="array" aca="1" ref="AH39" ca="1">IFERROR(IF(AND(OR(WEEKDAY(AG$4,2)&gt;5,AG$4=Fériés),OR(AG39="x",AG39="S")),AG39,IF(AH$4=$D39,"x",IF(AND(((AH$4-$D39)/VLOOKUP($C39,Tableau1,6,0))=INT(((AH$4-$D39)/VLOOKUP($C39,Tableau1,6,0))),$C39&lt;&gt;""),"S",""))),"")</f>
        <v>#NAME?</v>
      </c>
      <c r="AI39" s="62" t="e">
        <f t="array" aca="1" ref="AI39" ca="1">IFERROR(IF(AND(OR(WEEKDAY(AH$4,2)&gt;5,AH$4=Fériés),OR(AH39="x",AH39="S")),AH39,IF(AI$4=$D39,"x",IF(AND(((AI$4-$D39)/VLOOKUP($C39,Tableau1,6,0))=INT(((AI$4-$D39)/VLOOKUP($C39,Tableau1,6,0))),$C39&lt;&gt;""),"S",""))),"")</f>
        <v>#NAME?</v>
      </c>
      <c r="AJ39" s="62" t="e">
        <f t="array" aca="1" ref="AJ39" ca="1">IFERROR(IF(AND(OR(WEEKDAY(AI$4,2)&gt;5,AI$4=Fériés),OR(AI39="x",AI39="S")),AI39,IF(AJ$4=$D39,"x",IF(AND(((AJ$4-$D39)/VLOOKUP($C39,Tableau1,6,0))=INT(((AJ$4-$D39)/VLOOKUP($C39,Tableau1,6,0))),$C39&lt;&gt;""),"S",""))),"")</f>
        <v>#NAME?</v>
      </c>
      <c r="AK39" s="62" t="e">
        <f t="array" aca="1" ref="AK39" ca="1">IFERROR(IF(AND(OR(WEEKDAY(AJ$4,2)&gt;5,AJ$4=Fériés),OR(AJ39="x",AJ39="S")),AJ39,IF(AK$4=$D39,"x",IF(AND(((AK$4-$D39)/VLOOKUP($C39,Tableau1,6,0))=INT(((AK$4-$D39)/VLOOKUP($C39,Tableau1,6,0))),$C39&lt;&gt;""),"S",""))),"")</f>
        <v>#NAME?</v>
      </c>
      <c r="AL39" s="62" t="e">
        <f t="array" aca="1" ref="AL39" ca="1">IFERROR(IF(AND(OR(WEEKDAY(AK$4,2)&gt;5,AK$4=Fériés),OR(AK39="x",AK39="S")),AK39,IF(AL$4=$D39,"x",IF(AND(((AL$4-$D39)/VLOOKUP($C39,Tableau1,6,0))=INT(((AL$4-$D39)/VLOOKUP($C39,Tableau1,6,0))),$C39&lt;&gt;""),"S",""))),"")</f>
        <v>#NAME?</v>
      </c>
      <c r="AM39" s="62" t="e">
        <f t="array" aca="1" ref="AM39" ca="1">IFERROR(IF(AND(OR(WEEKDAY(AL$4,2)&gt;5,AL$4=Fériés),OR(AL39="x",AL39="S")),AL39,IF(AM$4=$D39,"x",IF(AND(((AM$4-$D39)/VLOOKUP($C39,Tableau1,6,0))=INT(((AM$4-$D39)/VLOOKUP($C39,Tableau1,6,0))),$C39&lt;&gt;""),"S",""))),"")</f>
        <v>#NAME?</v>
      </c>
      <c r="AN39" s="62" t="e">
        <f t="array" aca="1" ref="AN39" ca="1">IFERROR(IF(AND(OR(WEEKDAY(AM$4,2)&gt;5,AM$4=Fériés),OR(AM39="x",AM39="S")),AM39,IF(AN$4=$D39,"x",IF(AND(((AN$4-$D39)/VLOOKUP($C39,Tableau1,6,0))=INT(((AN$4-$D39)/VLOOKUP($C39,Tableau1,6,0))),$C39&lt;&gt;""),"S",""))),"")</f>
        <v>#NAME?</v>
      </c>
      <c r="AO39" s="62" t="e">
        <f t="array" aca="1" ref="AO39" ca="1">IFERROR(IF(AND(OR(WEEKDAY(AN$4,2)&gt;5,AN$4=Fériés),OR(AN39="x",AN39="S")),AN39,IF(AO$4=$D39,"x",IF(AND(((AO$4-$D39)/VLOOKUP($C39,Tableau1,6,0))=INT(((AO$4-$D39)/VLOOKUP($C39,Tableau1,6,0))),$C39&lt;&gt;""),"S",""))),"")</f>
        <v>#NAME?</v>
      </c>
      <c r="AP39" s="62" t="e">
        <f t="array" aca="1" ref="AP39" ca="1">IFERROR(IF(AND(OR(WEEKDAY(AO$4,2)&gt;5,AO$4=Fériés),OR(AO39="x",AO39="S")),AO39,IF(AP$4=$D39,"x",IF(AND(((AP$4-$D39)/VLOOKUP($C39,Tableau1,6,0))=INT(((AP$4-$D39)/VLOOKUP($C39,Tableau1,6,0))),$C39&lt;&gt;""),"S",""))),"")</f>
        <v>#NAME?</v>
      </c>
      <c r="AQ39" s="62" t="e">
        <f t="array" aca="1" ref="AQ39" ca="1">IFERROR(IF(AND(OR(WEEKDAY(AP$4,2)&gt;5,AP$4=Fériés),OR(AP39="x",AP39="S")),AP39,IF(AQ$4=$D39,"x",IF(AND(((AQ$4-$D39)/VLOOKUP($C39,Tableau1,6,0))=INT(((AQ$4-$D39)/VLOOKUP($C39,Tableau1,6,0))),$C39&lt;&gt;""),"S",""))),"")</f>
        <v>#NAME?</v>
      </c>
      <c r="AR39" s="62" t="e">
        <f t="array" aca="1" ref="AR39" ca="1">IFERROR(IF(AND(OR(WEEKDAY(AQ$4,2)&gt;5,AQ$4=Fériés),OR(AQ39="x",AQ39="S")),AQ39,IF(AR$4=$D39,"x",IF(AND(((AR$4-$D39)/VLOOKUP($C39,Tableau1,6,0))=INT(((AR$4-$D39)/VLOOKUP($C39,Tableau1,6,0))),$C39&lt;&gt;""),"S",""))),"")</f>
        <v>#NAME?</v>
      </c>
      <c r="AS39" s="62" t="e">
        <f t="array" aca="1" ref="AS39" ca="1">IFERROR(IF(AND(OR(WEEKDAY(AR$4,2)&gt;5,AR$4=Fériés),OR(AR39="x",AR39="S")),AR39,IF(AS$4=$D39,"x",IF(AND(((AS$4-$D39)/VLOOKUP($C39,Tableau1,6,0))=INT(((AS$4-$D39)/VLOOKUP($C39,Tableau1,6,0))),$C39&lt;&gt;""),"S",""))),"")</f>
        <v>#NAME?</v>
      </c>
      <c r="AT39" s="62" t="e">
        <f t="array" aca="1" ref="AT39" ca="1">IFERROR(IF(AND(OR(WEEKDAY(AS$4,2)&gt;5,AS$4=Fériés),OR(AS39="x",AS39="S")),AS39,IF(AT$4=$D39,"x",IF(AND(((AT$4-$D39)/VLOOKUP($C39,Tableau1,6,0))=INT(((AT$4-$D39)/VLOOKUP($C39,Tableau1,6,0))),$C39&lt;&gt;""),"S",""))),"")</f>
        <v>#NAME?</v>
      </c>
      <c r="AU39" s="62" t="e">
        <f t="array" aca="1" ref="AU39" ca="1">IFERROR(IF(AND(OR(WEEKDAY(AT$4,2)&gt;5,AT$4=Fériés),OR(AT39="x",AT39="S")),AT39,IF(AU$4=$D39,"x",IF(AND(((AU$4-$D39)/VLOOKUP($C39,Tableau1,6,0))=INT(((AU$4-$D39)/VLOOKUP($C39,Tableau1,6,0))),$C39&lt;&gt;""),"S",""))),"")</f>
        <v>#NAME?</v>
      </c>
      <c r="AV39" s="62" t="e">
        <f t="array" aca="1" ref="AV39" ca="1">IFERROR(IF(AND(OR(WEEKDAY(AU$4,2)&gt;5,AU$4=Fériés),OR(AU39="x",AU39="S")),AU39,IF(AV$4=$D39,"x",IF(AND(((AV$4-$D39)/VLOOKUP($C39,Tableau1,6,0))=INT(((AV$4-$D39)/VLOOKUP($C39,Tableau1,6,0))),$C39&lt;&gt;""),"S",""))),"")</f>
        <v>#NAME?</v>
      </c>
      <c r="AW39" s="62" t="e">
        <f t="array" aca="1" ref="AW39" ca="1">IFERROR(IF(AND(OR(WEEKDAY(AV$4,2)&gt;5,AV$4=Fériés),OR(AV39="x",AV39="S")),AV39,IF(AW$4=$D39,"x",IF(AND(((AW$4-$D39)/VLOOKUP($C39,Tableau1,6,0))=INT(((AW$4-$D39)/VLOOKUP($C39,Tableau1,6,0))),$C39&lt;&gt;""),"S",""))),"")</f>
        <v>#NAME?</v>
      </c>
      <c r="AX39" s="62" t="e">
        <f t="array" aca="1" ref="AX39" ca="1">IFERROR(IF(AND(OR(WEEKDAY(AW$4,2)&gt;5,AW$4=Fériés),OR(AW39="x",AW39="S")),AW39,IF(AX$4=$D39,"x",IF(AND(((AX$4-$D39)/VLOOKUP($C39,Tableau1,6,0))=INT(((AX$4-$D39)/VLOOKUP($C39,Tableau1,6,0))),$C39&lt;&gt;""),"S",""))),"")</f>
        <v>#NAME?</v>
      </c>
      <c r="AY39" s="62" t="e">
        <f t="array" aca="1" ref="AY39" ca="1">IFERROR(IF(AND(OR(WEEKDAY(AX$4,2)&gt;5,AX$4=Fériés),OR(AX39="x",AX39="S")),AX39,IF(AY$4=$D39,"x",IF(AND(((AY$4-$D39)/VLOOKUP($C39,Tableau1,6,0))=INT(((AY$4-$D39)/VLOOKUP($C39,Tableau1,6,0))),$C39&lt;&gt;""),"S",""))),"")</f>
        <v>#NAME?</v>
      </c>
      <c r="AZ39" s="62" t="e">
        <f t="array" aca="1" ref="AZ39" ca="1">IFERROR(IF(AND(OR(WEEKDAY(AY$4,2)&gt;5,AY$4=Fériés),OR(AY39="x",AY39="S")),AY39,IF(AZ$4=$D39,"x",IF(AND(((AZ$4-$D39)/VLOOKUP($C39,Tableau1,6,0))=INT(((AZ$4-$D39)/VLOOKUP($C39,Tableau1,6,0))),$C39&lt;&gt;""),"S",""))),"")</f>
        <v>#NAME?</v>
      </c>
      <c r="BA39" s="62" t="e">
        <f t="array" aca="1" ref="BA39" ca="1">IFERROR(IF(AND(OR(WEEKDAY(AZ$4,2)&gt;5,AZ$4=Fériés),OR(AZ39="x",AZ39="S")),AZ39,IF(BA$4=$D39,"x",IF(AND(((BA$4-$D39)/VLOOKUP($C39,Tableau1,6,0))=INT(((BA$4-$D39)/VLOOKUP($C39,Tableau1,6,0))),$C39&lt;&gt;""),"S",""))),"")</f>
        <v>#NAME?</v>
      </c>
      <c r="BB39" s="62" t="e">
        <f t="array" aca="1" ref="BB39" ca="1">IFERROR(IF(AND(OR(WEEKDAY(BA$4,2)&gt;5,BA$4=Fériés),OR(BA39="x",BA39="S")),BA39,IF(BB$4=$D39,"x",IF(AND(((BB$4-$D39)/VLOOKUP($C39,Tableau1,6,0))=INT(((BB$4-$D39)/VLOOKUP($C39,Tableau1,6,0))),$C39&lt;&gt;""),"S",""))),"")</f>
        <v>#NAME?</v>
      </c>
      <c r="BC39" s="62" t="e">
        <f t="array" aca="1" ref="BC39" ca="1">IFERROR(IF(AND(OR(WEEKDAY(BB$4,2)&gt;5,BB$4=Fériés),OR(BB39="x",BB39="S")),BB39,IF(BC$4=$D39,"x",IF(AND(((BC$4-$D39)/VLOOKUP($C39,Tableau1,6,0))=INT(((BC$4-$D39)/VLOOKUP($C39,Tableau1,6,0))),$C39&lt;&gt;""),"S",""))),"")</f>
        <v>#NAME?</v>
      </c>
      <c r="BD39" s="63" t="e">
        <f t="array" aca="1" ref="BD39" ca="1">IFERROR(IF(AND(OR(WEEKDAY(BC$4,2)&gt;5,BC$4=Fériés),OR(BC39="x",BC39="S")),BC39,IF(BD$4=$D39,"x",IF(AND(((BD$4-$D39)/VLOOKUP($C39,Tableau1,6,0))=INT(((BD$4-$D39)/VLOOKUP($C39,Tableau1,6,0))),$C39&lt;&gt;""),"S",""))),"")</f>
        <v>#NAME?</v>
      </c>
    </row>
    <row r="40" spans="3:56">
      <c r="C40" s="75" t="s">
        <v>103</v>
      </c>
      <c r="D40" s="24">
        <f ca="1">IF(ISBLANK(C40),0,VLOOKUP(C40,MACHINE!$C$4:$J$49,2,0))</f>
        <v>42662</v>
      </c>
      <c r="E40" s="48"/>
      <c r="F40">
        <f t="shared" ca="1" si="4"/>
        <v>42662</v>
      </c>
      <c r="G40" s="62" t="e">
        <f t="array" aca="1" ref="G40" ca="1">IFERROR(IF(AND(OR(WEEKDAY(F$4,2)&gt;5,F$4=Fériés),OR(F40="x",F40="S")),F40,IF(G$4=$D40,"x",IF(AND(((G$4-$D40)/VLOOKUP($C40,Tableau1,6,0))=INT(((G$4-$D40)/VLOOKUP($C40,Tableau1,6,0))),$C40&lt;&gt;""),"S",""))),"")</f>
        <v>#NAME?</v>
      </c>
      <c r="H40" s="62" t="e">
        <f t="array" aca="1" ref="H40" ca="1">IFERROR(IF(AND(OR(WEEKDAY(G$4,2)&gt;5,G$4=Fériés),OR(G40="x",G40="S")),G40,IF(H$4=$D40,"x",IF(AND(((H$4-$D40)/VLOOKUP($C40,Tableau1,6,0))=INT(((H$4-$D40)/VLOOKUP($C40,Tableau1,6,0))),$C40&lt;&gt;""),"S",""))),"")</f>
        <v>#NAME?</v>
      </c>
      <c r="I40" s="62" t="e">
        <f t="array" aca="1" ref="I40" ca="1">IFERROR(IF(AND(OR(WEEKDAY(H$4,2)&gt;5,H$4=Fériés),OR(H40="x",H40="S")),H40,IF(I$4=$D40,"x",IF(AND(((I$4-$D40)/VLOOKUP($C40,Tableau1,6,0))=INT(((I$4-$D40)/VLOOKUP($C40,Tableau1,6,0))),$C40&lt;&gt;""),"S",""))),"")</f>
        <v>#NAME?</v>
      </c>
      <c r="J40" s="62" t="e">
        <f t="array" aca="1" ref="J40" ca="1">IFERROR(IF(AND(OR(WEEKDAY(I$4,2)&gt;5,I$4=Fériés),OR(I40="x",I40="S")),I40,IF(J$4=$D40,"x",IF(AND(((J$4-$D40)/VLOOKUP($C40,Tableau1,6,0))=INT(((J$4-$D40)/VLOOKUP($C40,Tableau1,6,0))),$C40&lt;&gt;""),"S",""))),"")</f>
        <v>#NAME?</v>
      </c>
      <c r="K40" s="62" t="e">
        <f t="array" aca="1" ref="K40" ca="1">IFERROR(IF(AND(OR(WEEKDAY(J$4,2)&gt;5,J$4=Fériés),OR(J40="x",J40="S")),J40,IF(K$4=$D40,"x",IF(AND(((K$4-$D40)/VLOOKUP($C40,Tableau1,6,0))=INT(((K$4-$D40)/VLOOKUP($C40,Tableau1,6,0))),$C40&lt;&gt;""),"S",""))),"")</f>
        <v>#NAME?</v>
      </c>
      <c r="L40" s="62" t="e">
        <f t="array" aca="1" ref="L40" ca="1">IFERROR(IF(AND(OR(WEEKDAY(K$4,2)&gt;5,K$4=Fériés),OR(K40="x",K40="S")),K40,IF(L$4=$D40,"x",IF(AND(((L$4-$D40)/VLOOKUP($C40,Tableau1,6,0))=INT(((L$4-$D40)/VLOOKUP($C40,Tableau1,6,0))),$C40&lt;&gt;""),"S",""))),"")</f>
        <v>#NAME?</v>
      </c>
      <c r="M40" s="62" t="e">
        <f t="array" aca="1" ref="M40" ca="1">IFERROR(IF(AND(OR(WEEKDAY(L$4,2)&gt;5,L$4=Fériés),OR(L40="x",L40="S")),L40,IF(M$4=$D40,"x",IF(AND(((M$4-$D40)/VLOOKUP($C40,Tableau1,6,0))=INT(((M$4-$D40)/VLOOKUP($C40,Tableau1,6,0))),$C40&lt;&gt;""),"S",""))),"")</f>
        <v>#NAME?</v>
      </c>
      <c r="N40" s="62" t="e">
        <f t="array" aca="1" ref="N40" ca="1">IFERROR(IF(AND(OR(WEEKDAY(M$4,2)&gt;5,M$4=Fériés),OR(M40="x",M40="S")),M40,IF(N$4=$D40,"x",IF(AND(((N$4-$D40)/VLOOKUP($C40,Tableau1,6,0))=INT(((N$4-$D40)/VLOOKUP($C40,Tableau1,6,0))),$C40&lt;&gt;""),"S",""))),"")</f>
        <v>#NAME?</v>
      </c>
      <c r="O40" s="62" t="e">
        <f t="array" aca="1" ref="O40" ca="1">IFERROR(IF(AND(OR(WEEKDAY(N$4,2)&gt;5,N$4=Fériés),OR(N40="x",N40="S")),N40,IF(O$4=$D40,"x",IF(AND(((O$4-$D40)/VLOOKUP($C40,Tableau1,6,0))=INT(((O$4-$D40)/VLOOKUP($C40,Tableau1,6,0))),$C40&lt;&gt;""),"S",""))),"")</f>
        <v>#NAME?</v>
      </c>
      <c r="P40" s="62" t="e">
        <f t="array" aca="1" ref="P40" ca="1">IFERROR(IF(AND(OR(WEEKDAY(O$4,2)&gt;5,O$4=Fériés),OR(O40="x",O40="S")),O40,IF(P$4=$D40,"x",IF(AND(((P$4-$D40)/VLOOKUP($C40,Tableau1,6,0))=INT(((P$4-$D40)/VLOOKUP($C40,Tableau1,6,0))),$C40&lt;&gt;""),"S",""))),"")</f>
        <v>#NAME?</v>
      </c>
      <c r="Q40" s="62" t="e">
        <f t="array" aca="1" ref="Q40" ca="1">IFERROR(IF(AND(OR(WEEKDAY(P$4,2)&gt;5,P$4=Fériés),OR(P40="x",P40="S")),P40,IF(Q$4=$D40,"x",IF(AND(((Q$4-$D40)/VLOOKUP($C40,Tableau1,6,0))=INT(((Q$4-$D40)/VLOOKUP($C40,Tableau1,6,0))),$C40&lt;&gt;""),"S",""))),"")</f>
        <v>#NAME?</v>
      </c>
      <c r="R40" s="62" t="e">
        <f t="array" aca="1" ref="R40" ca="1">IFERROR(IF(AND(OR(WEEKDAY(Q$4,2)&gt;5,Q$4=Fériés),OR(Q40="x",Q40="S")),Q40,IF(R$4=$D40,"x",IF(AND(((R$4-$D40)/VLOOKUP($C40,Tableau1,6,0))=INT(((R$4-$D40)/VLOOKUP($C40,Tableau1,6,0))),$C40&lt;&gt;""),"S",""))),"")</f>
        <v>#NAME?</v>
      </c>
      <c r="S40" s="62" t="e">
        <f t="array" aca="1" ref="S40" ca="1">IFERROR(IF(AND(OR(WEEKDAY(R$4,2)&gt;5,R$4=Fériés),OR(R40="x",R40="S")),R40,IF(S$4=$D40,"x",IF(AND(((S$4-$D40)/VLOOKUP($C40,Tableau1,6,0))=INT(((S$4-$D40)/VLOOKUP($C40,Tableau1,6,0))),$C40&lt;&gt;""),"S",""))),"")</f>
        <v>#NAME?</v>
      </c>
      <c r="T40" s="62" t="e">
        <f t="array" aca="1" ref="T40" ca="1">IFERROR(IF(AND(OR(WEEKDAY(S$4,2)&gt;5,S$4=Fériés),OR(S40="x",S40="S")),S40,IF(T$4=$D40,"x",IF(AND(((T$4-$D40)/VLOOKUP($C40,Tableau1,6,0))=INT(((T$4-$D40)/VLOOKUP($C40,Tableau1,6,0))),$C40&lt;&gt;""),"S",""))),"")</f>
        <v>#NAME?</v>
      </c>
      <c r="U40" s="62" t="e">
        <f t="array" aca="1" ref="U40" ca="1">IFERROR(IF(AND(OR(WEEKDAY(T$4,2)&gt;5,T$4=Fériés),OR(T40="x",T40="S")),T40,IF(U$4=$D40,"x",IF(AND(((U$4-$D40)/VLOOKUP($C40,Tableau1,6,0))=INT(((U$4-$D40)/VLOOKUP($C40,Tableau1,6,0))),$C40&lt;&gt;""),"S",""))),"")</f>
        <v>#NAME?</v>
      </c>
      <c r="V40" s="62" t="e">
        <f t="array" aca="1" ref="V40" ca="1">IFERROR(IF(AND(OR(WEEKDAY(U$4,2)&gt;5,U$4=Fériés),OR(U40="x",U40="S")),U40,IF(V$4=$D40,"x",IF(AND(((V$4-$D40)/VLOOKUP($C40,Tableau1,6,0))=INT(((V$4-$D40)/VLOOKUP($C40,Tableau1,6,0))),$C40&lt;&gt;""),"S",""))),"")</f>
        <v>#NAME?</v>
      </c>
      <c r="W40" s="62" t="e">
        <f t="array" aca="1" ref="W40" ca="1">IFERROR(IF(AND(OR(WEEKDAY(V$4,2)&gt;5,V$4=Fériés),OR(V40="x",V40="S")),V40,IF(W$4=$D40,"x",IF(AND(((W$4-$D40)/VLOOKUP($C40,Tableau1,6,0))=INT(((W$4-$D40)/VLOOKUP($C40,Tableau1,6,0))),$C40&lt;&gt;""),"S",""))),"")</f>
        <v>#NAME?</v>
      </c>
      <c r="X40" s="62" t="e">
        <f t="array" aca="1" ref="X40" ca="1">IFERROR(IF(AND(OR(WEEKDAY(W$4,2)&gt;5,W$4=Fériés),OR(W40="x",W40="S")),W40,IF(X$4=$D40,"x",IF(AND(((X$4-$D40)/VLOOKUP($C40,Tableau1,6,0))=INT(((X$4-$D40)/VLOOKUP($C40,Tableau1,6,0))),$C40&lt;&gt;""),"S",""))),"")</f>
        <v>#NAME?</v>
      </c>
      <c r="Y40" s="62" t="e">
        <f t="array" aca="1" ref="Y40" ca="1">IFERROR(IF(AND(OR(WEEKDAY(X$4,2)&gt;5,X$4=Fériés),OR(X40="x",X40="S")),X40,IF(Y$4=$D40,"x",IF(AND(((Y$4-$D40)/VLOOKUP($C40,Tableau1,6,0))=INT(((Y$4-$D40)/VLOOKUP($C40,Tableau1,6,0))),$C40&lt;&gt;""),"S",""))),"")</f>
        <v>#NAME?</v>
      </c>
      <c r="Z40" s="62" t="e">
        <f t="array" aca="1" ref="Z40" ca="1">IFERROR(IF(AND(OR(WEEKDAY(Y$4,2)&gt;5,Y$4=Fériés),OR(Y40="x",Y40="S")),Y40,IF(Z$4=$D40,"x",IF(AND(((Z$4-$D40)/VLOOKUP($C40,Tableau1,6,0))=INT(((Z$4-$D40)/VLOOKUP($C40,Tableau1,6,0))),$C40&lt;&gt;""),"S",""))),"")</f>
        <v>#NAME?</v>
      </c>
      <c r="AA40" s="62" t="e">
        <f t="array" aca="1" ref="AA40" ca="1">IFERROR(IF(AND(OR(WEEKDAY(Z$4,2)&gt;5,Z$4=Fériés),OR(Z40="x",Z40="S")),Z40,IF(AA$4=$D40,"x",IF(AND(((AA$4-$D40)/VLOOKUP($C40,Tableau1,6,0))=INT(((AA$4-$D40)/VLOOKUP($C40,Tableau1,6,0))),$C40&lt;&gt;""),"S",""))),"")</f>
        <v>#NAME?</v>
      </c>
      <c r="AB40" s="62" t="e">
        <f t="array" aca="1" ref="AB40" ca="1">IFERROR(IF(AND(OR(WEEKDAY(AA$4,2)&gt;5,AA$4=Fériés),OR(AA40="x",AA40="S")),AA40,IF(AB$4=$D40,"x",IF(AND(((AB$4-$D40)/VLOOKUP($C40,Tableau1,6,0))=INT(((AB$4-$D40)/VLOOKUP($C40,Tableau1,6,0))),$C40&lt;&gt;""),"S",""))),"")</f>
        <v>#NAME?</v>
      </c>
      <c r="AC40" s="62" t="e">
        <f t="array" aca="1" ref="AC40" ca="1">IFERROR(IF(AND(OR(WEEKDAY(AB$4,2)&gt;5,AB$4=Fériés),OR(AB40="x",AB40="S")),AB40,IF(AC$4=$D40,"x",IF(AND(((AC$4-$D40)/VLOOKUP($C40,Tableau1,6,0))=INT(((AC$4-$D40)/VLOOKUP($C40,Tableau1,6,0))),$C40&lt;&gt;""),"S",""))),"")</f>
        <v>#NAME?</v>
      </c>
      <c r="AD40" s="62" t="e">
        <f t="array" aca="1" ref="AD40" ca="1">IFERROR(IF(AND(OR(WEEKDAY(AC$4,2)&gt;5,AC$4=Fériés),OR(AC40="x",AC40="S")),AC40,IF(AD$4=$D40,"x",IF(AND(((AD$4-$D40)/VLOOKUP($C40,Tableau1,6,0))=INT(((AD$4-$D40)/VLOOKUP($C40,Tableau1,6,0))),$C40&lt;&gt;""),"S",""))),"")</f>
        <v>#NAME?</v>
      </c>
      <c r="AE40" s="62" t="e">
        <f t="array" aca="1" ref="AE40" ca="1">IFERROR(IF(AND(OR(WEEKDAY(AD$4,2)&gt;5,AD$4=Fériés),OR(AD40="x",AD40="S")),AD40,IF(AE$4=$D40,"x",IF(AND(((AE$4-$D40)/VLOOKUP($C40,Tableau1,6,0))=INT(((AE$4-$D40)/VLOOKUP($C40,Tableau1,6,0))),$C40&lt;&gt;""),"S",""))),"")</f>
        <v>#NAME?</v>
      </c>
      <c r="AF40" s="62" t="e">
        <f t="array" aca="1" ref="AF40" ca="1">IFERROR(IF(AND(OR(WEEKDAY(AE$4,2)&gt;5,AE$4=Fériés),OR(AE40="x",AE40="S")),AE40,IF(AF$4=$D40,"x",IF(AND(((AF$4-$D40)/VLOOKUP($C40,Tableau1,6,0))=INT(((AF$4-$D40)/VLOOKUP($C40,Tableau1,6,0))),$C40&lt;&gt;""),"S",""))),"")</f>
        <v>#NAME?</v>
      </c>
      <c r="AG40" s="62" t="e">
        <f t="array" aca="1" ref="AG40" ca="1">IFERROR(IF(AND(OR(WEEKDAY(AF$4,2)&gt;5,AF$4=Fériés),OR(AF40="x",AF40="S")),AF40,IF(AG$4=$D40,"x",IF(AND(((AG$4-$D40)/VLOOKUP($C40,Tableau1,6,0))=INT(((AG$4-$D40)/VLOOKUP($C40,Tableau1,6,0))),$C40&lt;&gt;""),"S",""))),"")</f>
        <v>#NAME?</v>
      </c>
      <c r="AH40" s="62" t="e">
        <f t="array" aca="1" ref="AH40" ca="1">IFERROR(IF(AND(OR(WEEKDAY(AG$4,2)&gt;5,AG$4=Fériés),OR(AG40="x",AG40="S")),AG40,IF(AH$4=$D40,"x",IF(AND(((AH$4-$D40)/VLOOKUP($C40,Tableau1,6,0))=INT(((AH$4-$D40)/VLOOKUP($C40,Tableau1,6,0))),$C40&lt;&gt;""),"S",""))),"")</f>
        <v>#NAME?</v>
      </c>
      <c r="AI40" s="62" t="e">
        <f t="array" aca="1" ref="AI40" ca="1">IFERROR(IF(AND(OR(WEEKDAY(AH$4,2)&gt;5,AH$4=Fériés),OR(AH40="x",AH40="S")),AH40,IF(AI$4=$D40,"x",IF(AND(((AI$4-$D40)/VLOOKUP($C40,Tableau1,6,0))=INT(((AI$4-$D40)/VLOOKUP($C40,Tableau1,6,0))),$C40&lt;&gt;""),"S",""))),"")</f>
        <v>#NAME?</v>
      </c>
      <c r="AJ40" s="62" t="e">
        <f t="array" aca="1" ref="AJ40" ca="1">IFERROR(IF(AND(OR(WEEKDAY(AI$4,2)&gt;5,AI$4=Fériés),OR(AI40="x",AI40="S")),AI40,IF(AJ$4=$D40,"x",IF(AND(((AJ$4-$D40)/VLOOKUP($C40,Tableau1,6,0))=INT(((AJ$4-$D40)/VLOOKUP($C40,Tableau1,6,0))),$C40&lt;&gt;""),"S",""))),"")</f>
        <v>#NAME?</v>
      </c>
      <c r="AK40" s="62" t="e">
        <f t="array" aca="1" ref="AK40" ca="1">IFERROR(IF(AND(OR(WEEKDAY(AJ$4,2)&gt;5,AJ$4=Fériés),OR(AJ40="x",AJ40="S")),AJ40,IF(AK$4=$D40,"x",IF(AND(((AK$4-$D40)/VLOOKUP($C40,Tableau1,6,0))=INT(((AK$4-$D40)/VLOOKUP($C40,Tableau1,6,0))),$C40&lt;&gt;""),"S",""))),"")</f>
        <v>#NAME?</v>
      </c>
      <c r="AL40" s="62" t="e">
        <f t="array" aca="1" ref="AL40" ca="1">IFERROR(IF(AND(OR(WEEKDAY(AK$4,2)&gt;5,AK$4=Fériés),OR(AK40="x",AK40="S")),AK40,IF(AL$4=$D40,"x",IF(AND(((AL$4-$D40)/VLOOKUP($C40,Tableau1,6,0))=INT(((AL$4-$D40)/VLOOKUP($C40,Tableau1,6,0))),$C40&lt;&gt;""),"S",""))),"")</f>
        <v>#NAME?</v>
      </c>
      <c r="AM40" s="62" t="e">
        <f t="array" aca="1" ref="AM40" ca="1">IFERROR(IF(AND(OR(WEEKDAY(AL$4,2)&gt;5,AL$4=Fériés),OR(AL40="x",AL40="S")),AL40,IF(AM$4=$D40,"x",IF(AND(((AM$4-$D40)/VLOOKUP($C40,Tableau1,6,0))=INT(((AM$4-$D40)/VLOOKUP($C40,Tableau1,6,0))),$C40&lt;&gt;""),"S",""))),"")</f>
        <v>#NAME?</v>
      </c>
      <c r="AN40" s="62" t="e">
        <f t="array" aca="1" ref="AN40" ca="1">IFERROR(IF(AND(OR(WEEKDAY(AM$4,2)&gt;5,AM$4=Fériés),OR(AM40="x",AM40="S")),AM40,IF(AN$4=$D40,"x",IF(AND(((AN$4-$D40)/VLOOKUP($C40,Tableau1,6,0))=INT(((AN$4-$D40)/VLOOKUP($C40,Tableau1,6,0))),$C40&lt;&gt;""),"S",""))),"")</f>
        <v>#NAME?</v>
      </c>
      <c r="AO40" s="62" t="e">
        <f t="array" aca="1" ref="AO40" ca="1">IFERROR(IF(AND(OR(WEEKDAY(AN$4,2)&gt;5,AN$4=Fériés),OR(AN40="x",AN40="S")),AN40,IF(AO$4=$D40,"x",IF(AND(((AO$4-$D40)/VLOOKUP($C40,Tableau1,6,0))=INT(((AO$4-$D40)/VLOOKUP($C40,Tableau1,6,0))),$C40&lt;&gt;""),"S",""))),"")</f>
        <v>#NAME?</v>
      </c>
      <c r="AP40" s="62" t="e">
        <f t="array" aca="1" ref="AP40" ca="1">IFERROR(IF(AND(OR(WEEKDAY(AO$4,2)&gt;5,AO$4=Fériés),OR(AO40="x",AO40="S")),AO40,IF(AP$4=$D40,"x",IF(AND(((AP$4-$D40)/VLOOKUP($C40,Tableau1,6,0))=INT(((AP$4-$D40)/VLOOKUP($C40,Tableau1,6,0))),$C40&lt;&gt;""),"S",""))),"")</f>
        <v>#NAME?</v>
      </c>
      <c r="AQ40" s="62" t="e">
        <f t="array" aca="1" ref="AQ40" ca="1">IFERROR(IF(AND(OR(WEEKDAY(AP$4,2)&gt;5,AP$4=Fériés),OR(AP40="x",AP40="S")),AP40,IF(AQ$4=$D40,"x",IF(AND(((AQ$4-$D40)/VLOOKUP($C40,Tableau1,6,0))=INT(((AQ$4-$D40)/VLOOKUP($C40,Tableau1,6,0))),$C40&lt;&gt;""),"S",""))),"")</f>
        <v>#NAME?</v>
      </c>
      <c r="AR40" s="62" t="e">
        <f t="array" aca="1" ref="AR40" ca="1">IFERROR(IF(AND(OR(WEEKDAY(AQ$4,2)&gt;5,AQ$4=Fériés),OR(AQ40="x",AQ40="S")),AQ40,IF(AR$4=$D40,"x",IF(AND(((AR$4-$D40)/VLOOKUP($C40,Tableau1,6,0))=INT(((AR$4-$D40)/VLOOKUP($C40,Tableau1,6,0))),$C40&lt;&gt;""),"S",""))),"")</f>
        <v>#NAME?</v>
      </c>
      <c r="AS40" s="62" t="e">
        <f t="array" aca="1" ref="AS40" ca="1">IFERROR(IF(AND(OR(WEEKDAY(AR$4,2)&gt;5,AR$4=Fériés),OR(AR40="x",AR40="S")),AR40,IF(AS$4=$D40,"x",IF(AND(((AS$4-$D40)/VLOOKUP($C40,Tableau1,6,0))=INT(((AS$4-$D40)/VLOOKUP($C40,Tableau1,6,0))),$C40&lt;&gt;""),"S",""))),"")</f>
        <v>#NAME?</v>
      </c>
      <c r="AT40" s="62" t="e">
        <f t="array" aca="1" ref="AT40" ca="1">IFERROR(IF(AND(OR(WEEKDAY(AS$4,2)&gt;5,AS$4=Fériés),OR(AS40="x",AS40="S")),AS40,IF(AT$4=$D40,"x",IF(AND(((AT$4-$D40)/VLOOKUP($C40,Tableau1,6,0))=INT(((AT$4-$D40)/VLOOKUP($C40,Tableau1,6,0))),$C40&lt;&gt;""),"S",""))),"")</f>
        <v>#NAME?</v>
      </c>
      <c r="AU40" s="62" t="e">
        <f t="array" aca="1" ref="AU40" ca="1">IFERROR(IF(AND(OR(WEEKDAY(AT$4,2)&gt;5,AT$4=Fériés),OR(AT40="x",AT40="S")),AT40,IF(AU$4=$D40,"x",IF(AND(((AU$4-$D40)/VLOOKUP($C40,Tableau1,6,0))=INT(((AU$4-$D40)/VLOOKUP($C40,Tableau1,6,0))),$C40&lt;&gt;""),"S",""))),"")</f>
        <v>#NAME?</v>
      </c>
      <c r="AV40" s="62" t="e">
        <f t="array" aca="1" ref="AV40" ca="1">IFERROR(IF(AND(OR(WEEKDAY(AU$4,2)&gt;5,AU$4=Fériés),OR(AU40="x",AU40="S")),AU40,IF(AV$4=$D40,"x",IF(AND(((AV$4-$D40)/VLOOKUP($C40,Tableau1,6,0))=INT(((AV$4-$D40)/VLOOKUP($C40,Tableau1,6,0))),$C40&lt;&gt;""),"S",""))),"")</f>
        <v>#NAME?</v>
      </c>
      <c r="AW40" s="62" t="e">
        <f t="array" aca="1" ref="AW40" ca="1">IFERROR(IF(AND(OR(WEEKDAY(AV$4,2)&gt;5,AV$4=Fériés),OR(AV40="x",AV40="S")),AV40,IF(AW$4=$D40,"x",IF(AND(((AW$4-$D40)/VLOOKUP($C40,Tableau1,6,0))=INT(((AW$4-$D40)/VLOOKUP($C40,Tableau1,6,0))),$C40&lt;&gt;""),"S",""))),"")</f>
        <v>#NAME?</v>
      </c>
      <c r="AX40" s="62" t="e">
        <f t="array" aca="1" ref="AX40" ca="1">IFERROR(IF(AND(OR(WEEKDAY(AW$4,2)&gt;5,AW$4=Fériés),OR(AW40="x",AW40="S")),AW40,IF(AX$4=$D40,"x",IF(AND(((AX$4-$D40)/VLOOKUP($C40,Tableau1,6,0))=INT(((AX$4-$D40)/VLOOKUP($C40,Tableau1,6,0))),$C40&lt;&gt;""),"S",""))),"")</f>
        <v>#NAME?</v>
      </c>
      <c r="AY40" s="62" t="e">
        <f t="array" aca="1" ref="AY40" ca="1">IFERROR(IF(AND(OR(WEEKDAY(AX$4,2)&gt;5,AX$4=Fériés),OR(AX40="x",AX40="S")),AX40,IF(AY$4=$D40,"x",IF(AND(((AY$4-$D40)/VLOOKUP($C40,Tableau1,6,0))=INT(((AY$4-$D40)/VLOOKUP($C40,Tableau1,6,0))),$C40&lt;&gt;""),"S",""))),"")</f>
        <v>#NAME?</v>
      </c>
      <c r="AZ40" s="62" t="e">
        <f t="array" aca="1" ref="AZ40" ca="1">IFERROR(IF(AND(OR(WEEKDAY(AY$4,2)&gt;5,AY$4=Fériés),OR(AY40="x",AY40="S")),AY40,IF(AZ$4=$D40,"x",IF(AND(((AZ$4-$D40)/VLOOKUP($C40,Tableau1,6,0))=INT(((AZ$4-$D40)/VLOOKUP($C40,Tableau1,6,0))),$C40&lt;&gt;""),"S",""))),"")</f>
        <v>#NAME?</v>
      </c>
      <c r="BA40" s="62" t="e">
        <f t="array" aca="1" ref="BA40" ca="1">IFERROR(IF(AND(OR(WEEKDAY(AZ$4,2)&gt;5,AZ$4=Fériés),OR(AZ40="x",AZ40="S")),AZ40,IF(BA$4=$D40,"x",IF(AND(((BA$4-$D40)/VLOOKUP($C40,Tableau1,6,0))=INT(((BA$4-$D40)/VLOOKUP($C40,Tableau1,6,0))),$C40&lt;&gt;""),"S",""))),"")</f>
        <v>#NAME?</v>
      </c>
      <c r="BB40" s="62" t="e">
        <f t="array" aca="1" ref="BB40" ca="1">IFERROR(IF(AND(OR(WEEKDAY(BA$4,2)&gt;5,BA$4=Fériés),OR(BA40="x",BA40="S")),BA40,IF(BB$4=$D40,"x",IF(AND(((BB$4-$D40)/VLOOKUP($C40,Tableau1,6,0))=INT(((BB$4-$D40)/VLOOKUP($C40,Tableau1,6,0))),$C40&lt;&gt;""),"S",""))),"")</f>
        <v>#NAME?</v>
      </c>
      <c r="BC40" s="62" t="e">
        <f t="array" aca="1" ref="BC40" ca="1">IFERROR(IF(AND(OR(WEEKDAY(BB$4,2)&gt;5,BB$4=Fériés),OR(BB40="x",BB40="S")),BB40,IF(BC$4=$D40,"x",IF(AND(((BC$4-$D40)/VLOOKUP($C40,Tableau1,6,0))=INT(((BC$4-$D40)/VLOOKUP($C40,Tableau1,6,0))),$C40&lt;&gt;""),"S",""))),"")</f>
        <v>#NAME?</v>
      </c>
      <c r="BD40" s="63" t="e">
        <f t="array" aca="1" ref="BD40" ca="1">IFERROR(IF(AND(OR(WEEKDAY(BC$4,2)&gt;5,BC$4=Fériés),OR(BC40="x",BC40="S")),BC40,IF(BD$4=$D40,"x",IF(AND(((BD$4-$D40)/VLOOKUP($C40,Tableau1,6,0))=INT(((BD$4-$D40)/VLOOKUP($C40,Tableau1,6,0))),$C40&lt;&gt;""),"S",""))),"")</f>
        <v>#NAME?</v>
      </c>
    </row>
    <row r="41" spans="3:56">
      <c r="C41" s="73" t="s">
        <v>61</v>
      </c>
      <c r="D41" s="24">
        <f ca="1">IF(ISBLANK(C41),0,VLOOKUP(C41,MACHINE!$C$4:$J$49,2,0))</f>
        <v>0</v>
      </c>
      <c r="E41" s="48"/>
      <c r="F41">
        <f t="shared" ca="1" si="4"/>
        <v>0</v>
      </c>
      <c r="G41" s="62" t="e">
        <f t="array" aca="1" ref="G41" ca="1">IFERROR(IF(AND(OR(WEEKDAY(F$4,2)&gt;5,F$4=Fériés),OR(F41="x",F41="S")),F41,IF(G$4=$D41,"x",IF(AND(((G$4-$D41)/VLOOKUP($C41,Tableau1,6,0))=INT(((G$4-$D41)/VLOOKUP($C41,Tableau1,6,0))),$C41&lt;&gt;""),"S",""))),"")</f>
        <v>#NAME?</v>
      </c>
      <c r="H41" s="62" t="e">
        <f t="array" aca="1" ref="H41" ca="1">IFERROR(IF(AND(OR(WEEKDAY(G$4,2)&gt;5,G$4=Fériés),OR(G41="x",G41="S")),G41,IF(H$4=$D41,"x",IF(AND(((H$4-$D41)/VLOOKUP($C41,Tableau1,6,0))=INT(((H$4-$D41)/VLOOKUP($C41,Tableau1,6,0))),$C41&lt;&gt;""),"S",""))),"")</f>
        <v>#NAME?</v>
      </c>
      <c r="I41" s="62" t="e">
        <f t="array" aca="1" ref="I41" ca="1">IFERROR(IF(AND(OR(WEEKDAY(H$4,2)&gt;5,H$4=Fériés),OR(H41="x",H41="S")),H41,IF(I$4=$D41,"x",IF(AND(((I$4-$D41)/VLOOKUP($C41,Tableau1,6,0))=INT(((I$4-$D41)/VLOOKUP($C41,Tableau1,6,0))),$C41&lt;&gt;""),"S",""))),"")</f>
        <v>#NAME?</v>
      </c>
      <c r="J41" s="62" t="e">
        <f t="array" aca="1" ref="J41" ca="1">IFERROR(IF(AND(OR(WEEKDAY(I$4,2)&gt;5,I$4=Fériés),OR(I41="x",I41="S")),I41,IF(J$4=$D41,"x",IF(AND(((J$4-$D41)/VLOOKUP($C41,Tableau1,6,0))=INT(((J$4-$D41)/VLOOKUP($C41,Tableau1,6,0))),$C41&lt;&gt;""),"S",""))),"")</f>
        <v>#NAME?</v>
      </c>
      <c r="K41" s="62" t="e">
        <f t="array" aca="1" ref="K41" ca="1">IFERROR(IF(AND(OR(WEEKDAY(J$4,2)&gt;5,J$4=Fériés),OR(J41="x",J41="S")),J41,IF(K$4=$D41,"x",IF(AND(((K$4-$D41)/VLOOKUP($C41,Tableau1,6,0))=INT(((K$4-$D41)/VLOOKUP($C41,Tableau1,6,0))),$C41&lt;&gt;""),"S",""))),"")</f>
        <v>#NAME?</v>
      </c>
      <c r="L41" s="62" t="e">
        <f t="array" aca="1" ref="L41" ca="1">IFERROR(IF(AND(OR(WEEKDAY(K$4,2)&gt;5,K$4=Fériés),OR(K41="x",K41="S")),K41,IF(L$4=$D41,"x",IF(AND(((L$4-$D41)/VLOOKUP($C41,Tableau1,6,0))=INT(((L$4-$D41)/VLOOKUP($C41,Tableau1,6,0))),$C41&lt;&gt;""),"S",""))),"")</f>
        <v>#NAME?</v>
      </c>
      <c r="M41" s="62" t="e">
        <f t="array" aca="1" ref="M41" ca="1">IFERROR(IF(AND(OR(WEEKDAY(L$4,2)&gt;5,L$4=Fériés),OR(L41="x",L41="S")),L41,IF(M$4=$D41,"x",IF(AND(((M$4-$D41)/VLOOKUP($C41,Tableau1,6,0))=INT(((M$4-$D41)/VLOOKUP($C41,Tableau1,6,0))),$C41&lt;&gt;""),"S",""))),"")</f>
        <v>#NAME?</v>
      </c>
      <c r="N41" s="62" t="e">
        <f t="array" aca="1" ref="N41" ca="1">IFERROR(IF(AND(OR(WEEKDAY(M$4,2)&gt;5,M$4=Fériés),OR(M41="x",M41="S")),M41,IF(N$4=$D41,"x",IF(AND(((N$4-$D41)/VLOOKUP($C41,Tableau1,6,0))=INT(((N$4-$D41)/VLOOKUP($C41,Tableau1,6,0))),$C41&lt;&gt;""),"S",""))),"")</f>
        <v>#NAME?</v>
      </c>
      <c r="O41" s="62" t="e">
        <f t="array" aca="1" ref="O41" ca="1">IFERROR(IF(AND(OR(WEEKDAY(N$4,2)&gt;5,N$4=Fériés),OR(N41="x",N41="S")),N41,IF(O$4=$D41,"x",IF(AND(((O$4-$D41)/VLOOKUP($C41,Tableau1,6,0))=INT(((O$4-$D41)/VLOOKUP($C41,Tableau1,6,0))),$C41&lt;&gt;""),"S",""))),"")</f>
        <v>#NAME?</v>
      </c>
      <c r="P41" s="62" t="e">
        <f t="array" aca="1" ref="P41" ca="1">IFERROR(IF(AND(OR(WEEKDAY(O$4,2)&gt;5,O$4=Fériés),OR(O41="x",O41="S")),O41,IF(P$4=$D41,"x",IF(AND(((P$4-$D41)/VLOOKUP($C41,Tableau1,6,0))=INT(((P$4-$D41)/VLOOKUP($C41,Tableau1,6,0))),$C41&lt;&gt;""),"S",""))),"")</f>
        <v>#NAME?</v>
      </c>
      <c r="Q41" s="62" t="e">
        <f t="array" aca="1" ref="Q41" ca="1">IFERROR(IF(AND(OR(WEEKDAY(P$4,2)&gt;5,P$4=Fériés),OR(P41="x",P41="S")),P41,IF(Q$4=$D41,"x",IF(AND(((Q$4-$D41)/VLOOKUP($C41,Tableau1,6,0))=INT(((Q$4-$D41)/VLOOKUP($C41,Tableau1,6,0))),$C41&lt;&gt;""),"S",""))),"")</f>
        <v>#NAME?</v>
      </c>
      <c r="R41" s="62" t="e">
        <f t="array" aca="1" ref="R41" ca="1">IFERROR(IF(AND(OR(WEEKDAY(Q$4,2)&gt;5,Q$4=Fériés),OR(Q41="x",Q41="S")),Q41,IF(R$4=$D41,"x",IF(AND(((R$4-$D41)/VLOOKUP($C41,Tableau1,6,0))=INT(((R$4-$D41)/VLOOKUP($C41,Tableau1,6,0))),$C41&lt;&gt;""),"S",""))),"")</f>
        <v>#NAME?</v>
      </c>
      <c r="S41" s="62" t="e">
        <f t="array" aca="1" ref="S41" ca="1">IFERROR(IF(AND(OR(WEEKDAY(R$4,2)&gt;5,R$4=Fériés),OR(R41="x",R41="S")),R41,IF(S$4=$D41,"x",IF(AND(((S$4-$D41)/VLOOKUP($C41,Tableau1,6,0))=INT(((S$4-$D41)/VLOOKUP($C41,Tableau1,6,0))),$C41&lt;&gt;""),"S",""))),"")</f>
        <v>#NAME?</v>
      </c>
      <c r="T41" s="62" t="e">
        <f t="array" aca="1" ref="T41" ca="1">IFERROR(IF(AND(OR(WEEKDAY(S$4,2)&gt;5,S$4=Fériés),OR(S41="x",S41="S")),S41,IF(T$4=$D41,"x",IF(AND(((T$4-$D41)/VLOOKUP($C41,Tableau1,6,0))=INT(((T$4-$D41)/VLOOKUP($C41,Tableau1,6,0))),$C41&lt;&gt;""),"S",""))),"")</f>
        <v>#NAME?</v>
      </c>
      <c r="U41" s="62" t="e">
        <f t="array" aca="1" ref="U41" ca="1">IFERROR(IF(AND(OR(WEEKDAY(T$4,2)&gt;5,T$4=Fériés),OR(T41="x",T41="S")),T41,IF(U$4=$D41,"x",IF(AND(((U$4-$D41)/VLOOKUP($C41,Tableau1,6,0))=INT(((U$4-$D41)/VLOOKUP($C41,Tableau1,6,0))),$C41&lt;&gt;""),"S",""))),"")</f>
        <v>#NAME?</v>
      </c>
      <c r="V41" s="62" t="e">
        <f t="array" aca="1" ref="V41" ca="1">IFERROR(IF(AND(OR(WEEKDAY(U$4,2)&gt;5,U$4=Fériés),OR(U41="x",U41="S")),U41,IF(V$4=$D41,"x",IF(AND(((V$4-$D41)/VLOOKUP($C41,Tableau1,6,0))=INT(((V$4-$D41)/VLOOKUP($C41,Tableau1,6,0))),$C41&lt;&gt;""),"S",""))),"")</f>
        <v>#NAME?</v>
      </c>
      <c r="W41" s="62" t="e">
        <f t="array" aca="1" ref="W41" ca="1">IFERROR(IF(AND(OR(WEEKDAY(V$4,2)&gt;5,V$4=Fériés),OR(V41="x",V41="S")),V41,IF(W$4=$D41,"x",IF(AND(((W$4-$D41)/VLOOKUP($C41,Tableau1,6,0))=INT(((W$4-$D41)/VLOOKUP($C41,Tableau1,6,0))),$C41&lt;&gt;""),"S",""))),"")</f>
        <v>#NAME?</v>
      </c>
      <c r="X41" s="62" t="e">
        <f t="array" aca="1" ref="X41" ca="1">IFERROR(IF(AND(OR(WEEKDAY(W$4,2)&gt;5,W$4=Fériés),OR(W41="x",W41="S")),W41,IF(X$4=$D41,"x",IF(AND(((X$4-$D41)/VLOOKUP($C41,Tableau1,6,0))=INT(((X$4-$D41)/VLOOKUP($C41,Tableau1,6,0))),$C41&lt;&gt;""),"S",""))),"")</f>
        <v>#NAME?</v>
      </c>
      <c r="Y41" s="62" t="e">
        <f t="array" aca="1" ref="Y41" ca="1">IFERROR(IF(AND(OR(WEEKDAY(X$4,2)&gt;5,X$4=Fériés),OR(X41="x",X41="S")),X41,IF(Y$4=$D41,"x",IF(AND(((Y$4-$D41)/VLOOKUP($C41,Tableau1,6,0))=INT(((Y$4-$D41)/VLOOKUP($C41,Tableau1,6,0))),$C41&lt;&gt;""),"S",""))),"")</f>
        <v>#NAME?</v>
      </c>
      <c r="Z41" s="62" t="e">
        <f t="array" aca="1" ref="Z41" ca="1">IFERROR(IF(AND(OR(WEEKDAY(Y$4,2)&gt;5,Y$4=Fériés),OR(Y41="x",Y41="S")),Y41,IF(Z$4=$D41,"x",IF(AND(((Z$4-$D41)/VLOOKUP($C41,Tableau1,6,0))=INT(((Z$4-$D41)/VLOOKUP($C41,Tableau1,6,0))),$C41&lt;&gt;""),"S",""))),"")</f>
        <v>#NAME?</v>
      </c>
      <c r="AA41" s="62" t="e">
        <f t="array" aca="1" ref="AA41" ca="1">IFERROR(IF(AND(OR(WEEKDAY(Z$4,2)&gt;5,Z$4=Fériés),OR(Z41="x",Z41="S")),Z41,IF(AA$4=$D41,"x",IF(AND(((AA$4-$D41)/VLOOKUP($C41,Tableau1,6,0))=INT(((AA$4-$D41)/VLOOKUP($C41,Tableau1,6,0))),$C41&lt;&gt;""),"S",""))),"")</f>
        <v>#NAME?</v>
      </c>
      <c r="AB41" s="62" t="e">
        <f t="array" aca="1" ref="AB41" ca="1">IFERROR(IF(AND(OR(WEEKDAY(AA$4,2)&gt;5,AA$4=Fériés),OR(AA41="x",AA41="S")),AA41,IF(AB$4=$D41,"x",IF(AND(((AB$4-$D41)/VLOOKUP($C41,Tableau1,6,0))=INT(((AB$4-$D41)/VLOOKUP($C41,Tableau1,6,0))),$C41&lt;&gt;""),"S",""))),"")</f>
        <v>#NAME?</v>
      </c>
      <c r="AC41" s="62" t="e">
        <f t="array" aca="1" ref="AC41" ca="1">IFERROR(IF(AND(OR(WEEKDAY(AB$4,2)&gt;5,AB$4=Fériés),OR(AB41="x",AB41="S")),AB41,IF(AC$4=$D41,"x",IF(AND(((AC$4-$D41)/VLOOKUP($C41,Tableau1,6,0))=INT(((AC$4-$D41)/VLOOKUP($C41,Tableau1,6,0))),$C41&lt;&gt;""),"S",""))),"")</f>
        <v>#NAME?</v>
      </c>
      <c r="AD41" s="62" t="e">
        <f t="array" aca="1" ref="AD41" ca="1">IFERROR(IF(AND(OR(WEEKDAY(AC$4,2)&gt;5,AC$4=Fériés),OR(AC41="x",AC41="S")),AC41,IF(AD$4=$D41,"x",IF(AND(((AD$4-$D41)/VLOOKUP($C41,Tableau1,6,0))=INT(((AD$4-$D41)/VLOOKUP($C41,Tableau1,6,0))),$C41&lt;&gt;""),"S",""))),"")</f>
        <v>#NAME?</v>
      </c>
      <c r="AE41" s="62" t="e">
        <f t="array" aca="1" ref="AE41" ca="1">IFERROR(IF(AND(OR(WEEKDAY(AD$4,2)&gt;5,AD$4=Fériés),OR(AD41="x",AD41="S")),AD41,IF(AE$4=$D41,"x",IF(AND(((AE$4-$D41)/VLOOKUP($C41,Tableau1,6,0))=INT(((AE$4-$D41)/VLOOKUP($C41,Tableau1,6,0))),$C41&lt;&gt;""),"S",""))),"")</f>
        <v>#NAME?</v>
      </c>
      <c r="AF41" s="62" t="e">
        <f t="array" aca="1" ref="AF41" ca="1">IFERROR(IF(AND(OR(WEEKDAY(AE$4,2)&gt;5,AE$4=Fériés),OR(AE41="x",AE41="S")),AE41,IF(AF$4=$D41,"x",IF(AND(((AF$4-$D41)/VLOOKUP($C41,Tableau1,6,0))=INT(((AF$4-$D41)/VLOOKUP($C41,Tableau1,6,0))),$C41&lt;&gt;""),"S",""))),"")</f>
        <v>#NAME?</v>
      </c>
      <c r="AG41" s="62" t="e">
        <f t="array" aca="1" ref="AG41" ca="1">IFERROR(IF(AND(OR(WEEKDAY(AF$4,2)&gt;5,AF$4=Fériés),OR(AF41="x",AF41="S")),AF41,IF(AG$4=$D41,"x",IF(AND(((AG$4-$D41)/VLOOKUP($C41,Tableau1,6,0))=INT(((AG$4-$D41)/VLOOKUP($C41,Tableau1,6,0))),$C41&lt;&gt;""),"S",""))),"")</f>
        <v>#NAME?</v>
      </c>
      <c r="AH41" s="62" t="e">
        <f t="array" aca="1" ref="AH41" ca="1">IFERROR(IF(AND(OR(WEEKDAY(AG$4,2)&gt;5,AG$4=Fériés),OR(AG41="x",AG41="S")),AG41,IF(AH$4=$D41,"x",IF(AND(((AH$4-$D41)/VLOOKUP($C41,Tableau1,6,0))=INT(((AH$4-$D41)/VLOOKUP($C41,Tableau1,6,0))),$C41&lt;&gt;""),"S",""))),"")</f>
        <v>#NAME?</v>
      </c>
      <c r="AI41" s="62" t="e">
        <f t="array" aca="1" ref="AI41" ca="1">IFERROR(IF(AND(OR(WEEKDAY(AH$4,2)&gt;5,AH$4=Fériés),OR(AH41="x",AH41="S")),AH41,IF(AI$4=$D41,"x",IF(AND(((AI$4-$D41)/VLOOKUP($C41,Tableau1,6,0))=INT(((AI$4-$D41)/VLOOKUP($C41,Tableau1,6,0))),$C41&lt;&gt;""),"S",""))),"")</f>
        <v>#NAME?</v>
      </c>
      <c r="AJ41" s="62" t="e">
        <f t="array" aca="1" ref="AJ41" ca="1">IFERROR(IF(AND(OR(WEEKDAY(AI$4,2)&gt;5,AI$4=Fériés),OR(AI41="x",AI41="S")),AI41,IF(AJ$4=$D41,"x",IF(AND(((AJ$4-$D41)/VLOOKUP($C41,Tableau1,6,0))=INT(((AJ$4-$D41)/VLOOKUP($C41,Tableau1,6,0))),$C41&lt;&gt;""),"S",""))),"")</f>
        <v>#NAME?</v>
      </c>
      <c r="AK41" s="62" t="e">
        <f t="array" aca="1" ref="AK41" ca="1">IFERROR(IF(AND(OR(WEEKDAY(AJ$4,2)&gt;5,AJ$4=Fériés),OR(AJ41="x",AJ41="S")),AJ41,IF(AK$4=$D41,"x",IF(AND(((AK$4-$D41)/VLOOKUP($C41,Tableau1,6,0))=INT(((AK$4-$D41)/VLOOKUP($C41,Tableau1,6,0))),$C41&lt;&gt;""),"S",""))),"")</f>
        <v>#NAME?</v>
      </c>
      <c r="AL41" s="62" t="e">
        <f t="array" aca="1" ref="AL41" ca="1">IFERROR(IF(AND(OR(WEEKDAY(AK$4,2)&gt;5,AK$4=Fériés),OR(AK41="x",AK41="S")),AK41,IF(AL$4=$D41,"x",IF(AND(((AL$4-$D41)/VLOOKUP($C41,Tableau1,6,0))=INT(((AL$4-$D41)/VLOOKUP($C41,Tableau1,6,0))),$C41&lt;&gt;""),"S",""))),"")</f>
        <v>#NAME?</v>
      </c>
      <c r="AM41" s="62" t="e">
        <f t="array" aca="1" ref="AM41" ca="1">IFERROR(IF(AND(OR(WEEKDAY(AL$4,2)&gt;5,AL$4=Fériés),OR(AL41="x",AL41="S")),AL41,IF(AM$4=$D41,"x",IF(AND(((AM$4-$D41)/VLOOKUP($C41,Tableau1,6,0))=INT(((AM$4-$D41)/VLOOKUP($C41,Tableau1,6,0))),$C41&lt;&gt;""),"S",""))),"")</f>
        <v>#NAME?</v>
      </c>
      <c r="AN41" s="62" t="e">
        <f t="array" aca="1" ref="AN41" ca="1">IFERROR(IF(AND(OR(WEEKDAY(AM$4,2)&gt;5,AM$4=Fériés),OR(AM41="x",AM41="S")),AM41,IF(AN$4=$D41,"x",IF(AND(((AN$4-$D41)/VLOOKUP($C41,Tableau1,6,0))=INT(((AN$4-$D41)/VLOOKUP($C41,Tableau1,6,0))),$C41&lt;&gt;""),"S",""))),"")</f>
        <v>#NAME?</v>
      </c>
      <c r="AO41" s="62" t="e">
        <f t="array" aca="1" ref="AO41" ca="1">IFERROR(IF(AND(OR(WEEKDAY(AN$4,2)&gt;5,AN$4=Fériés),OR(AN41="x",AN41="S")),AN41,IF(AO$4=$D41,"x",IF(AND(((AO$4-$D41)/VLOOKUP($C41,Tableau1,6,0))=INT(((AO$4-$D41)/VLOOKUP($C41,Tableau1,6,0))),$C41&lt;&gt;""),"S",""))),"")</f>
        <v>#NAME?</v>
      </c>
      <c r="AP41" s="62" t="e">
        <f t="array" aca="1" ref="AP41" ca="1">IFERROR(IF(AND(OR(WEEKDAY(AO$4,2)&gt;5,AO$4=Fériés),OR(AO41="x",AO41="S")),AO41,IF(AP$4=$D41,"x",IF(AND(((AP$4-$D41)/VLOOKUP($C41,Tableau1,6,0))=INT(((AP$4-$D41)/VLOOKUP($C41,Tableau1,6,0))),$C41&lt;&gt;""),"S",""))),"")</f>
        <v>#NAME?</v>
      </c>
      <c r="AQ41" s="62" t="e">
        <f t="array" aca="1" ref="AQ41" ca="1">IFERROR(IF(AND(OR(WEEKDAY(AP$4,2)&gt;5,AP$4=Fériés),OR(AP41="x",AP41="S")),AP41,IF(AQ$4=$D41,"x",IF(AND(((AQ$4-$D41)/VLOOKUP($C41,Tableau1,6,0))=INT(((AQ$4-$D41)/VLOOKUP($C41,Tableau1,6,0))),$C41&lt;&gt;""),"S",""))),"")</f>
        <v>#NAME?</v>
      </c>
      <c r="AR41" s="62" t="e">
        <f t="array" aca="1" ref="AR41" ca="1">IFERROR(IF(AND(OR(WEEKDAY(AQ$4,2)&gt;5,AQ$4=Fériés),OR(AQ41="x",AQ41="S")),AQ41,IF(AR$4=$D41,"x",IF(AND(((AR$4-$D41)/VLOOKUP($C41,Tableau1,6,0))=INT(((AR$4-$D41)/VLOOKUP($C41,Tableau1,6,0))),$C41&lt;&gt;""),"S",""))),"")</f>
        <v>#NAME?</v>
      </c>
      <c r="AS41" s="62" t="e">
        <f t="array" aca="1" ref="AS41" ca="1">IFERROR(IF(AND(OR(WEEKDAY(AR$4,2)&gt;5,AR$4=Fériés),OR(AR41="x",AR41="S")),AR41,IF(AS$4=$D41,"x",IF(AND(((AS$4-$D41)/VLOOKUP($C41,Tableau1,6,0))=INT(((AS$4-$D41)/VLOOKUP($C41,Tableau1,6,0))),$C41&lt;&gt;""),"S",""))),"")</f>
        <v>#NAME?</v>
      </c>
      <c r="AT41" s="62" t="e">
        <f t="array" aca="1" ref="AT41" ca="1">IFERROR(IF(AND(OR(WEEKDAY(AS$4,2)&gt;5,AS$4=Fériés),OR(AS41="x",AS41="S")),AS41,IF(AT$4=$D41,"x",IF(AND(((AT$4-$D41)/VLOOKUP($C41,Tableau1,6,0))=INT(((AT$4-$D41)/VLOOKUP($C41,Tableau1,6,0))),$C41&lt;&gt;""),"S",""))),"")</f>
        <v>#NAME?</v>
      </c>
      <c r="AU41" s="62" t="e">
        <f t="array" aca="1" ref="AU41" ca="1">IFERROR(IF(AND(OR(WEEKDAY(AT$4,2)&gt;5,AT$4=Fériés),OR(AT41="x",AT41="S")),AT41,IF(AU$4=$D41,"x",IF(AND(((AU$4-$D41)/VLOOKUP($C41,Tableau1,6,0))=INT(((AU$4-$D41)/VLOOKUP($C41,Tableau1,6,0))),$C41&lt;&gt;""),"S",""))),"")</f>
        <v>#NAME?</v>
      </c>
      <c r="AV41" s="62" t="e">
        <f t="array" aca="1" ref="AV41" ca="1">IFERROR(IF(AND(OR(WEEKDAY(AU$4,2)&gt;5,AU$4=Fériés),OR(AU41="x",AU41="S")),AU41,IF(AV$4=$D41,"x",IF(AND(((AV$4-$D41)/VLOOKUP($C41,Tableau1,6,0))=INT(((AV$4-$D41)/VLOOKUP($C41,Tableau1,6,0))),$C41&lt;&gt;""),"S",""))),"")</f>
        <v>#NAME?</v>
      </c>
      <c r="AW41" s="62" t="e">
        <f t="array" aca="1" ref="AW41" ca="1">IFERROR(IF(AND(OR(WEEKDAY(AV$4,2)&gt;5,AV$4=Fériés),OR(AV41="x",AV41="S")),AV41,IF(AW$4=$D41,"x",IF(AND(((AW$4-$D41)/VLOOKUP($C41,Tableau1,6,0))=INT(((AW$4-$D41)/VLOOKUP($C41,Tableau1,6,0))),$C41&lt;&gt;""),"S",""))),"")</f>
        <v>#NAME?</v>
      </c>
      <c r="AX41" s="62" t="e">
        <f t="array" aca="1" ref="AX41" ca="1">IFERROR(IF(AND(OR(WEEKDAY(AW$4,2)&gt;5,AW$4=Fériés),OR(AW41="x",AW41="S")),AW41,IF(AX$4=$D41,"x",IF(AND(((AX$4-$D41)/VLOOKUP($C41,Tableau1,6,0))=INT(((AX$4-$D41)/VLOOKUP($C41,Tableau1,6,0))),$C41&lt;&gt;""),"S",""))),"")</f>
        <v>#NAME?</v>
      </c>
      <c r="AY41" s="62" t="e">
        <f t="array" aca="1" ref="AY41" ca="1">IFERROR(IF(AND(OR(WEEKDAY(AX$4,2)&gt;5,AX$4=Fériés),OR(AX41="x",AX41="S")),AX41,IF(AY$4=$D41,"x",IF(AND(((AY$4-$D41)/VLOOKUP($C41,Tableau1,6,0))=INT(((AY$4-$D41)/VLOOKUP($C41,Tableau1,6,0))),$C41&lt;&gt;""),"S",""))),"")</f>
        <v>#NAME?</v>
      </c>
      <c r="AZ41" s="62" t="e">
        <f t="array" aca="1" ref="AZ41" ca="1">IFERROR(IF(AND(OR(WEEKDAY(AY$4,2)&gt;5,AY$4=Fériés),OR(AY41="x",AY41="S")),AY41,IF(AZ$4=$D41,"x",IF(AND(((AZ$4-$D41)/VLOOKUP($C41,Tableau1,6,0))=INT(((AZ$4-$D41)/VLOOKUP($C41,Tableau1,6,0))),$C41&lt;&gt;""),"S",""))),"")</f>
        <v>#NAME?</v>
      </c>
      <c r="BA41" s="62" t="e">
        <f t="array" aca="1" ref="BA41" ca="1">IFERROR(IF(AND(OR(WEEKDAY(AZ$4,2)&gt;5,AZ$4=Fériés),OR(AZ41="x",AZ41="S")),AZ41,IF(BA$4=$D41,"x",IF(AND(((BA$4-$D41)/VLOOKUP($C41,Tableau1,6,0))=INT(((BA$4-$D41)/VLOOKUP($C41,Tableau1,6,0))),$C41&lt;&gt;""),"S",""))),"")</f>
        <v>#NAME?</v>
      </c>
      <c r="BB41" s="62" t="e">
        <f t="array" aca="1" ref="BB41" ca="1">IFERROR(IF(AND(OR(WEEKDAY(BA$4,2)&gt;5,BA$4=Fériés),OR(BA41="x",BA41="S")),BA41,IF(BB$4=$D41,"x",IF(AND(((BB$4-$D41)/VLOOKUP($C41,Tableau1,6,0))=INT(((BB$4-$D41)/VLOOKUP($C41,Tableau1,6,0))),$C41&lt;&gt;""),"S",""))),"")</f>
        <v>#NAME?</v>
      </c>
      <c r="BC41" s="62" t="e">
        <f t="array" aca="1" ref="BC41" ca="1">IFERROR(IF(AND(OR(WEEKDAY(BB$4,2)&gt;5,BB$4=Fériés),OR(BB41="x",BB41="S")),BB41,IF(BC$4=$D41,"x",IF(AND(((BC$4-$D41)/VLOOKUP($C41,Tableau1,6,0))=INT(((BC$4-$D41)/VLOOKUP($C41,Tableau1,6,0))),$C41&lt;&gt;""),"S",""))),"")</f>
        <v>#NAME?</v>
      </c>
      <c r="BD41" s="63" t="e">
        <f t="array" aca="1" ref="BD41" ca="1">IFERROR(IF(AND(OR(WEEKDAY(BC$4,2)&gt;5,BC$4=Fériés),OR(BC41="x",BC41="S")),BC41,IF(BD$4=$D41,"x",IF(AND(((BD$4-$D41)/VLOOKUP($C41,Tableau1,6,0))=INT(((BD$4-$D41)/VLOOKUP($C41,Tableau1,6,0))),$C41&lt;&gt;""),"S",""))),"")</f>
        <v>#NAME?</v>
      </c>
    </row>
    <row r="42" spans="3:56">
      <c r="C42" s="74" t="s">
        <v>104</v>
      </c>
      <c r="D42" s="24">
        <f ca="1">IF(ISBLANK(C42),0,VLOOKUP(C42,MACHINE!$C$4:$J$49,2,0))</f>
        <v>42662</v>
      </c>
      <c r="E42" s="48"/>
      <c r="F42">
        <f t="shared" ca="1" si="4"/>
        <v>42662</v>
      </c>
      <c r="G42" s="62" t="e">
        <f t="array" aca="1" ref="G42" ca="1">IFERROR(IF(AND(OR(WEEKDAY(F$4,2)&gt;5,F$4=Fériés),OR(F42="x",F42="S")),F42,IF(G$4=$D42,"x",IF(AND(((G$4-$D42)/VLOOKUP($C42,Tableau1,6,0))=INT(((G$4-$D42)/VLOOKUP($C42,Tableau1,6,0))),$C42&lt;&gt;""),"S",""))),"")</f>
        <v>#NAME?</v>
      </c>
      <c r="H42" s="62" t="e">
        <f t="array" aca="1" ref="H42" ca="1">IFERROR(IF(AND(OR(WEEKDAY(G$4,2)&gt;5,G$4=Fériés),OR(G42="x",G42="S")),G42,IF(H$4=$D42,"x",IF(AND(((H$4-$D42)/VLOOKUP($C42,Tableau1,6,0))=INT(((H$4-$D42)/VLOOKUP($C42,Tableau1,6,0))),$C42&lt;&gt;""),"S",""))),"")</f>
        <v>#NAME?</v>
      </c>
      <c r="I42" s="62" t="e">
        <f t="array" aca="1" ref="I42" ca="1">IFERROR(IF(AND(OR(WEEKDAY(H$4,2)&gt;5,H$4=Fériés),OR(H42="x",H42="S")),H42,IF(I$4=$D42,"x",IF(AND(((I$4-$D42)/VLOOKUP($C42,Tableau1,6,0))=INT(((I$4-$D42)/VLOOKUP($C42,Tableau1,6,0))),$C42&lt;&gt;""),"S",""))),"")</f>
        <v>#NAME?</v>
      </c>
      <c r="J42" s="62" t="e">
        <f t="array" aca="1" ref="J42" ca="1">IFERROR(IF(AND(OR(WEEKDAY(I$4,2)&gt;5,I$4=Fériés),OR(I42="x",I42="S")),I42,IF(J$4=$D42,"x",IF(AND(((J$4-$D42)/VLOOKUP($C42,Tableau1,6,0))=INT(((J$4-$D42)/VLOOKUP($C42,Tableau1,6,0))),$C42&lt;&gt;""),"S",""))),"")</f>
        <v>#NAME?</v>
      </c>
      <c r="K42" s="62" t="e">
        <f t="array" aca="1" ref="K42" ca="1">IFERROR(IF(AND(OR(WEEKDAY(J$4,2)&gt;5,J$4=Fériés),OR(J42="x",J42="S")),J42,IF(K$4=$D42,"x",IF(AND(((K$4-$D42)/VLOOKUP($C42,Tableau1,6,0))=INT(((K$4-$D42)/VLOOKUP($C42,Tableau1,6,0))),$C42&lt;&gt;""),"S",""))),"")</f>
        <v>#NAME?</v>
      </c>
      <c r="L42" s="62" t="e">
        <f t="array" aca="1" ref="L42" ca="1">IFERROR(IF(AND(OR(WEEKDAY(K$4,2)&gt;5,K$4=Fériés),OR(K42="x",K42="S")),K42,IF(L$4=$D42,"x",IF(AND(((L$4-$D42)/VLOOKUP($C42,Tableau1,6,0))=INT(((L$4-$D42)/VLOOKUP($C42,Tableau1,6,0))),$C42&lt;&gt;""),"S",""))),"")</f>
        <v>#NAME?</v>
      </c>
      <c r="M42" s="62" t="e">
        <f t="array" aca="1" ref="M42" ca="1">IFERROR(IF(AND(OR(WEEKDAY(L$4,2)&gt;5,L$4=Fériés),OR(L42="x",L42="S")),L42,IF(M$4=$D42,"x",IF(AND(((M$4-$D42)/VLOOKUP($C42,Tableau1,6,0))=INT(((M$4-$D42)/VLOOKUP($C42,Tableau1,6,0))),$C42&lt;&gt;""),"S",""))),"")</f>
        <v>#NAME?</v>
      </c>
      <c r="N42" s="62" t="e">
        <f t="array" aca="1" ref="N42" ca="1">IFERROR(IF(AND(OR(WEEKDAY(M$4,2)&gt;5,M$4=Fériés),OR(M42="x",M42="S")),M42,IF(N$4=$D42,"x",IF(AND(((N$4-$D42)/VLOOKUP($C42,Tableau1,6,0))=INT(((N$4-$D42)/VLOOKUP($C42,Tableau1,6,0))),$C42&lt;&gt;""),"S",""))),"")</f>
        <v>#NAME?</v>
      </c>
      <c r="O42" s="62" t="e">
        <f t="array" aca="1" ref="O42" ca="1">IFERROR(IF(AND(OR(WEEKDAY(N$4,2)&gt;5,N$4=Fériés),OR(N42="x",N42="S")),N42,IF(O$4=$D42,"x",IF(AND(((O$4-$D42)/VLOOKUP($C42,Tableau1,6,0))=INT(((O$4-$D42)/VLOOKUP($C42,Tableau1,6,0))),$C42&lt;&gt;""),"S",""))),"")</f>
        <v>#NAME?</v>
      </c>
      <c r="P42" s="62" t="e">
        <f t="array" aca="1" ref="P42" ca="1">IFERROR(IF(AND(OR(WEEKDAY(O$4,2)&gt;5,O$4=Fériés),OR(O42="x",O42="S")),O42,IF(P$4=$D42,"x",IF(AND(((P$4-$D42)/VLOOKUP($C42,Tableau1,6,0))=INT(((P$4-$D42)/VLOOKUP($C42,Tableau1,6,0))),$C42&lt;&gt;""),"S",""))),"")</f>
        <v>#NAME?</v>
      </c>
      <c r="Q42" s="62" t="e">
        <f t="array" aca="1" ref="Q42" ca="1">IFERROR(IF(AND(OR(WEEKDAY(P$4,2)&gt;5,P$4=Fériés),OR(P42="x",P42="S")),P42,IF(Q$4=$D42,"x",IF(AND(((Q$4-$D42)/VLOOKUP($C42,Tableau1,6,0))=INT(((Q$4-$D42)/VLOOKUP($C42,Tableau1,6,0))),$C42&lt;&gt;""),"S",""))),"")</f>
        <v>#NAME?</v>
      </c>
      <c r="R42" s="62" t="e">
        <f t="array" aca="1" ref="R42" ca="1">IFERROR(IF(AND(OR(WEEKDAY(Q$4,2)&gt;5,Q$4=Fériés),OR(Q42="x",Q42="S")),Q42,IF(R$4=$D42,"x",IF(AND(((R$4-$D42)/VLOOKUP($C42,Tableau1,6,0))=INT(((R$4-$D42)/VLOOKUP($C42,Tableau1,6,0))),$C42&lt;&gt;""),"S",""))),"")</f>
        <v>#NAME?</v>
      </c>
      <c r="S42" s="62" t="e">
        <f t="array" aca="1" ref="S42" ca="1">IFERROR(IF(AND(OR(WEEKDAY(R$4,2)&gt;5,R$4=Fériés),OR(R42="x",R42="S")),R42,IF(S$4=$D42,"x",IF(AND(((S$4-$D42)/VLOOKUP($C42,Tableau1,6,0))=INT(((S$4-$D42)/VLOOKUP($C42,Tableau1,6,0))),$C42&lt;&gt;""),"S",""))),"")</f>
        <v>#NAME?</v>
      </c>
      <c r="T42" s="62" t="e">
        <f t="array" aca="1" ref="T42" ca="1">IFERROR(IF(AND(OR(WEEKDAY(S$4,2)&gt;5,S$4=Fériés),OR(S42="x",S42="S")),S42,IF(T$4=$D42,"x",IF(AND(((T$4-$D42)/VLOOKUP($C42,Tableau1,6,0))=INT(((T$4-$D42)/VLOOKUP($C42,Tableau1,6,0))),$C42&lt;&gt;""),"S",""))),"")</f>
        <v>#NAME?</v>
      </c>
      <c r="U42" s="62" t="e">
        <f t="array" aca="1" ref="U42" ca="1">IFERROR(IF(AND(OR(WEEKDAY(T$4,2)&gt;5,T$4=Fériés),OR(T42="x",T42="S")),T42,IF(U$4=$D42,"x",IF(AND(((U$4-$D42)/VLOOKUP($C42,Tableau1,6,0))=INT(((U$4-$D42)/VLOOKUP($C42,Tableau1,6,0))),$C42&lt;&gt;""),"S",""))),"")</f>
        <v>#NAME?</v>
      </c>
      <c r="V42" s="62" t="e">
        <f t="array" aca="1" ref="V42" ca="1">IFERROR(IF(AND(OR(WEEKDAY(U$4,2)&gt;5,U$4=Fériés),OR(U42="x",U42="S")),U42,IF(V$4=$D42,"x",IF(AND(((V$4-$D42)/VLOOKUP($C42,Tableau1,6,0))=INT(((V$4-$D42)/VLOOKUP($C42,Tableau1,6,0))),$C42&lt;&gt;""),"S",""))),"")</f>
        <v>#NAME?</v>
      </c>
      <c r="W42" s="62" t="e">
        <f t="array" aca="1" ref="W42" ca="1">IFERROR(IF(AND(OR(WEEKDAY(V$4,2)&gt;5,V$4=Fériés),OR(V42="x",V42="S")),V42,IF(W$4=$D42,"x",IF(AND(((W$4-$D42)/VLOOKUP($C42,Tableau1,6,0))=INT(((W$4-$D42)/VLOOKUP($C42,Tableau1,6,0))),$C42&lt;&gt;""),"S",""))),"")</f>
        <v>#NAME?</v>
      </c>
      <c r="X42" s="62" t="e">
        <f t="array" aca="1" ref="X42" ca="1">IFERROR(IF(AND(OR(WEEKDAY(W$4,2)&gt;5,W$4=Fériés),OR(W42="x",W42="S")),W42,IF(X$4=$D42,"x",IF(AND(((X$4-$D42)/VLOOKUP($C42,Tableau1,6,0))=INT(((X$4-$D42)/VLOOKUP($C42,Tableau1,6,0))),$C42&lt;&gt;""),"S",""))),"")</f>
        <v>#NAME?</v>
      </c>
      <c r="Y42" s="62" t="e">
        <f t="array" aca="1" ref="Y42" ca="1">IFERROR(IF(AND(OR(WEEKDAY(X$4,2)&gt;5,X$4=Fériés),OR(X42="x",X42="S")),X42,IF(Y$4=$D42,"x",IF(AND(((Y$4-$D42)/VLOOKUP($C42,Tableau1,6,0))=INT(((Y$4-$D42)/VLOOKUP($C42,Tableau1,6,0))),$C42&lt;&gt;""),"S",""))),"")</f>
        <v>#NAME?</v>
      </c>
      <c r="Z42" s="62" t="e">
        <f t="array" aca="1" ref="Z42" ca="1">IFERROR(IF(AND(OR(WEEKDAY(Y$4,2)&gt;5,Y$4=Fériés),OR(Y42="x",Y42="S")),Y42,IF(Z$4=$D42,"x",IF(AND(((Z$4-$D42)/VLOOKUP($C42,Tableau1,6,0))=INT(((Z$4-$D42)/VLOOKUP($C42,Tableau1,6,0))),$C42&lt;&gt;""),"S",""))),"")</f>
        <v>#NAME?</v>
      </c>
      <c r="AA42" s="62" t="e">
        <f t="array" aca="1" ref="AA42" ca="1">IFERROR(IF(AND(OR(WEEKDAY(Z$4,2)&gt;5,Z$4=Fériés),OR(Z42="x",Z42="S")),Z42,IF(AA$4=$D42,"x",IF(AND(((AA$4-$D42)/VLOOKUP($C42,Tableau1,6,0))=INT(((AA$4-$D42)/VLOOKUP($C42,Tableau1,6,0))),$C42&lt;&gt;""),"S",""))),"")</f>
        <v>#NAME?</v>
      </c>
      <c r="AB42" s="62" t="e">
        <f t="array" aca="1" ref="AB42" ca="1">IFERROR(IF(AND(OR(WEEKDAY(AA$4,2)&gt;5,AA$4=Fériés),OR(AA42="x",AA42="S")),AA42,IF(AB$4=$D42,"x",IF(AND(((AB$4-$D42)/VLOOKUP($C42,Tableau1,6,0))=INT(((AB$4-$D42)/VLOOKUP($C42,Tableau1,6,0))),$C42&lt;&gt;""),"S",""))),"")</f>
        <v>#NAME?</v>
      </c>
      <c r="AC42" s="62" t="e">
        <f t="array" aca="1" ref="AC42" ca="1">IFERROR(IF(AND(OR(WEEKDAY(AB$4,2)&gt;5,AB$4=Fériés),OR(AB42="x",AB42="S")),AB42,IF(AC$4=$D42,"x",IF(AND(((AC$4-$D42)/VLOOKUP($C42,Tableau1,6,0))=INT(((AC$4-$D42)/VLOOKUP($C42,Tableau1,6,0))),$C42&lt;&gt;""),"S",""))),"")</f>
        <v>#NAME?</v>
      </c>
      <c r="AD42" s="62" t="e">
        <f t="array" aca="1" ref="AD42" ca="1">IFERROR(IF(AND(OR(WEEKDAY(AC$4,2)&gt;5,AC$4=Fériés),OR(AC42="x",AC42="S")),AC42,IF(AD$4=$D42,"x",IF(AND(((AD$4-$D42)/VLOOKUP($C42,Tableau1,6,0))=INT(((AD$4-$D42)/VLOOKUP($C42,Tableau1,6,0))),$C42&lt;&gt;""),"S",""))),"")</f>
        <v>#NAME?</v>
      </c>
      <c r="AE42" s="62" t="e">
        <f t="array" aca="1" ref="AE42" ca="1">IFERROR(IF(AND(OR(WEEKDAY(AD$4,2)&gt;5,AD$4=Fériés),OR(AD42="x",AD42="S")),AD42,IF(AE$4=$D42,"x",IF(AND(((AE$4-$D42)/VLOOKUP($C42,Tableau1,6,0))=INT(((AE$4-$D42)/VLOOKUP($C42,Tableau1,6,0))),$C42&lt;&gt;""),"S",""))),"")</f>
        <v>#NAME?</v>
      </c>
      <c r="AF42" s="62" t="e">
        <f t="array" aca="1" ref="AF42" ca="1">IFERROR(IF(AND(OR(WEEKDAY(AE$4,2)&gt;5,AE$4=Fériés),OR(AE42="x",AE42="S")),AE42,IF(AF$4=$D42,"x",IF(AND(((AF$4-$D42)/VLOOKUP($C42,Tableau1,6,0))=INT(((AF$4-$D42)/VLOOKUP($C42,Tableau1,6,0))),$C42&lt;&gt;""),"S",""))),"")</f>
        <v>#NAME?</v>
      </c>
      <c r="AG42" s="62" t="e">
        <f t="array" aca="1" ref="AG42" ca="1">IFERROR(IF(AND(OR(WEEKDAY(AF$4,2)&gt;5,AF$4=Fériés),OR(AF42="x",AF42="S")),AF42,IF(AG$4=$D42,"x",IF(AND(((AG$4-$D42)/VLOOKUP($C42,Tableau1,6,0))=INT(((AG$4-$D42)/VLOOKUP($C42,Tableau1,6,0))),$C42&lt;&gt;""),"S",""))),"")</f>
        <v>#NAME?</v>
      </c>
      <c r="AH42" s="62" t="e">
        <f t="array" aca="1" ref="AH42" ca="1">IFERROR(IF(AND(OR(WEEKDAY(AG$4,2)&gt;5,AG$4=Fériés),OR(AG42="x",AG42="S")),AG42,IF(AH$4=$D42,"x",IF(AND(((AH$4-$D42)/VLOOKUP($C42,Tableau1,6,0))=INT(((AH$4-$D42)/VLOOKUP($C42,Tableau1,6,0))),$C42&lt;&gt;""),"S",""))),"")</f>
        <v>#NAME?</v>
      </c>
      <c r="AI42" s="62" t="e">
        <f t="array" aca="1" ref="AI42" ca="1">IFERROR(IF(AND(OR(WEEKDAY(AH$4,2)&gt;5,AH$4=Fériés),OR(AH42="x",AH42="S")),AH42,IF(AI$4=$D42,"x",IF(AND(((AI$4-$D42)/VLOOKUP($C42,Tableau1,6,0))=INT(((AI$4-$D42)/VLOOKUP($C42,Tableau1,6,0))),$C42&lt;&gt;""),"S",""))),"")</f>
        <v>#NAME?</v>
      </c>
      <c r="AJ42" s="62" t="e">
        <f t="array" aca="1" ref="AJ42" ca="1">IFERROR(IF(AND(OR(WEEKDAY(AI$4,2)&gt;5,AI$4=Fériés),OR(AI42="x",AI42="S")),AI42,IF(AJ$4=$D42,"x",IF(AND(((AJ$4-$D42)/VLOOKUP($C42,Tableau1,6,0))=INT(((AJ$4-$D42)/VLOOKUP($C42,Tableau1,6,0))),$C42&lt;&gt;""),"S",""))),"")</f>
        <v>#NAME?</v>
      </c>
      <c r="AK42" s="62" t="e">
        <f t="array" aca="1" ref="AK42" ca="1">IFERROR(IF(AND(OR(WEEKDAY(AJ$4,2)&gt;5,AJ$4=Fériés),OR(AJ42="x",AJ42="S")),AJ42,IF(AK$4=$D42,"x",IF(AND(((AK$4-$D42)/VLOOKUP($C42,Tableau1,6,0))=INT(((AK$4-$D42)/VLOOKUP($C42,Tableau1,6,0))),$C42&lt;&gt;""),"S",""))),"")</f>
        <v>#NAME?</v>
      </c>
      <c r="AL42" s="62" t="e">
        <f t="array" aca="1" ref="AL42" ca="1">IFERROR(IF(AND(OR(WEEKDAY(AK$4,2)&gt;5,AK$4=Fériés),OR(AK42="x",AK42="S")),AK42,IF(AL$4=$D42,"x",IF(AND(((AL$4-$D42)/VLOOKUP($C42,Tableau1,6,0))=INT(((AL$4-$D42)/VLOOKUP($C42,Tableau1,6,0))),$C42&lt;&gt;""),"S",""))),"")</f>
        <v>#NAME?</v>
      </c>
      <c r="AM42" s="62" t="e">
        <f t="array" aca="1" ref="AM42" ca="1">IFERROR(IF(AND(OR(WEEKDAY(AL$4,2)&gt;5,AL$4=Fériés),OR(AL42="x",AL42="S")),AL42,IF(AM$4=$D42,"x",IF(AND(((AM$4-$D42)/VLOOKUP($C42,Tableau1,6,0))=INT(((AM$4-$D42)/VLOOKUP($C42,Tableau1,6,0))),$C42&lt;&gt;""),"S",""))),"")</f>
        <v>#NAME?</v>
      </c>
      <c r="AN42" s="62" t="e">
        <f t="array" aca="1" ref="AN42" ca="1">IFERROR(IF(AND(OR(WEEKDAY(AM$4,2)&gt;5,AM$4=Fériés),OR(AM42="x",AM42="S")),AM42,IF(AN$4=$D42,"x",IF(AND(((AN$4-$D42)/VLOOKUP($C42,Tableau1,6,0))=INT(((AN$4-$D42)/VLOOKUP($C42,Tableau1,6,0))),$C42&lt;&gt;""),"S",""))),"")</f>
        <v>#NAME?</v>
      </c>
      <c r="AO42" s="62" t="e">
        <f t="array" aca="1" ref="AO42" ca="1">IFERROR(IF(AND(OR(WEEKDAY(AN$4,2)&gt;5,AN$4=Fériés),OR(AN42="x",AN42="S")),AN42,IF(AO$4=$D42,"x",IF(AND(((AO$4-$D42)/VLOOKUP($C42,Tableau1,6,0))=INT(((AO$4-$D42)/VLOOKUP($C42,Tableau1,6,0))),$C42&lt;&gt;""),"S",""))),"")</f>
        <v>#NAME?</v>
      </c>
      <c r="AP42" s="62" t="e">
        <f t="array" aca="1" ref="AP42" ca="1">IFERROR(IF(AND(OR(WEEKDAY(AO$4,2)&gt;5,AO$4=Fériés),OR(AO42="x",AO42="S")),AO42,IF(AP$4=$D42,"x",IF(AND(((AP$4-$D42)/VLOOKUP($C42,Tableau1,6,0))=INT(((AP$4-$D42)/VLOOKUP($C42,Tableau1,6,0))),$C42&lt;&gt;""),"S",""))),"")</f>
        <v>#NAME?</v>
      </c>
      <c r="AQ42" s="62" t="e">
        <f t="array" aca="1" ref="AQ42" ca="1">IFERROR(IF(AND(OR(WEEKDAY(AP$4,2)&gt;5,AP$4=Fériés),OR(AP42="x",AP42="S")),AP42,IF(AQ$4=$D42,"x",IF(AND(((AQ$4-$D42)/VLOOKUP($C42,Tableau1,6,0))=INT(((AQ$4-$D42)/VLOOKUP($C42,Tableau1,6,0))),$C42&lt;&gt;""),"S",""))),"")</f>
        <v>#NAME?</v>
      </c>
      <c r="AR42" s="62" t="e">
        <f t="array" aca="1" ref="AR42" ca="1">IFERROR(IF(AND(OR(WEEKDAY(AQ$4,2)&gt;5,AQ$4=Fériés),OR(AQ42="x",AQ42="S")),AQ42,IF(AR$4=$D42,"x",IF(AND(((AR$4-$D42)/VLOOKUP($C42,Tableau1,6,0))=INT(((AR$4-$D42)/VLOOKUP($C42,Tableau1,6,0))),$C42&lt;&gt;""),"S",""))),"")</f>
        <v>#NAME?</v>
      </c>
      <c r="AS42" s="62" t="e">
        <f t="array" aca="1" ref="AS42" ca="1">IFERROR(IF(AND(OR(WEEKDAY(AR$4,2)&gt;5,AR$4=Fériés),OR(AR42="x",AR42="S")),AR42,IF(AS$4=$D42,"x",IF(AND(((AS$4-$D42)/VLOOKUP($C42,Tableau1,6,0))=INT(((AS$4-$D42)/VLOOKUP($C42,Tableau1,6,0))),$C42&lt;&gt;""),"S",""))),"")</f>
        <v>#NAME?</v>
      </c>
      <c r="AT42" s="62" t="e">
        <f t="array" aca="1" ref="AT42" ca="1">IFERROR(IF(AND(OR(WEEKDAY(AS$4,2)&gt;5,AS$4=Fériés),OR(AS42="x",AS42="S")),AS42,IF(AT$4=$D42,"x",IF(AND(((AT$4-$D42)/VLOOKUP($C42,Tableau1,6,0))=INT(((AT$4-$D42)/VLOOKUP($C42,Tableau1,6,0))),$C42&lt;&gt;""),"S",""))),"")</f>
        <v>#NAME?</v>
      </c>
      <c r="AU42" s="62" t="e">
        <f t="array" aca="1" ref="AU42" ca="1">IFERROR(IF(AND(OR(WEEKDAY(AT$4,2)&gt;5,AT$4=Fériés),OR(AT42="x",AT42="S")),AT42,IF(AU$4=$D42,"x",IF(AND(((AU$4-$D42)/VLOOKUP($C42,Tableau1,6,0))=INT(((AU$4-$D42)/VLOOKUP($C42,Tableau1,6,0))),$C42&lt;&gt;""),"S",""))),"")</f>
        <v>#NAME?</v>
      </c>
      <c r="AV42" s="62" t="e">
        <f t="array" aca="1" ref="AV42" ca="1">IFERROR(IF(AND(OR(WEEKDAY(AU$4,2)&gt;5,AU$4=Fériés),OR(AU42="x",AU42="S")),AU42,IF(AV$4=$D42,"x",IF(AND(((AV$4-$D42)/VLOOKUP($C42,Tableau1,6,0))=INT(((AV$4-$D42)/VLOOKUP($C42,Tableau1,6,0))),$C42&lt;&gt;""),"S",""))),"")</f>
        <v>#NAME?</v>
      </c>
      <c r="AW42" s="62" t="e">
        <f t="array" aca="1" ref="AW42" ca="1">IFERROR(IF(AND(OR(WEEKDAY(AV$4,2)&gt;5,AV$4=Fériés),OR(AV42="x",AV42="S")),AV42,IF(AW$4=$D42,"x",IF(AND(((AW$4-$D42)/VLOOKUP($C42,Tableau1,6,0))=INT(((AW$4-$D42)/VLOOKUP($C42,Tableau1,6,0))),$C42&lt;&gt;""),"S",""))),"")</f>
        <v>#NAME?</v>
      </c>
      <c r="AX42" s="62" t="e">
        <f t="array" aca="1" ref="AX42" ca="1">IFERROR(IF(AND(OR(WEEKDAY(AW$4,2)&gt;5,AW$4=Fériés),OR(AW42="x",AW42="S")),AW42,IF(AX$4=$D42,"x",IF(AND(((AX$4-$D42)/VLOOKUP($C42,Tableau1,6,0))=INT(((AX$4-$D42)/VLOOKUP($C42,Tableau1,6,0))),$C42&lt;&gt;""),"S",""))),"")</f>
        <v>#NAME?</v>
      </c>
      <c r="AY42" s="62" t="e">
        <f t="array" aca="1" ref="AY42" ca="1">IFERROR(IF(AND(OR(WEEKDAY(AX$4,2)&gt;5,AX$4=Fériés),OR(AX42="x",AX42="S")),AX42,IF(AY$4=$D42,"x",IF(AND(((AY$4-$D42)/VLOOKUP($C42,Tableau1,6,0))=INT(((AY$4-$D42)/VLOOKUP($C42,Tableau1,6,0))),$C42&lt;&gt;""),"S",""))),"")</f>
        <v>#NAME?</v>
      </c>
      <c r="AZ42" s="62" t="e">
        <f t="array" aca="1" ref="AZ42" ca="1">IFERROR(IF(AND(OR(WEEKDAY(AY$4,2)&gt;5,AY$4=Fériés),OR(AY42="x",AY42="S")),AY42,IF(AZ$4=$D42,"x",IF(AND(((AZ$4-$D42)/VLOOKUP($C42,Tableau1,6,0))=INT(((AZ$4-$D42)/VLOOKUP($C42,Tableau1,6,0))),$C42&lt;&gt;""),"S",""))),"")</f>
        <v>#NAME?</v>
      </c>
      <c r="BA42" s="62" t="e">
        <f t="array" aca="1" ref="BA42" ca="1">IFERROR(IF(AND(OR(WEEKDAY(AZ$4,2)&gt;5,AZ$4=Fériés),OR(AZ42="x",AZ42="S")),AZ42,IF(BA$4=$D42,"x",IF(AND(((BA$4-$D42)/VLOOKUP($C42,Tableau1,6,0))=INT(((BA$4-$D42)/VLOOKUP($C42,Tableau1,6,0))),$C42&lt;&gt;""),"S",""))),"")</f>
        <v>#NAME?</v>
      </c>
      <c r="BB42" s="62" t="e">
        <f t="array" aca="1" ref="BB42" ca="1">IFERROR(IF(AND(OR(WEEKDAY(BA$4,2)&gt;5,BA$4=Fériés),OR(BA42="x",BA42="S")),BA42,IF(BB$4=$D42,"x",IF(AND(((BB$4-$D42)/VLOOKUP($C42,Tableau1,6,0))=INT(((BB$4-$D42)/VLOOKUP($C42,Tableau1,6,0))),$C42&lt;&gt;""),"S",""))),"")</f>
        <v>#NAME?</v>
      </c>
      <c r="BC42" s="62" t="e">
        <f t="array" aca="1" ref="BC42" ca="1">IFERROR(IF(AND(OR(WEEKDAY(BB$4,2)&gt;5,BB$4=Fériés),OR(BB42="x",BB42="S")),BB42,IF(BC$4=$D42,"x",IF(AND(((BC$4-$D42)/VLOOKUP($C42,Tableau1,6,0))=INT(((BC$4-$D42)/VLOOKUP($C42,Tableau1,6,0))),$C42&lt;&gt;""),"S",""))),"")</f>
        <v>#NAME?</v>
      </c>
      <c r="BD42" s="63" t="e">
        <f t="array" aca="1" ref="BD42" ca="1">IFERROR(IF(AND(OR(WEEKDAY(BC$4,2)&gt;5,BC$4=Fériés),OR(BC42="x",BC42="S")),BC42,IF(BD$4=$D42,"x",IF(AND(((BD$4-$D42)/VLOOKUP($C42,Tableau1,6,0))=INT(((BD$4-$D42)/VLOOKUP($C42,Tableau1,6,0))),$C42&lt;&gt;""),"S",""))),"")</f>
        <v>#NAME?</v>
      </c>
    </row>
    <row r="43" spans="3:56">
      <c r="C43" s="74" t="s">
        <v>105</v>
      </c>
      <c r="D43" s="24">
        <f ca="1">IF(ISBLANK(C43),0,VLOOKUP(C43,MACHINE!$C$4:$J$49,2,0))</f>
        <v>42662</v>
      </c>
      <c r="E43" s="48"/>
      <c r="F43">
        <f t="shared" ca="1" si="4"/>
        <v>42662</v>
      </c>
      <c r="G43" s="62" t="e">
        <f t="array" aca="1" ref="G43" ca="1">IFERROR(IF(AND(OR(WEEKDAY(F$4,2)&gt;5,F$4=Fériés),OR(F43="x",F43="S")),F43,IF(G$4=$D43,"x",IF(AND(((G$4-$D43)/VLOOKUP($C43,Tableau1,6,0))=INT(((G$4-$D43)/VLOOKUP($C43,Tableau1,6,0))),$C43&lt;&gt;""),"S",""))),"")</f>
        <v>#NAME?</v>
      </c>
      <c r="H43" s="62" t="e">
        <f t="array" aca="1" ref="H43" ca="1">IFERROR(IF(AND(OR(WEEKDAY(G$4,2)&gt;5,G$4=Fériés),OR(G43="x",G43="S")),G43,IF(H$4=$D43,"x",IF(AND(((H$4-$D43)/VLOOKUP($C43,Tableau1,6,0))=INT(((H$4-$D43)/VLOOKUP($C43,Tableau1,6,0))),$C43&lt;&gt;""),"S",""))),"")</f>
        <v>#NAME?</v>
      </c>
      <c r="I43" s="62" t="e">
        <f t="array" aca="1" ref="I43" ca="1">IFERROR(IF(AND(OR(WEEKDAY(H$4,2)&gt;5,H$4=Fériés),OR(H43="x",H43="S")),H43,IF(I$4=$D43,"x",IF(AND(((I$4-$D43)/VLOOKUP($C43,Tableau1,6,0))=INT(((I$4-$D43)/VLOOKUP($C43,Tableau1,6,0))),$C43&lt;&gt;""),"S",""))),"")</f>
        <v>#NAME?</v>
      </c>
      <c r="J43" s="62" t="e">
        <f t="array" aca="1" ref="J43" ca="1">IFERROR(IF(AND(OR(WEEKDAY(I$4,2)&gt;5,I$4=Fériés),OR(I43="x",I43="S")),I43,IF(J$4=$D43,"x",IF(AND(((J$4-$D43)/VLOOKUP($C43,Tableau1,6,0))=INT(((J$4-$D43)/VLOOKUP($C43,Tableau1,6,0))),$C43&lt;&gt;""),"S",""))),"")</f>
        <v>#NAME?</v>
      </c>
      <c r="K43" s="62" t="e">
        <f t="array" aca="1" ref="K43" ca="1">IFERROR(IF(AND(OR(WEEKDAY(J$4,2)&gt;5,J$4=Fériés),OR(J43="x",J43="S")),J43,IF(K$4=$D43,"x",IF(AND(((K$4-$D43)/VLOOKUP($C43,Tableau1,6,0))=INT(((K$4-$D43)/VLOOKUP($C43,Tableau1,6,0))),$C43&lt;&gt;""),"S",""))),"")</f>
        <v>#NAME?</v>
      </c>
      <c r="L43" s="62" t="e">
        <f t="array" aca="1" ref="L43" ca="1">IFERROR(IF(AND(OR(WEEKDAY(K$4,2)&gt;5,K$4=Fériés),OR(K43="x",K43="S")),K43,IF(L$4=$D43,"x",IF(AND(((L$4-$D43)/VLOOKUP($C43,Tableau1,6,0))=INT(((L$4-$D43)/VLOOKUP($C43,Tableau1,6,0))),$C43&lt;&gt;""),"S",""))),"")</f>
        <v>#NAME?</v>
      </c>
      <c r="M43" s="62" t="e">
        <f t="array" aca="1" ref="M43" ca="1">IFERROR(IF(AND(OR(WEEKDAY(L$4,2)&gt;5,L$4=Fériés),OR(L43="x",L43="S")),L43,IF(M$4=$D43,"x",IF(AND(((M$4-$D43)/VLOOKUP($C43,Tableau1,6,0))=INT(((M$4-$D43)/VLOOKUP($C43,Tableau1,6,0))),$C43&lt;&gt;""),"S",""))),"")</f>
        <v>#NAME?</v>
      </c>
      <c r="N43" s="62" t="e">
        <f t="array" aca="1" ref="N43" ca="1">IFERROR(IF(AND(OR(WEEKDAY(M$4,2)&gt;5,M$4=Fériés),OR(M43="x",M43="S")),M43,IF(N$4=$D43,"x",IF(AND(((N$4-$D43)/VLOOKUP($C43,Tableau1,6,0))=INT(((N$4-$D43)/VLOOKUP($C43,Tableau1,6,0))),$C43&lt;&gt;""),"S",""))),"")</f>
        <v>#NAME?</v>
      </c>
      <c r="O43" s="62" t="e">
        <f t="array" aca="1" ref="O43" ca="1">IFERROR(IF(AND(OR(WEEKDAY(N$4,2)&gt;5,N$4=Fériés),OR(N43="x",N43="S")),N43,IF(O$4=$D43,"x",IF(AND(((O$4-$D43)/VLOOKUP($C43,Tableau1,6,0))=INT(((O$4-$D43)/VLOOKUP($C43,Tableau1,6,0))),$C43&lt;&gt;""),"S",""))),"")</f>
        <v>#NAME?</v>
      </c>
      <c r="P43" s="62" t="e">
        <f t="array" aca="1" ref="P43" ca="1">IFERROR(IF(AND(OR(WEEKDAY(O$4,2)&gt;5,O$4=Fériés),OR(O43="x",O43="S")),O43,IF(P$4=$D43,"x",IF(AND(((P$4-$D43)/VLOOKUP($C43,Tableau1,6,0))=INT(((P$4-$D43)/VLOOKUP($C43,Tableau1,6,0))),$C43&lt;&gt;""),"S",""))),"")</f>
        <v>#NAME?</v>
      </c>
      <c r="Q43" s="62" t="e">
        <f t="array" aca="1" ref="Q43" ca="1">IFERROR(IF(AND(OR(WEEKDAY(P$4,2)&gt;5,P$4=Fériés),OR(P43="x",P43="S")),P43,IF(Q$4=$D43,"x",IF(AND(((Q$4-$D43)/VLOOKUP($C43,Tableau1,6,0))=INT(((Q$4-$D43)/VLOOKUP($C43,Tableau1,6,0))),$C43&lt;&gt;""),"S",""))),"")</f>
        <v>#NAME?</v>
      </c>
      <c r="R43" s="62" t="e">
        <f t="array" aca="1" ref="R43" ca="1">IFERROR(IF(AND(OR(WEEKDAY(Q$4,2)&gt;5,Q$4=Fériés),OR(Q43="x",Q43="S")),Q43,IF(R$4=$D43,"x",IF(AND(((R$4-$D43)/VLOOKUP($C43,Tableau1,6,0))=INT(((R$4-$D43)/VLOOKUP($C43,Tableau1,6,0))),$C43&lt;&gt;""),"S",""))),"")</f>
        <v>#NAME?</v>
      </c>
      <c r="S43" s="62" t="e">
        <f t="array" aca="1" ref="S43" ca="1">IFERROR(IF(AND(OR(WEEKDAY(R$4,2)&gt;5,R$4=Fériés),OR(R43="x",R43="S")),R43,IF(S$4=$D43,"x",IF(AND(((S$4-$D43)/VLOOKUP($C43,Tableau1,6,0))=INT(((S$4-$D43)/VLOOKUP($C43,Tableau1,6,0))),$C43&lt;&gt;""),"S",""))),"")</f>
        <v>#NAME?</v>
      </c>
      <c r="T43" s="62" t="e">
        <f t="array" aca="1" ref="T43" ca="1">IFERROR(IF(AND(OR(WEEKDAY(S$4,2)&gt;5,S$4=Fériés),OR(S43="x",S43="S")),S43,IF(T$4=$D43,"x",IF(AND(((T$4-$D43)/VLOOKUP($C43,Tableau1,6,0))=INT(((T$4-$D43)/VLOOKUP($C43,Tableau1,6,0))),$C43&lt;&gt;""),"S",""))),"")</f>
        <v>#NAME?</v>
      </c>
      <c r="U43" s="62" t="e">
        <f t="array" aca="1" ref="U43" ca="1">IFERROR(IF(AND(OR(WEEKDAY(T$4,2)&gt;5,T$4=Fériés),OR(T43="x",T43="S")),T43,IF(U$4=$D43,"x",IF(AND(((U$4-$D43)/VLOOKUP($C43,Tableau1,6,0))=INT(((U$4-$D43)/VLOOKUP($C43,Tableau1,6,0))),$C43&lt;&gt;""),"S",""))),"")</f>
        <v>#NAME?</v>
      </c>
      <c r="V43" s="62" t="e">
        <f t="array" aca="1" ref="V43" ca="1">IFERROR(IF(AND(OR(WEEKDAY(U$4,2)&gt;5,U$4=Fériés),OR(U43="x",U43="S")),U43,IF(V$4=$D43,"x",IF(AND(((V$4-$D43)/VLOOKUP($C43,Tableau1,6,0))=INT(((V$4-$D43)/VLOOKUP($C43,Tableau1,6,0))),$C43&lt;&gt;""),"S",""))),"")</f>
        <v>#NAME?</v>
      </c>
      <c r="W43" s="62" t="e">
        <f t="array" aca="1" ref="W43" ca="1">IFERROR(IF(AND(OR(WEEKDAY(V$4,2)&gt;5,V$4=Fériés),OR(V43="x",V43="S")),V43,IF(W$4=$D43,"x",IF(AND(((W$4-$D43)/VLOOKUP($C43,Tableau1,6,0))=INT(((W$4-$D43)/VLOOKUP($C43,Tableau1,6,0))),$C43&lt;&gt;""),"S",""))),"")</f>
        <v>#NAME?</v>
      </c>
      <c r="X43" s="62" t="e">
        <f t="array" aca="1" ref="X43" ca="1">IFERROR(IF(AND(OR(WEEKDAY(W$4,2)&gt;5,W$4=Fériés),OR(W43="x",W43="S")),W43,IF(X$4=$D43,"x",IF(AND(((X$4-$D43)/VLOOKUP($C43,Tableau1,6,0))=INT(((X$4-$D43)/VLOOKUP($C43,Tableau1,6,0))),$C43&lt;&gt;""),"S",""))),"")</f>
        <v>#NAME?</v>
      </c>
      <c r="Y43" s="62" t="e">
        <f t="array" aca="1" ref="Y43" ca="1">IFERROR(IF(AND(OR(WEEKDAY(X$4,2)&gt;5,X$4=Fériés),OR(X43="x",X43="S")),X43,IF(Y$4=$D43,"x",IF(AND(((Y$4-$D43)/VLOOKUP($C43,Tableau1,6,0))=INT(((Y$4-$D43)/VLOOKUP($C43,Tableau1,6,0))),$C43&lt;&gt;""),"S",""))),"")</f>
        <v>#NAME?</v>
      </c>
      <c r="Z43" s="62" t="e">
        <f t="array" aca="1" ref="Z43" ca="1">IFERROR(IF(AND(OR(WEEKDAY(Y$4,2)&gt;5,Y$4=Fériés),OR(Y43="x",Y43="S")),Y43,IF(Z$4=$D43,"x",IF(AND(((Z$4-$D43)/VLOOKUP($C43,Tableau1,6,0))=INT(((Z$4-$D43)/VLOOKUP($C43,Tableau1,6,0))),$C43&lt;&gt;""),"S",""))),"")</f>
        <v>#NAME?</v>
      </c>
      <c r="AA43" s="62" t="e">
        <f t="array" aca="1" ref="AA43" ca="1">IFERROR(IF(AND(OR(WEEKDAY(Z$4,2)&gt;5,Z$4=Fériés),OR(Z43="x",Z43="S")),Z43,IF(AA$4=$D43,"x",IF(AND(((AA$4-$D43)/VLOOKUP($C43,Tableau1,6,0))=INT(((AA$4-$D43)/VLOOKUP($C43,Tableau1,6,0))),$C43&lt;&gt;""),"S",""))),"")</f>
        <v>#NAME?</v>
      </c>
      <c r="AB43" s="62" t="e">
        <f t="array" aca="1" ref="AB43" ca="1">IFERROR(IF(AND(OR(WEEKDAY(AA$4,2)&gt;5,AA$4=Fériés),OR(AA43="x",AA43="S")),AA43,IF(AB$4=$D43,"x",IF(AND(((AB$4-$D43)/VLOOKUP($C43,Tableau1,6,0))=INT(((AB$4-$D43)/VLOOKUP($C43,Tableau1,6,0))),$C43&lt;&gt;""),"S",""))),"")</f>
        <v>#NAME?</v>
      </c>
      <c r="AC43" s="62" t="e">
        <f t="array" aca="1" ref="AC43" ca="1">IFERROR(IF(AND(OR(WEEKDAY(AB$4,2)&gt;5,AB$4=Fériés),OR(AB43="x",AB43="S")),AB43,IF(AC$4=$D43,"x",IF(AND(((AC$4-$D43)/VLOOKUP($C43,Tableau1,6,0))=INT(((AC$4-$D43)/VLOOKUP($C43,Tableau1,6,0))),$C43&lt;&gt;""),"S",""))),"")</f>
        <v>#NAME?</v>
      </c>
      <c r="AD43" s="62" t="e">
        <f t="array" aca="1" ref="AD43" ca="1">IFERROR(IF(AND(OR(WEEKDAY(AC$4,2)&gt;5,AC$4=Fériés),OR(AC43="x",AC43="S")),AC43,IF(AD$4=$D43,"x",IF(AND(((AD$4-$D43)/VLOOKUP($C43,Tableau1,6,0))=INT(((AD$4-$D43)/VLOOKUP($C43,Tableau1,6,0))),$C43&lt;&gt;""),"S",""))),"")</f>
        <v>#NAME?</v>
      </c>
      <c r="AE43" s="62" t="e">
        <f t="array" aca="1" ref="AE43" ca="1">IFERROR(IF(AND(OR(WEEKDAY(AD$4,2)&gt;5,AD$4=Fériés),OR(AD43="x",AD43="S")),AD43,IF(AE$4=$D43,"x",IF(AND(((AE$4-$D43)/VLOOKUP($C43,Tableau1,6,0))=INT(((AE$4-$D43)/VLOOKUP($C43,Tableau1,6,0))),$C43&lt;&gt;""),"S",""))),"")</f>
        <v>#NAME?</v>
      </c>
      <c r="AF43" s="62" t="e">
        <f t="array" aca="1" ref="AF43" ca="1">IFERROR(IF(AND(OR(WEEKDAY(AE$4,2)&gt;5,AE$4=Fériés),OR(AE43="x",AE43="S")),AE43,IF(AF$4=$D43,"x",IF(AND(((AF$4-$D43)/VLOOKUP($C43,Tableau1,6,0))=INT(((AF$4-$D43)/VLOOKUP($C43,Tableau1,6,0))),$C43&lt;&gt;""),"S",""))),"")</f>
        <v>#NAME?</v>
      </c>
      <c r="AG43" s="62" t="e">
        <f t="array" aca="1" ref="AG43" ca="1">IFERROR(IF(AND(OR(WEEKDAY(AF$4,2)&gt;5,AF$4=Fériés),OR(AF43="x",AF43="S")),AF43,IF(AG$4=$D43,"x",IF(AND(((AG$4-$D43)/VLOOKUP($C43,Tableau1,6,0))=INT(((AG$4-$D43)/VLOOKUP($C43,Tableau1,6,0))),$C43&lt;&gt;""),"S",""))),"")</f>
        <v>#NAME?</v>
      </c>
      <c r="AH43" s="62" t="e">
        <f t="array" aca="1" ref="AH43" ca="1">IFERROR(IF(AND(OR(WEEKDAY(AG$4,2)&gt;5,AG$4=Fériés),OR(AG43="x",AG43="S")),AG43,IF(AH$4=$D43,"x",IF(AND(((AH$4-$D43)/VLOOKUP($C43,Tableau1,6,0))=INT(((AH$4-$D43)/VLOOKUP($C43,Tableau1,6,0))),$C43&lt;&gt;""),"S",""))),"")</f>
        <v>#NAME?</v>
      </c>
      <c r="AI43" s="62" t="e">
        <f t="array" aca="1" ref="AI43" ca="1">IFERROR(IF(AND(OR(WEEKDAY(AH$4,2)&gt;5,AH$4=Fériés),OR(AH43="x",AH43="S")),AH43,IF(AI$4=$D43,"x",IF(AND(((AI$4-$D43)/VLOOKUP($C43,Tableau1,6,0))=INT(((AI$4-$D43)/VLOOKUP($C43,Tableau1,6,0))),$C43&lt;&gt;""),"S",""))),"")</f>
        <v>#NAME?</v>
      </c>
      <c r="AJ43" s="62" t="e">
        <f t="array" aca="1" ref="AJ43" ca="1">IFERROR(IF(AND(OR(WEEKDAY(AI$4,2)&gt;5,AI$4=Fériés),OR(AI43="x",AI43="S")),AI43,IF(AJ$4=$D43,"x",IF(AND(((AJ$4-$D43)/VLOOKUP($C43,Tableau1,6,0))=INT(((AJ$4-$D43)/VLOOKUP($C43,Tableau1,6,0))),$C43&lt;&gt;""),"S",""))),"")</f>
        <v>#NAME?</v>
      </c>
      <c r="AK43" s="62" t="e">
        <f t="array" aca="1" ref="AK43" ca="1">IFERROR(IF(AND(OR(WEEKDAY(AJ$4,2)&gt;5,AJ$4=Fériés),OR(AJ43="x",AJ43="S")),AJ43,IF(AK$4=$D43,"x",IF(AND(((AK$4-$D43)/VLOOKUP($C43,Tableau1,6,0))=INT(((AK$4-$D43)/VLOOKUP($C43,Tableau1,6,0))),$C43&lt;&gt;""),"S",""))),"")</f>
        <v>#NAME?</v>
      </c>
      <c r="AL43" s="62" t="e">
        <f t="array" aca="1" ref="AL43" ca="1">IFERROR(IF(AND(OR(WEEKDAY(AK$4,2)&gt;5,AK$4=Fériés),OR(AK43="x",AK43="S")),AK43,IF(AL$4=$D43,"x",IF(AND(((AL$4-$D43)/VLOOKUP($C43,Tableau1,6,0))=INT(((AL$4-$D43)/VLOOKUP($C43,Tableau1,6,0))),$C43&lt;&gt;""),"S",""))),"")</f>
        <v>#NAME?</v>
      </c>
      <c r="AM43" s="62" t="e">
        <f t="array" aca="1" ref="AM43" ca="1">IFERROR(IF(AND(OR(WEEKDAY(AL$4,2)&gt;5,AL$4=Fériés),OR(AL43="x",AL43="S")),AL43,IF(AM$4=$D43,"x",IF(AND(((AM$4-$D43)/VLOOKUP($C43,Tableau1,6,0))=INT(((AM$4-$D43)/VLOOKUP($C43,Tableau1,6,0))),$C43&lt;&gt;""),"S",""))),"")</f>
        <v>#NAME?</v>
      </c>
      <c r="AN43" s="62" t="e">
        <f t="array" aca="1" ref="AN43" ca="1">IFERROR(IF(AND(OR(WEEKDAY(AM$4,2)&gt;5,AM$4=Fériés),OR(AM43="x",AM43="S")),AM43,IF(AN$4=$D43,"x",IF(AND(((AN$4-$D43)/VLOOKUP($C43,Tableau1,6,0))=INT(((AN$4-$D43)/VLOOKUP($C43,Tableau1,6,0))),$C43&lt;&gt;""),"S",""))),"")</f>
        <v>#NAME?</v>
      </c>
      <c r="AO43" s="62" t="e">
        <f t="array" aca="1" ref="AO43" ca="1">IFERROR(IF(AND(OR(WEEKDAY(AN$4,2)&gt;5,AN$4=Fériés),OR(AN43="x",AN43="S")),AN43,IF(AO$4=$D43,"x",IF(AND(((AO$4-$D43)/VLOOKUP($C43,Tableau1,6,0))=INT(((AO$4-$D43)/VLOOKUP($C43,Tableau1,6,0))),$C43&lt;&gt;""),"S",""))),"")</f>
        <v>#NAME?</v>
      </c>
      <c r="AP43" s="62" t="e">
        <f t="array" aca="1" ref="AP43" ca="1">IFERROR(IF(AND(OR(WEEKDAY(AO$4,2)&gt;5,AO$4=Fériés),OR(AO43="x",AO43="S")),AO43,IF(AP$4=$D43,"x",IF(AND(((AP$4-$D43)/VLOOKUP($C43,Tableau1,6,0))=INT(((AP$4-$D43)/VLOOKUP($C43,Tableau1,6,0))),$C43&lt;&gt;""),"S",""))),"")</f>
        <v>#NAME?</v>
      </c>
      <c r="AQ43" s="62" t="e">
        <f t="array" aca="1" ref="AQ43" ca="1">IFERROR(IF(AND(OR(WEEKDAY(AP$4,2)&gt;5,AP$4=Fériés),OR(AP43="x",AP43="S")),AP43,IF(AQ$4=$D43,"x",IF(AND(((AQ$4-$D43)/VLOOKUP($C43,Tableau1,6,0))=INT(((AQ$4-$D43)/VLOOKUP($C43,Tableau1,6,0))),$C43&lt;&gt;""),"S",""))),"")</f>
        <v>#NAME?</v>
      </c>
      <c r="AR43" s="62" t="e">
        <f t="array" aca="1" ref="AR43" ca="1">IFERROR(IF(AND(OR(WEEKDAY(AQ$4,2)&gt;5,AQ$4=Fériés),OR(AQ43="x",AQ43="S")),AQ43,IF(AR$4=$D43,"x",IF(AND(((AR$4-$D43)/VLOOKUP($C43,Tableau1,6,0))=INT(((AR$4-$D43)/VLOOKUP($C43,Tableau1,6,0))),$C43&lt;&gt;""),"S",""))),"")</f>
        <v>#NAME?</v>
      </c>
      <c r="AS43" s="62" t="e">
        <f t="array" aca="1" ref="AS43" ca="1">IFERROR(IF(AND(OR(WEEKDAY(AR$4,2)&gt;5,AR$4=Fériés),OR(AR43="x",AR43="S")),AR43,IF(AS$4=$D43,"x",IF(AND(((AS$4-$D43)/VLOOKUP($C43,Tableau1,6,0))=INT(((AS$4-$D43)/VLOOKUP($C43,Tableau1,6,0))),$C43&lt;&gt;""),"S",""))),"")</f>
        <v>#NAME?</v>
      </c>
      <c r="AT43" s="62" t="e">
        <f t="array" aca="1" ref="AT43" ca="1">IFERROR(IF(AND(OR(WEEKDAY(AS$4,2)&gt;5,AS$4=Fériés),OR(AS43="x",AS43="S")),AS43,IF(AT$4=$D43,"x",IF(AND(((AT$4-$D43)/VLOOKUP($C43,Tableau1,6,0))=INT(((AT$4-$D43)/VLOOKUP($C43,Tableau1,6,0))),$C43&lt;&gt;""),"S",""))),"")</f>
        <v>#NAME?</v>
      </c>
      <c r="AU43" s="62" t="e">
        <f t="array" aca="1" ref="AU43" ca="1">IFERROR(IF(AND(OR(WEEKDAY(AT$4,2)&gt;5,AT$4=Fériés),OR(AT43="x",AT43="S")),AT43,IF(AU$4=$D43,"x",IF(AND(((AU$4-$D43)/VLOOKUP($C43,Tableau1,6,0))=INT(((AU$4-$D43)/VLOOKUP($C43,Tableau1,6,0))),$C43&lt;&gt;""),"S",""))),"")</f>
        <v>#NAME?</v>
      </c>
      <c r="AV43" s="62" t="e">
        <f t="array" aca="1" ref="AV43" ca="1">IFERROR(IF(AND(OR(WEEKDAY(AU$4,2)&gt;5,AU$4=Fériés),OR(AU43="x",AU43="S")),AU43,IF(AV$4=$D43,"x",IF(AND(((AV$4-$D43)/VLOOKUP($C43,Tableau1,6,0))=INT(((AV$4-$D43)/VLOOKUP($C43,Tableau1,6,0))),$C43&lt;&gt;""),"S",""))),"")</f>
        <v>#NAME?</v>
      </c>
      <c r="AW43" s="62" t="e">
        <f t="array" aca="1" ref="AW43" ca="1">IFERROR(IF(AND(OR(WEEKDAY(AV$4,2)&gt;5,AV$4=Fériés),OR(AV43="x",AV43="S")),AV43,IF(AW$4=$D43,"x",IF(AND(((AW$4-$D43)/VLOOKUP($C43,Tableau1,6,0))=INT(((AW$4-$D43)/VLOOKUP($C43,Tableau1,6,0))),$C43&lt;&gt;""),"S",""))),"")</f>
        <v>#NAME?</v>
      </c>
      <c r="AX43" s="62" t="e">
        <f t="array" aca="1" ref="AX43" ca="1">IFERROR(IF(AND(OR(WEEKDAY(AW$4,2)&gt;5,AW$4=Fériés),OR(AW43="x",AW43="S")),AW43,IF(AX$4=$D43,"x",IF(AND(((AX$4-$D43)/VLOOKUP($C43,Tableau1,6,0))=INT(((AX$4-$D43)/VLOOKUP($C43,Tableau1,6,0))),$C43&lt;&gt;""),"S",""))),"")</f>
        <v>#NAME?</v>
      </c>
      <c r="AY43" s="62" t="e">
        <f t="array" aca="1" ref="AY43" ca="1">IFERROR(IF(AND(OR(WEEKDAY(AX$4,2)&gt;5,AX$4=Fériés),OR(AX43="x",AX43="S")),AX43,IF(AY$4=$D43,"x",IF(AND(((AY$4-$D43)/VLOOKUP($C43,Tableau1,6,0))=INT(((AY$4-$D43)/VLOOKUP($C43,Tableau1,6,0))),$C43&lt;&gt;""),"S",""))),"")</f>
        <v>#NAME?</v>
      </c>
      <c r="AZ43" s="62" t="e">
        <f t="array" aca="1" ref="AZ43" ca="1">IFERROR(IF(AND(OR(WEEKDAY(AY$4,2)&gt;5,AY$4=Fériés),OR(AY43="x",AY43="S")),AY43,IF(AZ$4=$D43,"x",IF(AND(((AZ$4-$D43)/VLOOKUP($C43,Tableau1,6,0))=INT(((AZ$4-$D43)/VLOOKUP($C43,Tableau1,6,0))),$C43&lt;&gt;""),"S",""))),"")</f>
        <v>#NAME?</v>
      </c>
      <c r="BA43" s="62" t="e">
        <f t="array" aca="1" ref="BA43" ca="1">IFERROR(IF(AND(OR(WEEKDAY(AZ$4,2)&gt;5,AZ$4=Fériés),OR(AZ43="x",AZ43="S")),AZ43,IF(BA$4=$D43,"x",IF(AND(((BA$4-$D43)/VLOOKUP($C43,Tableau1,6,0))=INT(((BA$4-$D43)/VLOOKUP($C43,Tableau1,6,0))),$C43&lt;&gt;""),"S",""))),"")</f>
        <v>#NAME?</v>
      </c>
      <c r="BB43" s="62" t="e">
        <f t="array" aca="1" ref="BB43" ca="1">IFERROR(IF(AND(OR(WEEKDAY(BA$4,2)&gt;5,BA$4=Fériés),OR(BA43="x",BA43="S")),BA43,IF(BB$4=$D43,"x",IF(AND(((BB$4-$D43)/VLOOKUP($C43,Tableau1,6,0))=INT(((BB$4-$D43)/VLOOKUP($C43,Tableau1,6,0))),$C43&lt;&gt;""),"S",""))),"")</f>
        <v>#NAME?</v>
      </c>
      <c r="BC43" s="62" t="e">
        <f t="array" aca="1" ref="BC43" ca="1">IFERROR(IF(AND(OR(WEEKDAY(BB$4,2)&gt;5,BB$4=Fériés),OR(BB43="x",BB43="S")),BB43,IF(BC$4=$D43,"x",IF(AND(((BC$4-$D43)/VLOOKUP($C43,Tableau1,6,0))=INT(((BC$4-$D43)/VLOOKUP($C43,Tableau1,6,0))),$C43&lt;&gt;""),"S",""))),"")</f>
        <v>#NAME?</v>
      </c>
      <c r="BD43" s="63" t="e">
        <f t="array" aca="1" ref="BD43" ca="1">IFERROR(IF(AND(OR(WEEKDAY(BC$4,2)&gt;5,BC$4=Fériés),OR(BC43="x",BC43="S")),BC43,IF(BD$4=$D43,"x",IF(AND(((BD$4-$D43)/VLOOKUP($C43,Tableau1,6,0))=INT(((BD$4-$D43)/VLOOKUP($C43,Tableau1,6,0))),$C43&lt;&gt;""),"S",""))),"")</f>
        <v>#NAME?</v>
      </c>
    </row>
    <row r="44" spans="3:56">
      <c r="C44" s="76" t="s">
        <v>106</v>
      </c>
      <c r="D44" s="24">
        <f ca="1">IF(ISBLANK(C44),0,VLOOKUP(C44,MACHINE!$C$4:$J$49,2,0))</f>
        <v>0</v>
      </c>
      <c r="E44" s="48"/>
      <c r="F44">
        <f t="shared" ca="1" si="4"/>
        <v>0</v>
      </c>
      <c r="G44" s="62" t="e">
        <f t="array" aca="1" ref="G44" ca="1">IFERROR(IF(AND(OR(WEEKDAY(F$4,2)&gt;5,F$4=Fériés),OR(F44="x",F44="S")),F44,IF(G$4=$D44,"x",IF(AND(((G$4-$D44)/VLOOKUP($C44,Tableau1,6,0))=INT(((G$4-$D44)/VLOOKUP($C44,Tableau1,6,0))),$C44&lt;&gt;""),"S",""))),"")</f>
        <v>#NAME?</v>
      </c>
      <c r="H44" s="62" t="e">
        <f t="array" aca="1" ref="H44" ca="1">IFERROR(IF(AND(OR(WEEKDAY(G$4,2)&gt;5,G$4=Fériés),OR(G44="x",G44="S")),G44,IF(H$4=$D44,"x",IF(AND(((H$4-$D44)/VLOOKUP($C44,Tableau1,6,0))=INT(((H$4-$D44)/VLOOKUP($C44,Tableau1,6,0))),$C44&lt;&gt;""),"S",""))),"")</f>
        <v>#NAME?</v>
      </c>
      <c r="I44" s="62" t="e">
        <f t="array" aca="1" ref="I44" ca="1">IFERROR(IF(AND(OR(WEEKDAY(H$4,2)&gt;5,H$4=Fériés),OR(H44="x",H44="S")),H44,IF(I$4=$D44,"x",IF(AND(((I$4-$D44)/VLOOKUP($C44,Tableau1,6,0))=INT(((I$4-$D44)/VLOOKUP($C44,Tableau1,6,0))),$C44&lt;&gt;""),"S",""))),"")</f>
        <v>#NAME?</v>
      </c>
      <c r="J44" s="62" t="e">
        <f t="array" aca="1" ref="J44" ca="1">IFERROR(IF(AND(OR(WEEKDAY(I$4,2)&gt;5,I$4=Fériés),OR(I44="x",I44="S")),I44,IF(J$4=$D44,"x",IF(AND(((J$4-$D44)/VLOOKUP($C44,Tableau1,6,0))=INT(((J$4-$D44)/VLOOKUP($C44,Tableau1,6,0))),$C44&lt;&gt;""),"S",""))),"")</f>
        <v>#NAME?</v>
      </c>
      <c r="K44" s="62" t="e">
        <f t="array" aca="1" ref="K44" ca="1">IFERROR(IF(AND(OR(WEEKDAY(J$4,2)&gt;5,J$4=Fériés),OR(J44="x",J44="S")),J44,IF(K$4=$D44,"x",IF(AND(((K$4-$D44)/VLOOKUP($C44,Tableau1,6,0))=INT(((K$4-$D44)/VLOOKUP($C44,Tableau1,6,0))),$C44&lt;&gt;""),"S",""))),"")</f>
        <v>#NAME?</v>
      </c>
      <c r="L44" s="62" t="e">
        <f t="array" aca="1" ref="L44" ca="1">IFERROR(IF(AND(OR(WEEKDAY(K$4,2)&gt;5,K$4=Fériés),OR(K44="x",K44="S")),K44,IF(L$4=$D44,"x",IF(AND(((L$4-$D44)/VLOOKUP($C44,Tableau1,6,0))=INT(((L$4-$D44)/VLOOKUP($C44,Tableau1,6,0))),$C44&lt;&gt;""),"S",""))),"")</f>
        <v>#NAME?</v>
      </c>
      <c r="M44" s="62" t="e">
        <f t="array" aca="1" ref="M44" ca="1">IFERROR(IF(AND(OR(WEEKDAY(L$4,2)&gt;5,L$4=Fériés),OR(L44="x",L44="S")),L44,IF(M$4=$D44,"x",IF(AND(((M$4-$D44)/VLOOKUP($C44,Tableau1,6,0))=INT(((M$4-$D44)/VLOOKUP($C44,Tableau1,6,0))),$C44&lt;&gt;""),"S",""))),"")</f>
        <v>#NAME?</v>
      </c>
      <c r="N44" s="62" t="e">
        <f t="array" aca="1" ref="N44" ca="1">IFERROR(IF(AND(OR(WEEKDAY(M$4,2)&gt;5,M$4=Fériés),OR(M44="x",M44="S")),M44,IF(N$4=$D44,"x",IF(AND(((N$4-$D44)/VLOOKUP($C44,Tableau1,6,0))=INT(((N$4-$D44)/VLOOKUP($C44,Tableau1,6,0))),$C44&lt;&gt;""),"S",""))),"")</f>
        <v>#NAME?</v>
      </c>
      <c r="O44" s="62" t="e">
        <f t="array" aca="1" ref="O44" ca="1">IFERROR(IF(AND(OR(WEEKDAY(N$4,2)&gt;5,N$4=Fériés),OR(N44="x",N44="S")),N44,IF(O$4=$D44,"x",IF(AND(((O$4-$D44)/VLOOKUP($C44,Tableau1,6,0))=INT(((O$4-$D44)/VLOOKUP($C44,Tableau1,6,0))),$C44&lt;&gt;""),"S",""))),"")</f>
        <v>#NAME?</v>
      </c>
      <c r="P44" s="62" t="e">
        <f t="array" aca="1" ref="P44" ca="1">IFERROR(IF(AND(OR(WEEKDAY(O$4,2)&gt;5,O$4=Fériés),OR(O44="x",O44="S")),O44,IF(P$4=$D44,"x",IF(AND(((P$4-$D44)/VLOOKUP($C44,Tableau1,6,0))=INT(((P$4-$D44)/VLOOKUP($C44,Tableau1,6,0))),$C44&lt;&gt;""),"S",""))),"")</f>
        <v>#NAME?</v>
      </c>
      <c r="Q44" s="62" t="e">
        <f t="array" aca="1" ref="Q44" ca="1">IFERROR(IF(AND(OR(WEEKDAY(P$4,2)&gt;5,P$4=Fériés),OR(P44="x",P44="S")),P44,IF(Q$4=$D44,"x",IF(AND(((Q$4-$D44)/VLOOKUP($C44,Tableau1,6,0))=INT(((Q$4-$D44)/VLOOKUP($C44,Tableau1,6,0))),$C44&lt;&gt;""),"S",""))),"")</f>
        <v>#NAME?</v>
      </c>
      <c r="R44" s="62" t="e">
        <f t="array" aca="1" ref="R44" ca="1">IFERROR(IF(AND(OR(WEEKDAY(Q$4,2)&gt;5,Q$4=Fériés),OR(Q44="x",Q44="S")),Q44,IF(R$4=$D44,"x",IF(AND(((R$4-$D44)/VLOOKUP($C44,Tableau1,6,0))=INT(((R$4-$D44)/VLOOKUP($C44,Tableau1,6,0))),$C44&lt;&gt;""),"S",""))),"")</f>
        <v>#NAME?</v>
      </c>
      <c r="S44" s="62" t="e">
        <f t="array" aca="1" ref="S44" ca="1">IFERROR(IF(AND(OR(WEEKDAY(R$4,2)&gt;5,R$4=Fériés),OR(R44="x",R44="S")),R44,IF(S$4=$D44,"x",IF(AND(((S$4-$D44)/VLOOKUP($C44,Tableau1,6,0))=INT(((S$4-$D44)/VLOOKUP($C44,Tableau1,6,0))),$C44&lt;&gt;""),"S",""))),"")</f>
        <v>#NAME?</v>
      </c>
      <c r="T44" s="62" t="e">
        <f t="array" aca="1" ref="T44" ca="1">IFERROR(IF(AND(OR(WEEKDAY(S$4,2)&gt;5,S$4=Fériés),OR(S44="x",S44="S")),S44,IF(T$4=$D44,"x",IF(AND(((T$4-$D44)/VLOOKUP($C44,Tableau1,6,0))=INT(((T$4-$D44)/VLOOKUP($C44,Tableau1,6,0))),$C44&lt;&gt;""),"S",""))),"")</f>
        <v>#NAME?</v>
      </c>
      <c r="U44" s="62" t="e">
        <f t="array" aca="1" ref="U44" ca="1">IFERROR(IF(AND(OR(WEEKDAY(T$4,2)&gt;5,T$4=Fériés),OR(T44="x",T44="S")),T44,IF(U$4=$D44,"x",IF(AND(((U$4-$D44)/VLOOKUP($C44,Tableau1,6,0))=INT(((U$4-$D44)/VLOOKUP($C44,Tableau1,6,0))),$C44&lt;&gt;""),"S",""))),"")</f>
        <v>#NAME?</v>
      </c>
      <c r="V44" s="62" t="e">
        <f t="array" aca="1" ref="V44" ca="1">IFERROR(IF(AND(OR(WEEKDAY(U$4,2)&gt;5,U$4=Fériés),OR(U44="x",U44="S")),U44,IF(V$4=$D44,"x",IF(AND(((V$4-$D44)/VLOOKUP($C44,Tableau1,6,0))=INT(((V$4-$D44)/VLOOKUP($C44,Tableau1,6,0))),$C44&lt;&gt;""),"S",""))),"")</f>
        <v>#NAME?</v>
      </c>
      <c r="W44" s="62" t="e">
        <f t="array" aca="1" ref="W44" ca="1">IFERROR(IF(AND(OR(WEEKDAY(V$4,2)&gt;5,V$4=Fériés),OR(V44="x",V44="S")),V44,IF(W$4=$D44,"x",IF(AND(((W$4-$D44)/VLOOKUP($C44,Tableau1,6,0))=INT(((W$4-$D44)/VLOOKUP($C44,Tableau1,6,0))),$C44&lt;&gt;""),"S",""))),"")</f>
        <v>#NAME?</v>
      </c>
      <c r="X44" s="62" t="e">
        <f t="array" aca="1" ref="X44" ca="1">IFERROR(IF(AND(OR(WEEKDAY(W$4,2)&gt;5,W$4=Fériés),OR(W44="x",W44="S")),W44,IF(X$4=$D44,"x",IF(AND(((X$4-$D44)/VLOOKUP($C44,Tableau1,6,0))=INT(((X$4-$D44)/VLOOKUP($C44,Tableau1,6,0))),$C44&lt;&gt;""),"S",""))),"")</f>
        <v>#NAME?</v>
      </c>
      <c r="Y44" s="62" t="e">
        <f t="array" aca="1" ref="Y44" ca="1">IFERROR(IF(AND(OR(WEEKDAY(X$4,2)&gt;5,X$4=Fériés),OR(X44="x",X44="S")),X44,IF(Y$4=$D44,"x",IF(AND(((Y$4-$D44)/VLOOKUP($C44,Tableau1,6,0))=INT(((Y$4-$D44)/VLOOKUP($C44,Tableau1,6,0))),$C44&lt;&gt;""),"S",""))),"")</f>
        <v>#NAME?</v>
      </c>
      <c r="Z44" s="62" t="e">
        <f t="array" aca="1" ref="Z44" ca="1">IFERROR(IF(AND(OR(WEEKDAY(Y$4,2)&gt;5,Y$4=Fériés),OR(Y44="x",Y44="S")),Y44,IF(Z$4=$D44,"x",IF(AND(((Z$4-$D44)/VLOOKUP($C44,Tableau1,6,0))=INT(((Z$4-$D44)/VLOOKUP($C44,Tableau1,6,0))),$C44&lt;&gt;""),"S",""))),"")</f>
        <v>#NAME?</v>
      </c>
      <c r="AA44" s="62" t="e">
        <f t="array" aca="1" ref="AA44" ca="1">IFERROR(IF(AND(OR(WEEKDAY(Z$4,2)&gt;5,Z$4=Fériés),OR(Z44="x",Z44="S")),Z44,IF(AA$4=$D44,"x",IF(AND(((AA$4-$D44)/VLOOKUP($C44,Tableau1,6,0))=INT(((AA$4-$D44)/VLOOKUP($C44,Tableau1,6,0))),$C44&lt;&gt;""),"S",""))),"")</f>
        <v>#NAME?</v>
      </c>
      <c r="AB44" s="62" t="e">
        <f t="array" aca="1" ref="AB44" ca="1">IFERROR(IF(AND(OR(WEEKDAY(AA$4,2)&gt;5,AA$4=Fériés),OR(AA44="x",AA44="S")),AA44,IF(AB$4=$D44,"x",IF(AND(((AB$4-$D44)/VLOOKUP($C44,Tableau1,6,0))=INT(((AB$4-$D44)/VLOOKUP($C44,Tableau1,6,0))),$C44&lt;&gt;""),"S",""))),"")</f>
        <v>#NAME?</v>
      </c>
      <c r="AC44" s="62" t="e">
        <f t="array" aca="1" ref="AC44" ca="1">IFERROR(IF(AND(OR(WEEKDAY(AB$4,2)&gt;5,AB$4=Fériés),OR(AB44="x",AB44="S")),AB44,IF(AC$4=$D44,"x",IF(AND(((AC$4-$D44)/VLOOKUP($C44,Tableau1,6,0))=INT(((AC$4-$D44)/VLOOKUP($C44,Tableau1,6,0))),$C44&lt;&gt;""),"S",""))),"")</f>
        <v>#NAME?</v>
      </c>
      <c r="AD44" s="62" t="e">
        <f t="array" aca="1" ref="AD44" ca="1">IFERROR(IF(AND(OR(WEEKDAY(AC$4,2)&gt;5,AC$4=Fériés),OR(AC44="x",AC44="S")),AC44,IF(AD$4=$D44,"x",IF(AND(((AD$4-$D44)/VLOOKUP($C44,Tableau1,6,0))=INT(((AD$4-$D44)/VLOOKUP($C44,Tableau1,6,0))),$C44&lt;&gt;""),"S",""))),"")</f>
        <v>#NAME?</v>
      </c>
      <c r="AE44" s="62" t="e">
        <f t="array" aca="1" ref="AE44" ca="1">IFERROR(IF(AND(OR(WEEKDAY(AD$4,2)&gt;5,AD$4=Fériés),OR(AD44="x",AD44="S")),AD44,IF(AE$4=$D44,"x",IF(AND(((AE$4-$D44)/VLOOKUP($C44,Tableau1,6,0))=INT(((AE$4-$D44)/VLOOKUP($C44,Tableau1,6,0))),$C44&lt;&gt;""),"S",""))),"")</f>
        <v>#NAME?</v>
      </c>
      <c r="AF44" s="62" t="e">
        <f t="array" aca="1" ref="AF44" ca="1">IFERROR(IF(AND(OR(WEEKDAY(AE$4,2)&gt;5,AE$4=Fériés),OR(AE44="x",AE44="S")),AE44,IF(AF$4=$D44,"x",IF(AND(((AF$4-$D44)/VLOOKUP($C44,Tableau1,6,0))=INT(((AF$4-$D44)/VLOOKUP($C44,Tableau1,6,0))),$C44&lt;&gt;""),"S",""))),"")</f>
        <v>#NAME?</v>
      </c>
      <c r="AG44" s="62" t="e">
        <f t="array" aca="1" ref="AG44" ca="1">IFERROR(IF(AND(OR(WEEKDAY(AF$4,2)&gt;5,AF$4=Fériés),OR(AF44="x",AF44="S")),AF44,IF(AG$4=$D44,"x",IF(AND(((AG$4-$D44)/VLOOKUP($C44,Tableau1,6,0))=INT(((AG$4-$D44)/VLOOKUP($C44,Tableau1,6,0))),$C44&lt;&gt;""),"S",""))),"")</f>
        <v>#NAME?</v>
      </c>
      <c r="AH44" s="62" t="e">
        <f t="array" aca="1" ref="AH44" ca="1">IFERROR(IF(AND(OR(WEEKDAY(AG$4,2)&gt;5,AG$4=Fériés),OR(AG44="x",AG44="S")),AG44,IF(AH$4=$D44,"x",IF(AND(((AH$4-$D44)/VLOOKUP($C44,Tableau1,6,0))=INT(((AH$4-$D44)/VLOOKUP($C44,Tableau1,6,0))),$C44&lt;&gt;""),"S",""))),"")</f>
        <v>#NAME?</v>
      </c>
      <c r="AI44" s="62" t="e">
        <f t="array" aca="1" ref="AI44" ca="1">IFERROR(IF(AND(OR(WEEKDAY(AH$4,2)&gt;5,AH$4=Fériés),OR(AH44="x",AH44="S")),AH44,IF(AI$4=$D44,"x",IF(AND(((AI$4-$D44)/VLOOKUP($C44,Tableau1,6,0))=INT(((AI$4-$D44)/VLOOKUP($C44,Tableau1,6,0))),$C44&lt;&gt;""),"S",""))),"")</f>
        <v>#NAME?</v>
      </c>
      <c r="AJ44" s="62" t="e">
        <f t="array" aca="1" ref="AJ44" ca="1">IFERROR(IF(AND(OR(WEEKDAY(AI$4,2)&gt;5,AI$4=Fériés),OR(AI44="x",AI44="S")),AI44,IF(AJ$4=$D44,"x",IF(AND(((AJ$4-$D44)/VLOOKUP($C44,Tableau1,6,0))=INT(((AJ$4-$D44)/VLOOKUP($C44,Tableau1,6,0))),$C44&lt;&gt;""),"S",""))),"")</f>
        <v>#NAME?</v>
      </c>
      <c r="AK44" s="62" t="e">
        <f t="array" aca="1" ref="AK44" ca="1">IFERROR(IF(AND(OR(WEEKDAY(AJ$4,2)&gt;5,AJ$4=Fériés),OR(AJ44="x",AJ44="S")),AJ44,IF(AK$4=$D44,"x",IF(AND(((AK$4-$D44)/VLOOKUP($C44,Tableau1,6,0))=INT(((AK$4-$D44)/VLOOKUP($C44,Tableau1,6,0))),$C44&lt;&gt;""),"S",""))),"")</f>
        <v>#NAME?</v>
      </c>
      <c r="AL44" s="62" t="e">
        <f t="array" aca="1" ref="AL44" ca="1">IFERROR(IF(AND(OR(WEEKDAY(AK$4,2)&gt;5,AK$4=Fériés),OR(AK44="x",AK44="S")),AK44,IF(AL$4=$D44,"x",IF(AND(((AL$4-$D44)/VLOOKUP($C44,Tableau1,6,0))=INT(((AL$4-$D44)/VLOOKUP($C44,Tableau1,6,0))),$C44&lt;&gt;""),"S",""))),"")</f>
        <v>#NAME?</v>
      </c>
      <c r="AM44" s="62" t="e">
        <f t="array" aca="1" ref="AM44" ca="1">IFERROR(IF(AND(OR(WEEKDAY(AL$4,2)&gt;5,AL$4=Fériés),OR(AL44="x",AL44="S")),AL44,IF(AM$4=$D44,"x",IF(AND(((AM$4-$D44)/VLOOKUP($C44,Tableau1,6,0))=INT(((AM$4-$D44)/VLOOKUP($C44,Tableau1,6,0))),$C44&lt;&gt;""),"S",""))),"")</f>
        <v>#NAME?</v>
      </c>
      <c r="AN44" s="62" t="e">
        <f t="array" aca="1" ref="AN44" ca="1">IFERROR(IF(AND(OR(WEEKDAY(AM$4,2)&gt;5,AM$4=Fériés),OR(AM44="x",AM44="S")),AM44,IF(AN$4=$D44,"x",IF(AND(((AN$4-$D44)/VLOOKUP($C44,Tableau1,6,0))=INT(((AN$4-$D44)/VLOOKUP($C44,Tableau1,6,0))),$C44&lt;&gt;""),"S",""))),"")</f>
        <v>#NAME?</v>
      </c>
      <c r="AO44" s="62" t="e">
        <f t="array" aca="1" ref="AO44" ca="1">IFERROR(IF(AND(OR(WEEKDAY(AN$4,2)&gt;5,AN$4=Fériés),OR(AN44="x",AN44="S")),AN44,IF(AO$4=$D44,"x",IF(AND(((AO$4-$D44)/VLOOKUP($C44,Tableau1,6,0))=INT(((AO$4-$D44)/VLOOKUP($C44,Tableau1,6,0))),$C44&lt;&gt;""),"S",""))),"")</f>
        <v>#NAME?</v>
      </c>
      <c r="AP44" s="62" t="e">
        <f t="array" aca="1" ref="AP44" ca="1">IFERROR(IF(AND(OR(WEEKDAY(AO$4,2)&gt;5,AO$4=Fériés),OR(AO44="x",AO44="S")),AO44,IF(AP$4=$D44,"x",IF(AND(((AP$4-$D44)/VLOOKUP($C44,Tableau1,6,0))=INT(((AP$4-$D44)/VLOOKUP($C44,Tableau1,6,0))),$C44&lt;&gt;""),"S",""))),"")</f>
        <v>#NAME?</v>
      </c>
      <c r="AQ44" s="62" t="e">
        <f t="array" aca="1" ref="AQ44" ca="1">IFERROR(IF(AND(OR(WEEKDAY(AP$4,2)&gt;5,AP$4=Fériés),OR(AP44="x",AP44="S")),AP44,IF(AQ$4=$D44,"x",IF(AND(((AQ$4-$D44)/VLOOKUP($C44,Tableau1,6,0))=INT(((AQ$4-$D44)/VLOOKUP($C44,Tableau1,6,0))),$C44&lt;&gt;""),"S",""))),"")</f>
        <v>#NAME?</v>
      </c>
      <c r="AR44" s="62" t="e">
        <f t="array" aca="1" ref="AR44" ca="1">IFERROR(IF(AND(OR(WEEKDAY(AQ$4,2)&gt;5,AQ$4=Fériés),OR(AQ44="x",AQ44="S")),AQ44,IF(AR$4=$D44,"x",IF(AND(((AR$4-$D44)/VLOOKUP($C44,Tableau1,6,0))=INT(((AR$4-$D44)/VLOOKUP($C44,Tableau1,6,0))),$C44&lt;&gt;""),"S",""))),"")</f>
        <v>#NAME?</v>
      </c>
      <c r="AS44" s="62" t="e">
        <f t="array" aca="1" ref="AS44" ca="1">IFERROR(IF(AND(OR(WEEKDAY(AR$4,2)&gt;5,AR$4=Fériés),OR(AR44="x",AR44="S")),AR44,IF(AS$4=$D44,"x",IF(AND(((AS$4-$D44)/VLOOKUP($C44,Tableau1,6,0))=INT(((AS$4-$D44)/VLOOKUP($C44,Tableau1,6,0))),$C44&lt;&gt;""),"S",""))),"")</f>
        <v>#NAME?</v>
      </c>
      <c r="AT44" s="62" t="e">
        <f t="array" aca="1" ref="AT44" ca="1">IFERROR(IF(AND(OR(WEEKDAY(AS$4,2)&gt;5,AS$4=Fériés),OR(AS44="x",AS44="S")),AS44,IF(AT$4=$D44,"x",IF(AND(((AT$4-$D44)/VLOOKUP($C44,Tableau1,6,0))=INT(((AT$4-$D44)/VLOOKUP($C44,Tableau1,6,0))),$C44&lt;&gt;""),"S",""))),"")</f>
        <v>#NAME?</v>
      </c>
      <c r="AU44" s="62" t="e">
        <f t="array" aca="1" ref="AU44" ca="1">IFERROR(IF(AND(OR(WEEKDAY(AT$4,2)&gt;5,AT$4=Fériés),OR(AT44="x",AT44="S")),AT44,IF(AU$4=$D44,"x",IF(AND(((AU$4-$D44)/VLOOKUP($C44,Tableau1,6,0))=INT(((AU$4-$D44)/VLOOKUP($C44,Tableau1,6,0))),$C44&lt;&gt;""),"S",""))),"")</f>
        <v>#NAME?</v>
      </c>
      <c r="AV44" s="62" t="e">
        <f t="array" aca="1" ref="AV44" ca="1">IFERROR(IF(AND(OR(WEEKDAY(AU$4,2)&gt;5,AU$4=Fériés),OR(AU44="x",AU44="S")),AU44,IF(AV$4=$D44,"x",IF(AND(((AV$4-$D44)/VLOOKUP($C44,Tableau1,6,0))=INT(((AV$4-$D44)/VLOOKUP($C44,Tableau1,6,0))),$C44&lt;&gt;""),"S",""))),"")</f>
        <v>#NAME?</v>
      </c>
      <c r="AW44" s="62" t="e">
        <f t="array" aca="1" ref="AW44" ca="1">IFERROR(IF(AND(OR(WEEKDAY(AV$4,2)&gt;5,AV$4=Fériés),OR(AV44="x",AV44="S")),AV44,IF(AW$4=$D44,"x",IF(AND(((AW$4-$D44)/VLOOKUP($C44,Tableau1,6,0))=INT(((AW$4-$D44)/VLOOKUP($C44,Tableau1,6,0))),$C44&lt;&gt;""),"S",""))),"")</f>
        <v>#NAME?</v>
      </c>
      <c r="AX44" s="62" t="e">
        <f t="array" aca="1" ref="AX44" ca="1">IFERROR(IF(AND(OR(WEEKDAY(AW$4,2)&gt;5,AW$4=Fériés),OR(AW44="x",AW44="S")),AW44,IF(AX$4=$D44,"x",IF(AND(((AX$4-$D44)/VLOOKUP($C44,Tableau1,6,0))=INT(((AX$4-$D44)/VLOOKUP($C44,Tableau1,6,0))),$C44&lt;&gt;""),"S",""))),"")</f>
        <v>#NAME?</v>
      </c>
      <c r="AY44" s="62" t="e">
        <f t="array" aca="1" ref="AY44" ca="1">IFERROR(IF(AND(OR(WEEKDAY(AX$4,2)&gt;5,AX$4=Fériés),OR(AX44="x",AX44="S")),AX44,IF(AY$4=$D44,"x",IF(AND(((AY$4-$D44)/VLOOKUP($C44,Tableau1,6,0))=INT(((AY$4-$D44)/VLOOKUP($C44,Tableau1,6,0))),$C44&lt;&gt;""),"S",""))),"")</f>
        <v>#NAME?</v>
      </c>
      <c r="AZ44" s="62" t="e">
        <f t="array" aca="1" ref="AZ44" ca="1">IFERROR(IF(AND(OR(WEEKDAY(AY$4,2)&gt;5,AY$4=Fériés),OR(AY44="x",AY44="S")),AY44,IF(AZ$4=$D44,"x",IF(AND(((AZ$4-$D44)/VLOOKUP($C44,Tableau1,6,0))=INT(((AZ$4-$D44)/VLOOKUP($C44,Tableau1,6,0))),$C44&lt;&gt;""),"S",""))),"")</f>
        <v>#NAME?</v>
      </c>
      <c r="BA44" s="62" t="e">
        <f t="array" aca="1" ref="BA44" ca="1">IFERROR(IF(AND(OR(WEEKDAY(AZ$4,2)&gt;5,AZ$4=Fériés),OR(AZ44="x",AZ44="S")),AZ44,IF(BA$4=$D44,"x",IF(AND(((BA$4-$D44)/VLOOKUP($C44,Tableau1,6,0))=INT(((BA$4-$D44)/VLOOKUP($C44,Tableau1,6,0))),$C44&lt;&gt;""),"S",""))),"")</f>
        <v>#NAME?</v>
      </c>
      <c r="BB44" s="62" t="e">
        <f t="array" aca="1" ref="BB44" ca="1">IFERROR(IF(AND(OR(WEEKDAY(BA$4,2)&gt;5,BA$4=Fériés),OR(BA44="x",BA44="S")),BA44,IF(BB$4=$D44,"x",IF(AND(((BB$4-$D44)/VLOOKUP($C44,Tableau1,6,0))=INT(((BB$4-$D44)/VLOOKUP($C44,Tableau1,6,0))),$C44&lt;&gt;""),"S",""))),"")</f>
        <v>#NAME?</v>
      </c>
      <c r="BC44" s="62" t="e">
        <f t="array" aca="1" ref="BC44" ca="1">IFERROR(IF(AND(OR(WEEKDAY(BB$4,2)&gt;5,BB$4=Fériés),OR(BB44="x",BB44="S")),BB44,IF(BC$4=$D44,"x",IF(AND(((BC$4-$D44)/VLOOKUP($C44,Tableau1,6,0))=INT(((BC$4-$D44)/VLOOKUP($C44,Tableau1,6,0))),$C44&lt;&gt;""),"S",""))),"")</f>
        <v>#NAME?</v>
      </c>
      <c r="BD44" s="63" t="e">
        <f t="array" aca="1" ref="BD44" ca="1">IFERROR(IF(AND(OR(WEEKDAY(BC$4,2)&gt;5,BC$4=Fériés),OR(BC44="x",BC44="S")),BC44,IF(BD$4=$D44,"x",IF(AND(((BD$4-$D44)/VLOOKUP($C44,Tableau1,6,0))=INT(((BD$4-$D44)/VLOOKUP($C44,Tableau1,6,0))),$C44&lt;&gt;""),"S",""))),"")</f>
        <v>#NAME?</v>
      </c>
    </row>
    <row r="45" spans="3:56">
      <c r="C45" s="74" t="s">
        <v>107</v>
      </c>
      <c r="D45" s="24">
        <f ca="1">IF(ISBLANK(C45),0,VLOOKUP(C45,MACHINE!$C$4:$J$49,2,0))</f>
        <v>42662</v>
      </c>
      <c r="E45" s="48"/>
      <c r="F45">
        <f t="shared" ca="1" si="4"/>
        <v>42662</v>
      </c>
      <c r="G45" s="62" t="e">
        <f t="array" aca="1" ref="G45" ca="1">IFERROR(IF(AND(OR(WEEKDAY(F$4,2)&gt;5,F$4=Fériés),OR(F45="x",F45="S")),F45,IF(G$4=$D45,"x",IF(AND(((G$4-$D45)/VLOOKUP($C45,Tableau1,6,0))=INT(((G$4-$D45)/VLOOKUP($C45,Tableau1,6,0))),$C45&lt;&gt;""),"S",""))),"")</f>
        <v>#NAME?</v>
      </c>
      <c r="H45" s="62" t="e">
        <f t="array" aca="1" ref="H45" ca="1">IFERROR(IF(AND(OR(WEEKDAY(G$4,2)&gt;5,G$4=Fériés),OR(G45="x",G45="S")),G45,IF(H$4=$D45,"x",IF(AND(((H$4-$D45)/VLOOKUP($C45,Tableau1,6,0))=INT(((H$4-$D45)/VLOOKUP($C45,Tableau1,6,0))),$C45&lt;&gt;""),"S",""))),"")</f>
        <v>#NAME?</v>
      </c>
      <c r="I45" s="62" t="e">
        <f t="array" aca="1" ref="I45" ca="1">IFERROR(IF(AND(OR(WEEKDAY(H$4,2)&gt;5,H$4=Fériés),OR(H45="x",H45="S")),H45,IF(I$4=$D45,"x",IF(AND(((I$4-$D45)/VLOOKUP($C45,Tableau1,6,0))=INT(((I$4-$D45)/VLOOKUP($C45,Tableau1,6,0))),$C45&lt;&gt;""),"S",""))),"")</f>
        <v>#NAME?</v>
      </c>
      <c r="J45" s="62" t="e">
        <f t="array" aca="1" ref="J45" ca="1">IFERROR(IF(AND(OR(WEEKDAY(I$4,2)&gt;5,I$4=Fériés),OR(I45="x",I45="S")),I45,IF(J$4=$D45,"x",IF(AND(((J$4-$D45)/VLOOKUP($C45,Tableau1,6,0))=INT(((J$4-$D45)/VLOOKUP($C45,Tableau1,6,0))),$C45&lt;&gt;""),"S",""))),"")</f>
        <v>#NAME?</v>
      </c>
      <c r="K45" s="62" t="e">
        <f t="array" aca="1" ref="K45" ca="1">IFERROR(IF(AND(OR(WEEKDAY(J$4,2)&gt;5,J$4=Fériés),OR(J45="x",J45="S")),J45,IF(K$4=$D45,"x",IF(AND(((K$4-$D45)/VLOOKUP($C45,Tableau1,6,0))=INT(((K$4-$D45)/VLOOKUP($C45,Tableau1,6,0))),$C45&lt;&gt;""),"S",""))),"")</f>
        <v>#NAME?</v>
      </c>
      <c r="L45" s="62" t="e">
        <f t="array" aca="1" ref="L45" ca="1">IFERROR(IF(AND(OR(WEEKDAY(K$4,2)&gt;5,K$4=Fériés),OR(K45="x",K45="S")),K45,IF(L$4=$D45,"x",IF(AND(((L$4-$D45)/VLOOKUP($C45,Tableau1,6,0))=INT(((L$4-$D45)/VLOOKUP($C45,Tableau1,6,0))),$C45&lt;&gt;""),"S",""))),"")</f>
        <v>#NAME?</v>
      </c>
      <c r="M45" s="62" t="e">
        <f t="array" aca="1" ref="M45" ca="1">IFERROR(IF(AND(OR(WEEKDAY(L$4,2)&gt;5,L$4=Fériés),OR(L45="x",L45="S")),L45,IF(M$4=$D45,"x",IF(AND(((M$4-$D45)/VLOOKUP($C45,Tableau1,6,0))=INT(((M$4-$D45)/VLOOKUP($C45,Tableau1,6,0))),$C45&lt;&gt;""),"S",""))),"")</f>
        <v>#NAME?</v>
      </c>
      <c r="N45" s="62" t="e">
        <f t="array" aca="1" ref="N45" ca="1">IFERROR(IF(AND(OR(WEEKDAY(M$4,2)&gt;5,M$4=Fériés),OR(M45="x",M45="S")),M45,IF(N$4=$D45,"x",IF(AND(((N$4-$D45)/VLOOKUP($C45,Tableau1,6,0))=INT(((N$4-$D45)/VLOOKUP($C45,Tableau1,6,0))),$C45&lt;&gt;""),"S",""))),"")</f>
        <v>#NAME?</v>
      </c>
      <c r="O45" s="62" t="e">
        <f t="array" aca="1" ref="O45" ca="1">IFERROR(IF(AND(OR(WEEKDAY(N$4,2)&gt;5,N$4=Fériés),OR(N45="x",N45="S")),N45,IF(O$4=$D45,"x",IF(AND(((O$4-$D45)/VLOOKUP($C45,Tableau1,6,0))=INT(((O$4-$D45)/VLOOKUP($C45,Tableau1,6,0))),$C45&lt;&gt;""),"S",""))),"")</f>
        <v>#NAME?</v>
      </c>
      <c r="P45" s="62" t="e">
        <f t="array" aca="1" ref="P45" ca="1">IFERROR(IF(AND(OR(WEEKDAY(O$4,2)&gt;5,O$4=Fériés),OR(O45="x",O45="S")),O45,IF(P$4=$D45,"x",IF(AND(((P$4-$D45)/VLOOKUP($C45,Tableau1,6,0))=INT(((P$4-$D45)/VLOOKUP($C45,Tableau1,6,0))),$C45&lt;&gt;""),"S",""))),"")</f>
        <v>#NAME?</v>
      </c>
      <c r="Q45" s="62" t="e">
        <f t="array" aca="1" ref="Q45" ca="1">IFERROR(IF(AND(OR(WEEKDAY(P$4,2)&gt;5,P$4=Fériés),OR(P45="x",P45="S")),P45,IF(Q$4=$D45,"x",IF(AND(((Q$4-$D45)/VLOOKUP($C45,Tableau1,6,0))=INT(((Q$4-$D45)/VLOOKUP($C45,Tableau1,6,0))),$C45&lt;&gt;""),"S",""))),"")</f>
        <v>#NAME?</v>
      </c>
      <c r="R45" s="62" t="e">
        <f t="array" aca="1" ref="R45" ca="1">IFERROR(IF(AND(OR(WEEKDAY(Q$4,2)&gt;5,Q$4=Fériés),OR(Q45="x",Q45="S")),Q45,IF(R$4=$D45,"x",IF(AND(((R$4-$D45)/VLOOKUP($C45,Tableau1,6,0))=INT(((R$4-$D45)/VLOOKUP($C45,Tableau1,6,0))),$C45&lt;&gt;""),"S",""))),"")</f>
        <v>#NAME?</v>
      </c>
      <c r="S45" s="62" t="e">
        <f t="array" aca="1" ref="S45" ca="1">IFERROR(IF(AND(OR(WEEKDAY(R$4,2)&gt;5,R$4=Fériés),OR(R45="x",R45="S")),R45,IF(S$4=$D45,"x",IF(AND(((S$4-$D45)/VLOOKUP($C45,Tableau1,6,0))=INT(((S$4-$D45)/VLOOKUP($C45,Tableau1,6,0))),$C45&lt;&gt;""),"S",""))),"")</f>
        <v>#NAME?</v>
      </c>
      <c r="T45" s="62" t="e">
        <f t="array" aca="1" ref="T45" ca="1">IFERROR(IF(AND(OR(WEEKDAY(S$4,2)&gt;5,S$4=Fériés),OR(S45="x",S45="S")),S45,IF(T$4=$D45,"x",IF(AND(((T$4-$D45)/VLOOKUP($C45,Tableau1,6,0))=INT(((T$4-$D45)/VLOOKUP($C45,Tableau1,6,0))),$C45&lt;&gt;""),"S",""))),"")</f>
        <v>#NAME?</v>
      </c>
      <c r="U45" s="62" t="e">
        <f t="array" aca="1" ref="U45" ca="1">IFERROR(IF(AND(OR(WEEKDAY(T$4,2)&gt;5,T$4=Fériés),OR(T45="x",T45="S")),T45,IF(U$4=$D45,"x",IF(AND(((U$4-$D45)/VLOOKUP($C45,Tableau1,6,0))=INT(((U$4-$D45)/VLOOKUP($C45,Tableau1,6,0))),$C45&lt;&gt;""),"S",""))),"")</f>
        <v>#NAME?</v>
      </c>
      <c r="V45" s="62" t="e">
        <f t="array" aca="1" ref="V45" ca="1">IFERROR(IF(AND(OR(WEEKDAY(U$4,2)&gt;5,U$4=Fériés),OR(U45="x",U45="S")),U45,IF(V$4=$D45,"x",IF(AND(((V$4-$D45)/VLOOKUP($C45,Tableau1,6,0))=INT(((V$4-$D45)/VLOOKUP($C45,Tableau1,6,0))),$C45&lt;&gt;""),"S",""))),"")</f>
        <v>#NAME?</v>
      </c>
      <c r="W45" s="62" t="e">
        <f t="array" aca="1" ref="W45" ca="1">IFERROR(IF(AND(OR(WEEKDAY(V$4,2)&gt;5,V$4=Fériés),OR(V45="x",V45="S")),V45,IF(W$4=$D45,"x",IF(AND(((W$4-$D45)/VLOOKUP($C45,Tableau1,6,0))=INT(((W$4-$D45)/VLOOKUP($C45,Tableau1,6,0))),$C45&lt;&gt;""),"S",""))),"")</f>
        <v>#NAME?</v>
      </c>
      <c r="X45" s="62" t="e">
        <f t="array" aca="1" ref="X45" ca="1">IFERROR(IF(AND(OR(WEEKDAY(W$4,2)&gt;5,W$4=Fériés),OR(W45="x",W45="S")),W45,IF(X$4=$D45,"x",IF(AND(((X$4-$D45)/VLOOKUP($C45,Tableau1,6,0))=INT(((X$4-$D45)/VLOOKUP($C45,Tableau1,6,0))),$C45&lt;&gt;""),"S",""))),"")</f>
        <v>#NAME?</v>
      </c>
      <c r="Y45" s="62" t="e">
        <f t="array" aca="1" ref="Y45" ca="1">IFERROR(IF(AND(OR(WEEKDAY(X$4,2)&gt;5,X$4=Fériés),OR(X45="x",X45="S")),X45,IF(Y$4=$D45,"x",IF(AND(((Y$4-$D45)/VLOOKUP($C45,Tableau1,6,0))=INT(((Y$4-$D45)/VLOOKUP($C45,Tableau1,6,0))),$C45&lt;&gt;""),"S",""))),"")</f>
        <v>#NAME?</v>
      </c>
      <c r="Z45" s="62" t="e">
        <f t="array" aca="1" ref="Z45" ca="1">IFERROR(IF(AND(OR(WEEKDAY(Y$4,2)&gt;5,Y$4=Fériés),OR(Y45="x",Y45="S")),Y45,IF(Z$4=$D45,"x",IF(AND(((Z$4-$D45)/VLOOKUP($C45,Tableau1,6,0))=INT(((Z$4-$D45)/VLOOKUP($C45,Tableau1,6,0))),$C45&lt;&gt;""),"S",""))),"")</f>
        <v>#NAME?</v>
      </c>
      <c r="AA45" s="62" t="e">
        <f t="array" aca="1" ref="AA45" ca="1">IFERROR(IF(AND(OR(WEEKDAY(Z$4,2)&gt;5,Z$4=Fériés),OR(Z45="x",Z45="S")),Z45,IF(AA$4=$D45,"x",IF(AND(((AA$4-$D45)/VLOOKUP($C45,Tableau1,6,0))=INT(((AA$4-$D45)/VLOOKUP($C45,Tableau1,6,0))),$C45&lt;&gt;""),"S",""))),"")</f>
        <v>#NAME?</v>
      </c>
      <c r="AB45" s="62" t="e">
        <f t="array" aca="1" ref="AB45" ca="1">IFERROR(IF(AND(OR(WEEKDAY(AA$4,2)&gt;5,AA$4=Fériés),OR(AA45="x",AA45="S")),AA45,IF(AB$4=$D45,"x",IF(AND(((AB$4-$D45)/VLOOKUP($C45,Tableau1,6,0))=INT(((AB$4-$D45)/VLOOKUP($C45,Tableau1,6,0))),$C45&lt;&gt;""),"S",""))),"")</f>
        <v>#NAME?</v>
      </c>
      <c r="AC45" s="62" t="e">
        <f t="array" aca="1" ref="AC45" ca="1">IFERROR(IF(AND(OR(WEEKDAY(AB$4,2)&gt;5,AB$4=Fériés),OR(AB45="x",AB45="S")),AB45,IF(AC$4=$D45,"x",IF(AND(((AC$4-$D45)/VLOOKUP($C45,Tableau1,6,0))=INT(((AC$4-$D45)/VLOOKUP($C45,Tableau1,6,0))),$C45&lt;&gt;""),"S",""))),"")</f>
        <v>#NAME?</v>
      </c>
      <c r="AD45" s="62" t="e">
        <f t="array" aca="1" ref="AD45" ca="1">IFERROR(IF(AND(OR(WEEKDAY(AC$4,2)&gt;5,AC$4=Fériés),OR(AC45="x",AC45="S")),AC45,IF(AD$4=$D45,"x",IF(AND(((AD$4-$D45)/VLOOKUP($C45,Tableau1,6,0))=INT(((AD$4-$D45)/VLOOKUP($C45,Tableau1,6,0))),$C45&lt;&gt;""),"S",""))),"")</f>
        <v>#NAME?</v>
      </c>
      <c r="AE45" s="62" t="e">
        <f t="array" aca="1" ref="AE45" ca="1">IFERROR(IF(AND(OR(WEEKDAY(AD$4,2)&gt;5,AD$4=Fériés),OR(AD45="x",AD45="S")),AD45,IF(AE$4=$D45,"x",IF(AND(((AE$4-$D45)/VLOOKUP($C45,Tableau1,6,0))=INT(((AE$4-$D45)/VLOOKUP($C45,Tableau1,6,0))),$C45&lt;&gt;""),"S",""))),"")</f>
        <v>#NAME?</v>
      </c>
      <c r="AF45" s="62" t="e">
        <f t="array" aca="1" ref="AF45" ca="1">IFERROR(IF(AND(OR(WEEKDAY(AE$4,2)&gt;5,AE$4=Fériés),OR(AE45="x",AE45="S")),AE45,IF(AF$4=$D45,"x",IF(AND(((AF$4-$D45)/VLOOKUP($C45,Tableau1,6,0))=INT(((AF$4-$D45)/VLOOKUP($C45,Tableau1,6,0))),$C45&lt;&gt;""),"S",""))),"")</f>
        <v>#NAME?</v>
      </c>
      <c r="AG45" s="62" t="e">
        <f t="array" aca="1" ref="AG45" ca="1">IFERROR(IF(AND(OR(WEEKDAY(AF$4,2)&gt;5,AF$4=Fériés),OR(AF45="x",AF45="S")),AF45,IF(AG$4=$D45,"x",IF(AND(((AG$4-$D45)/VLOOKUP($C45,Tableau1,6,0))=INT(((AG$4-$D45)/VLOOKUP($C45,Tableau1,6,0))),$C45&lt;&gt;""),"S",""))),"")</f>
        <v>#NAME?</v>
      </c>
      <c r="AH45" s="62" t="e">
        <f t="array" aca="1" ref="AH45" ca="1">IFERROR(IF(AND(OR(WEEKDAY(AG$4,2)&gt;5,AG$4=Fériés),OR(AG45="x",AG45="S")),AG45,IF(AH$4=$D45,"x",IF(AND(((AH$4-$D45)/VLOOKUP($C45,Tableau1,6,0))=INT(((AH$4-$D45)/VLOOKUP($C45,Tableau1,6,0))),$C45&lt;&gt;""),"S",""))),"")</f>
        <v>#NAME?</v>
      </c>
      <c r="AI45" s="62" t="e">
        <f t="array" aca="1" ref="AI45" ca="1">IFERROR(IF(AND(OR(WEEKDAY(AH$4,2)&gt;5,AH$4=Fériés),OR(AH45="x",AH45="S")),AH45,IF(AI$4=$D45,"x",IF(AND(((AI$4-$D45)/VLOOKUP($C45,Tableau1,6,0))=INT(((AI$4-$D45)/VLOOKUP($C45,Tableau1,6,0))),$C45&lt;&gt;""),"S",""))),"")</f>
        <v>#NAME?</v>
      </c>
      <c r="AJ45" s="62" t="e">
        <f t="array" aca="1" ref="AJ45" ca="1">IFERROR(IF(AND(OR(WEEKDAY(AI$4,2)&gt;5,AI$4=Fériés),OR(AI45="x",AI45="S")),AI45,IF(AJ$4=$D45,"x",IF(AND(((AJ$4-$D45)/VLOOKUP($C45,Tableau1,6,0))=INT(((AJ$4-$D45)/VLOOKUP($C45,Tableau1,6,0))),$C45&lt;&gt;""),"S",""))),"")</f>
        <v>#NAME?</v>
      </c>
      <c r="AK45" s="62" t="e">
        <f t="array" aca="1" ref="AK45" ca="1">IFERROR(IF(AND(OR(WEEKDAY(AJ$4,2)&gt;5,AJ$4=Fériés),OR(AJ45="x",AJ45="S")),AJ45,IF(AK$4=$D45,"x",IF(AND(((AK$4-$D45)/VLOOKUP($C45,Tableau1,6,0))=INT(((AK$4-$D45)/VLOOKUP($C45,Tableau1,6,0))),$C45&lt;&gt;""),"S",""))),"")</f>
        <v>#NAME?</v>
      </c>
      <c r="AL45" s="62" t="e">
        <f t="array" aca="1" ref="AL45" ca="1">IFERROR(IF(AND(OR(WEEKDAY(AK$4,2)&gt;5,AK$4=Fériés),OR(AK45="x",AK45="S")),AK45,IF(AL$4=$D45,"x",IF(AND(((AL$4-$D45)/VLOOKUP($C45,Tableau1,6,0))=INT(((AL$4-$D45)/VLOOKUP($C45,Tableau1,6,0))),$C45&lt;&gt;""),"S",""))),"")</f>
        <v>#NAME?</v>
      </c>
      <c r="AM45" s="62" t="e">
        <f t="array" aca="1" ref="AM45" ca="1">IFERROR(IF(AND(OR(WEEKDAY(AL$4,2)&gt;5,AL$4=Fériés),OR(AL45="x",AL45="S")),AL45,IF(AM$4=$D45,"x",IF(AND(((AM$4-$D45)/VLOOKUP($C45,Tableau1,6,0))=INT(((AM$4-$D45)/VLOOKUP($C45,Tableau1,6,0))),$C45&lt;&gt;""),"S",""))),"")</f>
        <v>#NAME?</v>
      </c>
      <c r="AN45" s="62" t="e">
        <f t="array" aca="1" ref="AN45" ca="1">IFERROR(IF(AND(OR(WEEKDAY(AM$4,2)&gt;5,AM$4=Fériés),OR(AM45="x",AM45="S")),AM45,IF(AN$4=$D45,"x",IF(AND(((AN$4-$D45)/VLOOKUP($C45,Tableau1,6,0))=INT(((AN$4-$D45)/VLOOKUP($C45,Tableau1,6,0))),$C45&lt;&gt;""),"S",""))),"")</f>
        <v>#NAME?</v>
      </c>
      <c r="AO45" s="62" t="e">
        <f t="array" aca="1" ref="AO45" ca="1">IFERROR(IF(AND(OR(WEEKDAY(AN$4,2)&gt;5,AN$4=Fériés),OR(AN45="x",AN45="S")),AN45,IF(AO$4=$D45,"x",IF(AND(((AO$4-$D45)/VLOOKUP($C45,Tableau1,6,0))=INT(((AO$4-$D45)/VLOOKUP($C45,Tableau1,6,0))),$C45&lt;&gt;""),"S",""))),"")</f>
        <v>#NAME?</v>
      </c>
      <c r="AP45" s="62" t="e">
        <f t="array" aca="1" ref="AP45" ca="1">IFERROR(IF(AND(OR(WEEKDAY(AO$4,2)&gt;5,AO$4=Fériés),OR(AO45="x",AO45="S")),AO45,IF(AP$4=$D45,"x",IF(AND(((AP$4-$D45)/VLOOKUP($C45,Tableau1,6,0))=INT(((AP$4-$D45)/VLOOKUP($C45,Tableau1,6,0))),$C45&lt;&gt;""),"S",""))),"")</f>
        <v>#NAME?</v>
      </c>
      <c r="AQ45" s="62" t="e">
        <f t="array" aca="1" ref="AQ45" ca="1">IFERROR(IF(AND(OR(WEEKDAY(AP$4,2)&gt;5,AP$4=Fériés),OR(AP45="x",AP45="S")),AP45,IF(AQ$4=$D45,"x",IF(AND(((AQ$4-$D45)/VLOOKUP($C45,Tableau1,6,0))=INT(((AQ$4-$D45)/VLOOKUP($C45,Tableau1,6,0))),$C45&lt;&gt;""),"S",""))),"")</f>
        <v>#NAME?</v>
      </c>
      <c r="AR45" s="62" t="e">
        <f t="array" aca="1" ref="AR45" ca="1">IFERROR(IF(AND(OR(WEEKDAY(AQ$4,2)&gt;5,AQ$4=Fériés),OR(AQ45="x",AQ45="S")),AQ45,IF(AR$4=$D45,"x",IF(AND(((AR$4-$D45)/VLOOKUP($C45,Tableau1,6,0))=INT(((AR$4-$D45)/VLOOKUP($C45,Tableau1,6,0))),$C45&lt;&gt;""),"S",""))),"")</f>
        <v>#NAME?</v>
      </c>
      <c r="AS45" s="62" t="e">
        <f t="array" aca="1" ref="AS45" ca="1">IFERROR(IF(AND(OR(WEEKDAY(AR$4,2)&gt;5,AR$4=Fériés),OR(AR45="x",AR45="S")),AR45,IF(AS$4=$D45,"x",IF(AND(((AS$4-$D45)/VLOOKUP($C45,Tableau1,6,0))=INT(((AS$4-$D45)/VLOOKUP($C45,Tableau1,6,0))),$C45&lt;&gt;""),"S",""))),"")</f>
        <v>#NAME?</v>
      </c>
      <c r="AT45" s="62" t="e">
        <f t="array" aca="1" ref="AT45" ca="1">IFERROR(IF(AND(OR(WEEKDAY(AS$4,2)&gt;5,AS$4=Fériés),OR(AS45="x",AS45="S")),AS45,IF(AT$4=$D45,"x",IF(AND(((AT$4-$D45)/VLOOKUP($C45,Tableau1,6,0))=INT(((AT$4-$D45)/VLOOKUP($C45,Tableau1,6,0))),$C45&lt;&gt;""),"S",""))),"")</f>
        <v>#NAME?</v>
      </c>
      <c r="AU45" s="62" t="e">
        <f t="array" aca="1" ref="AU45" ca="1">IFERROR(IF(AND(OR(WEEKDAY(AT$4,2)&gt;5,AT$4=Fériés),OR(AT45="x",AT45="S")),AT45,IF(AU$4=$D45,"x",IF(AND(((AU$4-$D45)/VLOOKUP($C45,Tableau1,6,0))=INT(((AU$4-$D45)/VLOOKUP($C45,Tableau1,6,0))),$C45&lt;&gt;""),"S",""))),"")</f>
        <v>#NAME?</v>
      </c>
      <c r="AV45" s="62" t="e">
        <f t="array" aca="1" ref="AV45" ca="1">IFERROR(IF(AND(OR(WEEKDAY(AU$4,2)&gt;5,AU$4=Fériés),OR(AU45="x",AU45="S")),AU45,IF(AV$4=$D45,"x",IF(AND(((AV$4-$D45)/VLOOKUP($C45,Tableau1,6,0))=INT(((AV$4-$D45)/VLOOKUP($C45,Tableau1,6,0))),$C45&lt;&gt;""),"S",""))),"")</f>
        <v>#NAME?</v>
      </c>
      <c r="AW45" s="62" t="e">
        <f t="array" aca="1" ref="AW45" ca="1">IFERROR(IF(AND(OR(WEEKDAY(AV$4,2)&gt;5,AV$4=Fériés),OR(AV45="x",AV45="S")),AV45,IF(AW$4=$D45,"x",IF(AND(((AW$4-$D45)/VLOOKUP($C45,Tableau1,6,0))=INT(((AW$4-$D45)/VLOOKUP($C45,Tableau1,6,0))),$C45&lt;&gt;""),"S",""))),"")</f>
        <v>#NAME?</v>
      </c>
      <c r="AX45" s="62" t="e">
        <f t="array" aca="1" ref="AX45" ca="1">IFERROR(IF(AND(OR(WEEKDAY(AW$4,2)&gt;5,AW$4=Fériés),OR(AW45="x",AW45="S")),AW45,IF(AX$4=$D45,"x",IF(AND(((AX$4-$D45)/VLOOKUP($C45,Tableau1,6,0))=INT(((AX$4-$D45)/VLOOKUP($C45,Tableau1,6,0))),$C45&lt;&gt;""),"S",""))),"")</f>
        <v>#NAME?</v>
      </c>
      <c r="AY45" s="62" t="e">
        <f t="array" aca="1" ref="AY45" ca="1">IFERROR(IF(AND(OR(WEEKDAY(AX$4,2)&gt;5,AX$4=Fériés),OR(AX45="x",AX45="S")),AX45,IF(AY$4=$D45,"x",IF(AND(((AY$4-$D45)/VLOOKUP($C45,Tableau1,6,0))=INT(((AY$4-$D45)/VLOOKUP($C45,Tableau1,6,0))),$C45&lt;&gt;""),"S",""))),"")</f>
        <v>#NAME?</v>
      </c>
      <c r="AZ45" s="62" t="e">
        <f t="array" aca="1" ref="AZ45" ca="1">IFERROR(IF(AND(OR(WEEKDAY(AY$4,2)&gt;5,AY$4=Fériés),OR(AY45="x",AY45="S")),AY45,IF(AZ$4=$D45,"x",IF(AND(((AZ$4-$D45)/VLOOKUP($C45,Tableau1,6,0))=INT(((AZ$4-$D45)/VLOOKUP($C45,Tableau1,6,0))),$C45&lt;&gt;""),"S",""))),"")</f>
        <v>#NAME?</v>
      </c>
      <c r="BA45" s="62" t="e">
        <f t="array" aca="1" ref="BA45" ca="1">IFERROR(IF(AND(OR(WEEKDAY(AZ$4,2)&gt;5,AZ$4=Fériés),OR(AZ45="x",AZ45="S")),AZ45,IF(BA$4=$D45,"x",IF(AND(((BA$4-$D45)/VLOOKUP($C45,Tableau1,6,0))=INT(((BA$4-$D45)/VLOOKUP($C45,Tableau1,6,0))),$C45&lt;&gt;""),"S",""))),"")</f>
        <v>#NAME?</v>
      </c>
      <c r="BB45" s="62" t="e">
        <f t="array" aca="1" ref="BB45" ca="1">IFERROR(IF(AND(OR(WEEKDAY(BA$4,2)&gt;5,BA$4=Fériés),OR(BA45="x",BA45="S")),BA45,IF(BB$4=$D45,"x",IF(AND(((BB$4-$D45)/VLOOKUP($C45,Tableau1,6,0))=INT(((BB$4-$D45)/VLOOKUP($C45,Tableau1,6,0))),$C45&lt;&gt;""),"S",""))),"")</f>
        <v>#NAME?</v>
      </c>
      <c r="BC45" s="62" t="e">
        <f t="array" aca="1" ref="BC45" ca="1">IFERROR(IF(AND(OR(WEEKDAY(BB$4,2)&gt;5,BB$4=Fériés),OR(BB45="x",BB45="S")),BB45,IF(BC$4=$D45,"x",IF(AND(((BC$4-$D45)/VLOOKUP($C45,Tableau1,6,0))=INT(((BC$4-$D45)/VLOOKUP($C45,Tableau1,6,0))),$C45&lt;&gt;""),"S",""))),"")</f>
        <v>#NAME?</v>
      </c>
      <c r="BD45" s="63" t="e">
        <f t="array" aca="1" ref="BD45" ca="1">IFERROR(IF(AND(OR(WEEKDAY(BC$4,2)&gt;5,BC$4=Fériés),OR(BC45="x",BC45="S")),BC45,IF(BD$4=$D45,"x",IF(AND(((BD$4-$D45)/VLOOKUP($C45,Tableau1,6,0))=INT(((BD$4-$D45)/VLOOKUP($C45,Tableau1,6,0))),$C45&lt;&gt;""),"S",""))),"")</f>
        <v>#NAME?</v>
      </c>
    </row>
    <row r="46" spans="3:56">
      <c r="C46" s="74" t="s">
        <v>108</v>
      </c>
      <c r="D46" s="24">
        <f ca="1">IF(ISBLANK(C46),0,VLOOKUP(C46,MACHINE!$C$4:$J$49,2,0))</f>
        <v>42662</v>
      </c>
      <c r="E46" s="48"/>
      <c r="F46">
        <f t="shared" ca="1" si="4"/>
        <v>42662</v>
      </c>
      <c r="G46" s="62" t="e">
        <f t="array" aca="1" ref="G46" ca="1">IFERROR(IF(AND(OR(WEEKDAY(F$4,2)&gt;5,F$4=Fériés),OR(F46="x",F46="S")),F46,IF(G$4=$D46,"x",IF(AND(((G$4-$D46)/VLOOKUP($C46,Tableau1,6,0))=INT(((G$4-$D46)/VLOOKUP($C46,Tableau1,6,0))),$C46&lt;&gt;""),"S",""))),"")</f>
        <v>#NAME?</v>
      </c>
      <c r="H46" s="62" t="e">
        <f t="array" aca="1" ref="H46" ca="1">IFERROR(IF(AND(OR(WEEKDAY(G$4,2)&gt;5,G$4=Fériés),OR(G46="x",G46="S")),G46,IF(H$4=$D46,"x",IF(AND(((H$4-$D46)/VLOOKUP($C46,Tableau1,6,0))=INT(((H$4-$D46)/VLOOKUP($C46,Tableau1,6,0))),$C46&lt;&gt;""),"S",""))),"")</f>
        <v>#NAME?</v>
      </c>
      <c r="I46" s="62" t="e">
        <f t="array" aca="1" ref="I46" ca="1">IFERROR(IF(AND(OR(WEEKDAY(H$4,2)&gt;5,H$4=Fériés),OR(H46="x",H46="S")),H46,IF(I$4=$D46,"x",IF(AND(((I$4-$D46)/VLOOKUP($C46,Tableau1,6,0))=INT(((I$4-$D46)/VLOOKUP($C46,Tableau1,6,0))),$C46&lt;&gt;""),"S",""))),"")</f>
        <v>#NAME?</v>
      </c>
      <c r="J46" s="62" t="e">
        <f t="array" aca="1" ref="J46" ca="1">IFERROR(IF(AND(OR(WEEKDAY(I$4,2)&gt;5,I$4=Fériés),OR(I46="x",I46="S")),I46,IF(J$4=$D46,"x",IF(AND(((J$4-$D46)/VLOOKUP($C46,Tableau1,6,0))=INT(((J$4-$D46)/VLOOKUP($C46,Tableau1,6,0))),$C46&lt;&gt;""),"S",""))),"")</f>
        <v>#NAME?</v>
      </c>
      <c r="K46" s="62" t="e">
        <f t="array" aca="1" ref="K46" ca="1">IFERROR(IF(AND(OR(WEEKDAY(J$4,2)&gt;5,J$4=Fériés),OR(J46="x",J46="S")),J46,IF(K$4=$D46,"x",IF(AND(((K$4-$D46)/VLOOKUP($C46,Tableau1,6,0))=INT(((K$4-$D46)/VLOOKUP($C46,Tableau1,6,0))),$C46&lt;&gt;""),"S",""))),"")</f>
        <v>#NAME?</v>
      </c>
      <c r="L46" s="62" t="e">
        <f t="array" aca="1" ref="L46" ca="1">IFERROR(IF(AND(OR(WEEKDAY(K$4,2)&gt;5,K$4=Fériés),OR(K46="x",K46="S")),K46,IF(L$4=$D46,"x",IF(AND(((L$4-$D46)/VLOOKUP($C46,Tableau1,6,0))=INT(((L$4-$D46)/VLOOKUP($C46,Tableau1,6,0))),$C46&lt;&gt;""),"S",""))),"")</f>
        <v>#NAME?</v>
      </c>
      <c r="M46" s="62" t="e">
        <f t="array" aca="1" ref="M46" ca="1">IFERROR(IF(AND(OR(WEEKDAY(L$4,2)&gt;5,L$4=Fériés),OR(L46="x",L46="S")),L46,IF(M$4=$D46,"x",IF(AND(((M$4-$D46)/VLOOKUP($C46,Tableau1,6,0))=INT(((M$4-$D46)/VLOOKUP($C46,Tableau1,6,0))),$C46&lt;&gt;""),"S",""))),"")</f>
        <v>#NAME?</v>
      </c>
      <c r="N46" s="62" t="e">
        <f t="array" aca="1" ref="N46" ca="1">IFERROR(IF(AND(OR(WEEKDAY(M$4,2)&gt;5,M$4=Fériés),OR(M46="x",M46="S")),M46,IF(N$4=$D46,"x",IF(AND(((N$4-$D46)/VLOOKUP($C46,Tableau1,6,0))=INT(((N$4-$D46)/VLOOKUP($C46,Tableau1,6,0))),$C46&lt;&gt;""),"S",""))),"")</f>
        <v>#NAME?</v>
      </c>
      <c r="O46" s="62" t="e">
        <f t="array" aca="1" ref="O46" ca="1">IFERROR(IF(AND(OR(WEEKDAY(N$4,2)&gt;5,N$4=Fériés),OR(N46="x",N46="S")),N46,IF(O$4=$D46,"x",IF(AND(((O$4-$D46)/VLOOKUP($C46,Tableau1,6,0))=INT(((O$4-$D46)/VLOOKUP($C46,Tableau1,6,0))),$C46&lt;&gt;""),"S",""))),"")</f>
        <v>#NAME?</v>
      </c>
      <c r="P46" s="62" t="e">
        <f t="array" aca="1" ref="P46" ca="1">IFERROR(IF(AND(OR(WEEKDAY(O$4,2)&gt;5,O$4=Fériés),OR(O46="x",O46="S")),O46,IF(P$4=$D46,"x",IF(AND(((P$4-$D46)/VLOOKUP($C46,Tableau1,6,0))=INT(((P$4-$D46)/VLOOKUP($C46,Tableau1,6,0))),$C46&lt;&gt;""),"S",""))),"")</f>
        <v>#NAME?</v>
      </c>
      <c r="Q46" s="62" t="e">
        <f t="array" aca="1" ref="Q46" ca="1">IFERROR(IF(AND(OR(WEEKDAY(P$4,2)&gt;5,P$4=Fériés),OR(P46="x",P46="S")),P46,IF(Q$4=$D46,"x",IF(AND(((Q$4-$D46)/VLOOKUP($C46,Tableau1,6,0))=INT(((Q$4-$D46)/VLOOKUP($C46,Tableau1,6,0))),$C46&lt;&gt;""),"S",""))),"")</f>
        <v>#NAME?</v>
      </c>
      <c r="R46" s="62" t="e">
        <f t="array" aca="1" ref="R46" ca="1">IFERROR(IF(AND(OR(WEEKDAY(Q$4,2)&gt;5,Q$4=Fériés),OR(Q46="x",Q46="S")),Q46,IF(R$4=$D46,"x",IF(AND(((R$4-$D46)/VLOOKUP($C46,Tableau1,6,0))=INT(((R$4-$D46)/VLOOKUP($C46,Tableau1,6,0))),$C46&lt;&gt;""),"S",""))),"")</f>
        <v>#NAME?</v>
      </c>
      <c r="S46" s="62" t="e">
        <f t="array" aca="1" ref="S46" ca="1">IFERROR(IF(AND(OR(WEEKDAY(R$4,2)&gt;5,R$4=Fériés),OR(R46="x",R46="S")),R46,IF(S$4=$D46,"x",IF(AND(((S$4-$D46)/VLOOKUP($C46,Tableau1,6,0))=INT(((S$4-$D46)/VLOOKUP($C46,Tableau1,6,0))),$C46&lt;&gt;""),"S",""))),"")</f>
        <v>#NAME?</v>
      </c>
      <c r="T46" s="62" t="e">
        <f t="array" aca="1" ref="T46" ca="1">IFERROR(IF(AND(OR(WEEKDAY(S$4,2)&gt;5,S$4=Fériés),OR(S46="x",S46="S")),S46,IF(T$4=$D46,"x",IF(AND(((T$4-$D46)/VLOOKUP($C46,Tableau1,6,0))=INT(((T$4-$D46)/VLOOKUP($C46,Tableau1,6,0))),$C46&lt;&gt;""),"S",""))),"")</f>
        <v>#NAME?</v>
      </c>
      <c r="U46" s="62" t="e">
        <f t="array" aca="1" ref="U46" ca="1">IFERROR(IF(AND(OR(WEEKDAY(T$4,2)&gt;5,T$4=Fériés),OR(T46="x",T46="S")),T46,IF(U$4=$D46,"x",IF(AND(((U$4-$D46)/VLOOKUP($C46,Tableau1,6,0))=INT(((U$4-$D46)/VLOOKUP($C46,Tableau1,6,0))),$C46&lt;&gt;""),"S",""))),"")</f>
        <v>#NAME?</v>
      </c>
      <c r="V46" s="62" t="e">
        <f t="array" aca="1" ref="V46" ca="1">IFERROR(IF(AND(OR(WEEKDAY(U$4,2)&gt;5,U$4=Fériés),OR(U46="x",U46="S")),U46,IF(V$4=$D46,"x",IF(AND(((V$4-$D46)/VLOOKUP($C46,Tableau1,6,0))=INT(((V$4-$D46)/VLOOKUP($C46,Tableau1,6,0))),$C46&lt;&gt;""),"S",""))),"")</f>
        <v>#NAME?</v>
      </c>
      <c r="W46" s="62" t="e">
        <f t="array" aca="1" ref="W46" ca="1">IFERROR(IF(AND(OR(WEEKDAY(V$4,2)&gt;5,V$4=Fériés),OR(V46="x",V46="S")),V46,IF(W$4=$D46,"x",IF(AND(((W$4-$D46)/VLOOKUP($C46,Tableau1,6,0))=INT(((W$4-$D46)/VLOOKUP($C46,Tableau1,6,0))),$C46&lt;&gt;""),"S",""))),"")</f>
        <v>#NAME?</v>
      </c>
      <c r="X46" s="62" t="e">
        <f t="array" aca="1" ref="X46" ca="1">IFERROR(IF(AND(OR(WEEKDAY(W$4,2)&gt;5,W$4=Fériés),OR(W46="x",W46="S")),W46,IF(X$4=$D46,"x",IF(AND(((X$4-$D46)/VLOOKUP($C46,Tableau1,6,0))=INT(((X$4-$D46)/VLOOKUP($C46,Tableau1,6,0))),$C46&lt;&gt;""),"S",""))),"")</f>
        <v>#NAME?</v>
      </c>
      <c r="Y46" s="62" t="e">
        <f t="array" aca="1" ref="Y46" ca="1">IFERROR(IF(AND(OR(WEEKDAY(X$4,2)&gt;5,X$4=Fériés),OR(X46="x",X46="S")),X46,IF(Y$4=$D46,"x",IF(AND(((Y$4-$D46)/VLOOKUP($C46,Tableau1,6,0))=INT(((Y$4-$D46)/VLOOKUP($C46,Tableau1,6,0))),$C46&lt;&gt;""),"S",""))),"")</f>
        <v>#NAME?</v>
      </c>
      <c r="Z46" s="62" t="e">
        <f t="array" aca="1" ref="Z46" ca="1">IFERROR(IF(AND(OR(WEEKDAY(Y$4,2)&gt;5,Y$4=Fériés),OR(Y46="x",Y46="S")),Y46,IF(Z$4=$D46,"x",IF(AND(((Z$4-$D46)/VLOOKUP($C46,Tableau1,6,0))=INT(((Z$4-$D46)/VLOOKUP($C46,Tableau1,6,0))),$C46&lt;&gt;""),"S",""))),"")</f>
        <v>#NAME?</v>
      </c>
      <c r="AA46" s="62" t="e">
        <f t="array" aca="1" ref="AA46" ca="1">IFERROR(IF(AND(OR(WEEKDAY(Z$4,2)&gt;5,Z$4=Fériés),OR(Z46="x",Z46="S")),Z46,IF(AA$4=$D46,"x",IF(AND(((AA$4-$D46)/VLOOKUP($C46,Tableau1,6,0))=INT(((AA$4-$D46)/VLOOKUP($C46,Tableau1,6,0))),$C46&lt;&gt;""),"S",""))),"")</f>
        <v>#NAME?</v>
      </c>
      <c r="AB46" s="62" t="e">
        <f t="array" aca="1" ref="AB46" ca="1">IFERROR(IF(AND(OR(WEEKDAY(AA$4,2)&gt;5,AA$4=Fériés),OR(AA46="x",AA46="S")),AA46,IF(AB$4=$D46,"x",IF(AND(((AB$4-$D46)/VLOOKUP($C46,Tableau1,6,0))=INT(((AB$4-$D46)/VLOOKUP($C46,Tableau1,6,0))),$C46&lt;&gt;""),"S",""))),"")</f>
        <v>#NAME?</v>
      </c>
      <c r="AC46" s="62" t="e">
        <f t="array" aca="1" ref="AC46" ca="1">IFERROR(IF(AND(OR(WEEKDAY(AB$4,2)&gt;5,AB$4=Fériés),OR(AB46="x",AB46="S")),AB46,IF(AC$4=$D46,"x",IF(AND(((AC$4-$D46)/VLOOKUP($C46,Tableau1,6,0))=INT(((AC$4-$D46)/VLOOKUP($C46,Tableau1,6,0))),$C46&lt;&gt;""),"S",""))),"")</f>
        <v>#NAME?</v>
      </c>
      <c r="AD46" s="62" t="e">
        <f t="array" aca="1" ref="AD46" ca="1">IFERROR(IF(AND(OR(WEEKDAY(AC$4,2)&gt;5,AC$4=Fériés),OR(AC46="x",AC46="S")),AC46,IF(AD$4=$D46,"x",IF(AND(((AD$4-$D46)/VLOOKUP($C46,Tableau1,6,0))=INT(((AD$4-$D46)/VLOOKUP($C46,Tableau1,6,0))),$C46&lt;&gt;""),"S",""))),"")</f>
        <v>#NAME?</v>
      </c>
      <c r="AE46" s="62" t="e">
        <f t="array" aca="1" ref="AE46" ca="1">IFERROR(IF(AND(OR(WEEKDAY(AD$4,2)&gt;5,AD$4=Fériés),OR(AD46="x",AD46="S")),AD46,IF(AE$4=$D46,"x",IF(AND(((AE$4-$D46)/VLOOKUP($C46,Tableau1,6,0))=INT(((AE$4-$D46)/VLOOKUP($C46,Tableau1,6,0))),$C46&lt;&gt;""),"S",""))),"")</f>
        <v>#NAME?</v>
      </c>
      <c r="AF46" s="62" t="e">
        <f t="array" aca="1" ref="AF46" ca="1">IFERROR(IF(AND(OR(WEEKDAY(AE$4,2)&gt;5,AE$4=Fériés),OR(AE46="x",AE46="S")),AE46,IF(AF$4=$D46,"x",IF(AND(((AF$4-$D46)/VLOOKUP($C46,Tableau1,6,0))=INT(((AF$4-$D46)/VLOOKUP($C46,Tableau1,6,0))),$C46&lt;&gt;""),"S",""))),"")</f>
        <v>#NAME?</v>
      </c>
      <c r="AG46" s="62" t="e">
        <f t="array" aca="1" ref="AG46" ca="1">IFERROR(IF(AND(OR(WEEKDAY(AF$4,2)&gt;5,AF$4=Fériés),OR(AF46="x",AF46="S")),AF46,IF(AG$4=$D46,"x",IF(AND(((AG$4-$D46)/VLOOKUP($C46,Tableau1,6,0))=INT(((AG$4-$D46)/VLOOKUP($C46,Tableau1,6,0))),$C46&lt;&gt;""),"S",""))),"")</f>
        <v>#NAME?</v>
      </c>
      <c r="AH46" s="62" t="e">
        <f t="array" aca="1" ref="AH46" ca="1">IFERROR(IF(AND(OR(WEEKDAY(AG$4,2)&gt;5,AG$4=Fériés),OR(AG46="x",AG46="S")),AG46,IF(AH$4=$D46,"x",IF(AND(((AH$4-$D46)/VLOOKUP($C46,Tableau1,6,0))=INT(((AH$4-$D46)/VLOOKUP($C46,Tableau1,6,0))),$C46&lt;&gt;""),"S",""))),"")</f>
        <v>#NAME?</v>
      </c>
      <c r="AI46" s="62" t="e">
        <f t="array" aca="1" ref="AI46" ca="1">IFERROR(IF(AND(OR(WEEKDAY(AH$4,2)&gt;5,AH$4=Fériés),OR(AH46="x",AH46="S")),AH46,IF(AI$4=$D46,"x",IF(AND(((AI$4-$D46)/VLOOKUP($C46,Tableau1,6,0))=INT(((AI$4-$D46)/VLOOKUP($C46,Tableau1,6,0))),$C46&lt;&gt;""),"S",""))),"")</f>
        <v>#NAME?</v>
      </c>
      <c r="AJ46" s="62" t="e">
        <f t="array" aca="1" ref="AJ46" ca="1">IFERROR(IF(AND(OR(WEEKDAY(AI$4,2)&gt;5,AI$4=Fériés),OR(AI46="x",AI46="S")),AI46,IF(AJ$4=$D46,"x",IF(AND(((AJ$4-$D46)/VLOOKUP($C46,Tableau1,6,0))=INT(((AJ$4-$D46)/VLOOKUP($C46,Tableau1,6,0))),$C46&lt;&gt;""),"S",""))),"")</f>
        <v>#NAME?</v>
      </c>
      <c r="AK46" s="62" t="e">
        <f t="array" aca="1" ref="AK46" ca="1">IFERROR(IF(AND(OR(WEEKDAY(AJ$4,2)&gt;5,AJ$4=Fériés),OR(AJ46="x",AJ46="S")),AJ46,IF(AK$4=$D46,"x",IF(AND(((AK$4-$D46)/VLOOKUP($C46,Tableau1,6,0))=INT(((AK$4-$D46)/VLOOKUP($C46,Tableau1,6,0))),$C46&lt;&gt;""),"S",""))),"")</f>
        <v>#NAME?</v>
      </c>
      <c r="AL46" s="62" t="e">
        <f t="array" aca="1" ref="AL46" ca="1">IFERROR(IF(AND(OR(WEEKDAY(AK$4,2)&gt;5,AK$4=Fériés),OR(AK46="x",AK46="S")),AK46,IF(AL$4=$D46,"x",IF(AND(((AL$4-$D46)/VLOOKUP($C46,Tableau1,6,0))=INT(((AL$4-$D46)/VLOOKUP($C46,Tableau1,6,0))),$C46&lt;&gt;""),"S",""))),"")</f>
        <v>#NAME?</v>
      </c>
      <c r="AM46" s="62" t="e">
        <f t="array" aca="1" ref="AM46" ca="1">IFERROR(IF(AND(OR(WEEKDAY(AL$4,2)&gt;5,AL$4=Fériés),OR(AL46="x",AL46="S")),AL46,IF(AM$4=$D46,"x",IF(AND(((AM$4-$D46)/VLOOKUP($C46,Tableau1,6,0))=INT(((AM$4-$D46)/VLOOKUP($C46,Tableau1,6,0))),$C46&lt;&gt;""),"S",""))),"")</f>
        <v>#NAME?</v>
      </c>
      <c r="AN46" s="62" t="e">
        <f t="array" aca="1" ref="AN46" ca="1">IFERROR(IF(AND(OR(WEEKDAY(AM$4,2)&gt;5,AM$4=Fériés),OR(AM46="x",AM46="S")),AM46,IF(AN$4=$D46,"x",IF(AND(((AN$4-$D46)/VLOOKUP($C46,Tableau1,6,0))=INT(((AN$4-$D46)/VLOOKUP($C46,Tableau1,6,0))),$C46&lt;&gt;""),"S",""))),"")</f>
        <v>#NAME?</v>
      </c>
      <c r="AO46" s="62" t="e">
        <f t="array" aca="1" ref="AO46" ca="1">IFERROR(IF(AND(OR(WEEKDAY(AN$4,2)&gt;5,AN$4=Fériés),OR(AN46="x",AN46="S")),AN46,IF(AO$4=$D46,"x",IF(AND(((AO$4-$D46)/VLOOKUP($C46,Tableau1,6,0))=INT(((AO$4-$D46)/VLOOKUP($C46,Tableau1,6,0))),$C46&lt;&gt;""),"S",""))),"")</f>
        <v>#NAME?</v>
      </c>
      <c r="AP46" s="62" t="e">
        <f t="array" aca="1" ref="AP46" ca="1">IFERROR(IF(AND(OR(WEEKDAY(AO$4,2)&gt;5,AO$4=Fériés),OR(AO46="x",AO46="S")),AO46,IF(AP$4=$D46,"x",IF(AND(((AP$4-$D46)/VLOOKUP($C46,Tableau1,6,0))=INT(((AP$4-$D46)/VLOOKUP($C46,Tableau1,6,0))),$C46&lt;&gt;""),"S",""))),"")</f>
        <v>#NAME?</v>
      </c>
      <c r="AQ46" s="62" t="e">
        <f t="array" aca="1" ref="AQ46" ca="1">IFERROR(IF(AND(OR(WEEKDAY(AP$4,2)&gt;5,AP$4=Fériés),OR(AP46="x",AP46="S")),AP46,IF(AQ$4=$D46,"x",IF(AND(((AQ$4-$D46)/VLOOKUP($C46,Tableau1,6,0))=INT(((AQ$4-$D46)/VLOOKUP($C46,Tableau1,6,0))),$C46&lt;&gt;""),"S",""))),"")</f>
        <v>#NAME?</v>
      </c>
      <c r="AR46" s="62" t="e">
        <f t="array" aca="1" ref="AR46" ca="1">IFERROR(IF(AND(OR(WEEKDAY(AQ$4,2)&gt;5,AQ$4=Fériés),OR(AQ46="x",AQ46="S")),AQ46,IF(AR$4=$D46,"x",IF(AND(((AR$4-$D46)/VLOOKUP($C46,Tableau1,6,0))=INT(((AR$4-$D46)/VLOOKUP($C46,Tableau1,6,0))),$C46&lt;&gt;""),"S",""))),"")</f>
        <v>#NAME?</v>
      </c>
      <c r="AS46" s="62" t="e">
        <f t="array" aca="1" ref="AS46" ca="1">IFERROR(IF(AND(OR(WEEKDAY(AR$4,2)&gt;5,AR$4=Fériés),OR(AR46="x",AR46="S")),AR46,IF(AS$4=$D46,"x",IF(AND(((AS$4-$D46)/VLOOKUP($C46,Tableau1,6,0))=INT(((AS$4-$D46)/VLOOKUP($C46,Tableau1,6,0))),$C46&lt;&gt;""),"S",""))),"")</f>
        <v>#NAME?</v>
      </c>
      <c r="AT46" s="62" t="e">
        <f t="array" aca="1" ref="AT46" ca="1">IFERROR(IF(AND(OR(WEEKDAY(AS$4,2)&gt;5,AS$4=Fériés),OR(AS46="x",AS46="S")),AS46,IF(AT$4=$D46,"x",IF(AND(((AT$4-$D46)/VLOOKUP($C46,Tableau1,6,0))=INT(((AT$4-$D46)/VLOOKUP($C46,Tableau1,6,0))),$C46&lt;&gt;""),"S",""))),"")</f>
        <v>#NAME?</v>
      </c>
      <c r="AU46" s="62" t="e">
        <f t="array" aca="1" ref="AU46" ca="1">IFERROR(IF(AND(OR(WEEKDAY(AT$4,2)&gt;5,AT$4=Fériés),OR(AT46="x",AT46="S")),AT46,IF(AU$4=$D46,"x",IF(AND(((AU$4-$D46)/VLOOKUP($C46,Tableau1,6,0))=INT(((AU$4-$D46)/VLOOKUP($C46,Tableau1,6,0))),$C46&lt;&gt;""),"S",""))),"")</f>
        <v>#NAME?</v>
      </c>
      <c r="AV46" s="62" t="e">
        <f t="array" aca="1" ref="AV46" ca="1">IFERROR(IF(AND(OR(WEEKDAY(AU$4,2)&gt;5,AU$4=Fériés),OR(AU46="x",AU46="S")),AU46,IF(AV$4=$D46,"x",IF(AND(((AV$4-$D46)/VLOOKUP($C46,Tableau1,6,0))=INT(((AV$4-$D46)/VLOOKUP($C46,Tableau1,6,0))),$C46&lt;&gt;""),"S",""))),"")</f>
        <v>#NAME?</v>
      </c>
      <c r="AW46" s="62" t="e">
        <f t="array" aca="1" ref="AW46" ca="1">IFERROR(IF(AND(OR(WEEKDAY(AV$4,2)&gt;5,AV$4=Fériés),OR(AV46="x",AV46="S")),AV46,IF(AW$4=$D46,"x",IF(AND(((AW$4-$D46)/VLOOKUP($C46,Tableau1,6,0))=INT(((AW$4-$D46)/VLOOKUP($C46,Tableau1,6,0))),$C46&lt;&gt;""),"S",""))),"")</f>
        <v>#NAME?</v>
      </c>
      <c r="AX46" s="62" t="e">
        <f t="array" aca="1" ref="AX46" ca="1">IFERROR(IF(AND(OR(WEEKDAY(AW$4,2)&gt;5,AW$4=Fériés),OR(AW46="x",AW46="S")),AW46,IF(AX$4=$D46,"x",IF(AND(((AX$4-$D46)/VLOOKUP($C46,Tableau1,6,0))=INT(((AX$4-$D46)/VLOOKUP($C46,Tableau1,6,0))),$C46&lt;&gt;""),"S",""))),"")</f>
        <v>#NAME?</v>
      </c>
      <c r="AY46" s="62" t="e">
        <f t="array" aca="1" ref="AY46" ca="1">IFERROR(IF(AND(OR(WEEKDAY(AX$4,2)&gt;5,AX$4=Fériés),OR(AX46="x",AX46="S")),AX46,IF(AY$4=$D46,"x",IF(AND(((AY$4-$D46)/VLOOKUP($C46,Tableau1,6,0))=INT(((AY$4-$D46)/VLOOKUP($C46,Tableau1,6,0))),$C46&lt;&gt;""),"S",""))),"")</f>
        <v>#NAME?</v>
      </c>
      <c r="AZ46" s="62" t="e">
        <f t="array" aca="1" ref="AZ46" ca="1">IFERROR(IF(AND(OR(WEEKDAY(AY$4,2)&gt;5,AY$4=Fériés),OR(AY46="x",AY46="S")),AY46,IF(AZ$4=$D46,"x",IF(AND(((AZ$4-$D46)/VLOOKUP($C46,Tableau1,6,0))=INT(((AZ$4-$D46)/VLOOKUP($C46,Tableau1,6,0))),$C46&lt;&gt;""),"S",""))),"")</f>
        <v>#NAME?</v>
      </c>
      <c r="BA46" s="62" t="e">
        <f t="array" aca="1" ref="BA46" ca="1">IFERROR(IF(AND(OR(WEEKDAY(AZ$4,2)&gt;5,AZ$4=Fériés),OR(AZ46="x",AZ46="S")),AZ46,IF(BA$4=$D46,"x",IF(AND(((BA$4-$D46)/VLOOKUP($C46,Tableau1,6,0))=INT(((BA$4-$D46)/VLOOKUP($C46,Tableau1,6,0))),$C46&lt;&gt;""),"S",""))),"")</f>
        <v>#NAME?</v>
      </c>
      <c r="BB46" s="62" t="e">
        <f t="array" aca="1" ref="BB46" ca="1">IFERROR(IF(AND(OR(WEEKDAY(BA$4,2)&gt;5,BA$4=Fériés),OR(BA46="x",BA46="S")),BA46,IF(BB$4=$D46,"x",IF(AND(((BB$4-$D46)/VLOOKUP($C46,Tableau1,6,0))=INT(((BB$4-$D46)/VLOOKUP($C46,Tableau1,6,0))),$C46&lt;&gt;""),"S",""))),"")</f>
        <v>#NAME?</v>
      </c>
      <c r="BC46" s="62" t="e">
        <f t="array" aca="1" ref="BC46" ca="1">IFERROR(IF(AND(OR(WEEKDAY(BB$4,2)&gt;5,BB$4=Fériés),OR(BB46="x",BB46="S")),BB46,IF(BC$4=$D46,"x",IF(AND(((BC$4-$D46)/VLOOKUP($C46,Tableau1,6,0))=INT(((BC$4-$D46)/VLOOKUP($C46,Tableau1,6,0))),$C46&lt;&gt;""),"S",""))),"")</f>
        <v>#NAME?</v>
      </c>
      <c r="BD46" s="63" t="e">
        <f t="array" aca="1" ref="BD46" ca="1">IFERROR(IF(AND(OR(WEEKDAY(BC$4,2)&gt;5,BC$4=Fériés),OR(BC46="x",BC46="S")),BC46,IF(BD$4=$D46,"x",IF(AND(((BD$4-$D46)/VLOOKUP($C46,Tableau1,6,0))=INT(((BD$4-$D46)/VLOOKUP($C46,Tableau1,6,0))),$C46&lt;&gt;""),"S",""))),"")</f>
        <v>#NAME?</v>
      </c>
    </row>
    <row r="47" spans="3:56">
      <c r="C47" s="76" t="s">
        <v>109</v>
      </c>
      <c r="D47" s="24">
        <f ca="1">IF(ISBLANK(C47),0,VLOOKUP(C47,MACHINE!$C$4:$J$49,2,0))</f>
        <v>0</v>
      </c>
      <c r="E47" s="48"/>
      <c r="F47">
        <f t="shared" ca="1" si="4"/>
        <v>0</v>
      </c>
      <c r="G47" s="62" t="e">
        <f t="array" aca="1" ref="G47" ca="1">IFERROR(IF(AND(OR(WEEKDAY(F$4,2)&gt;5,F$4=Fériés),OR(F47="x",F47="S")),F47,IF(G$4=$D47,"x",IF(AND(((G$4-$D47)/VLOOKUP($C47,Tableau1,6,0))=INT(((G$4-$D47)/VLOOKUP($C47,Tableau1,6,0))),$C47&lt;&gt;""),"S",""))),"")</f>
        <v>#NAME?</v>
      </c>
      <c r="H47" s="62" t="e">
        <f t="array" aca="1" ref="H47" ca="1">IFERROR(IF(AND(OR(WEEKDAY(G$4,2)&gt;5,G$4=Fériés),OR(G47="x",G47="S")),G47,IF(H$4=$D47,"x",IF(AND(((H$4-$D47)/VLOOKUP($C47,Tableau1,6,0))=INT(((H$4-$D47)/VLOOKUP($C47,Tableau1,6,0))),$C47&lt;&gt;""),"S",""))),"")</f>
        <v>#NAME?</v>
      </c>
      <c r="I47" s="62" t="e">
        <f t="array" aca="1" ref="I47" ca="1">IFERROR(IF(AND(OR(WEEKDAY(H$4,2)&gt;5,H$4=Fériés),OR(H47="x",H47="S")),H47,IF(I$4=$D47,"x",IF(AND(((I$4-$D47)/VLOOKUP($C47,Tableau1,6,0))=INT(((I$4-$D47)/VLOOKUP($C47,Tableau1,6,0))),$C47&lt;&gt;""),"S",""))),"")</f>
        <v>#NAME?</v>
      </c>
      <c r="J47" s="62" t="e">
        <f t="array" aca="1" ref="J47" ca="1">IFERROR(IF(AND(OR(WEEKDAY(I$4,2)&gt;5,I$4=Fériés),OR(I47="x",I47="S")),I47,IF(J$4=$D47,"x",IF(AND(((J$4-$D47)/VLOOKUP($C47,Tableau1,6,0))=INT(((J$4-$D47)/VLOOKUP($C47,Tableau1,6,0))),$C47&lt;&gt;""),"S",""))),"")</f>
        <v>#NAME?</v>
      </c>
      <c r="K47" s="62" t="e">
        <f t="array" aca="1" ref="K47" ca="1">IFERROR(IF(AND(OR(WEEKDAY(J$4,2)&gt;5,J$4=Fériés),OR(J47="x",J47="S")),J47,IF(K$4=$D47,"x",IF(AND(((K$4-$D47)/VLOOKUP($C47,Tableau1,6,0))=INT(((K$4-$D47)/VLOOKUP($C47,Tableau1,6,0))),$C47&lt;&gt;""),"S",""))),"")</f>
        <v>#NAME?</v>
      </c>
      <c r="L47" s="62" t="e">
        <f t="array" aca="1" ref="L47" ca="1">IFERROR(IF(AND(OR(WEEKDAY(K$4,2)&gt;5,K$4=Fériés),OR(K47="x",K47="S")),K47,IF(L$4=$D47,"x",IF(AND(((L$4-$D47)/VLOOKUP($C47,Tableau1,6,0))=INT(((L$4-$D47)/VLOOKUP($C47,Tableau1,6,0))),$C47&lt;&gt;""),"S",""))),"")</f>
        <v>#NAME?</v>
      </c>
      <c r="M47" s="62" t="e">
        <f t="array" aca="1" ref="M47" ca="1">IFERROR(IF(AND(OR(WEEKDAY(L$4,2)&gt;5,L$4=Fériés),OR(L47="x",L47="S")),L47,IF(M$4=$D47,"x",IF(AND(((M$4-$D47)/VLOOKUP($C47,Tableau1,6,0))=INT(((M$4-$D47)/VLOOKUP($C47,Tableau1,6,0))),$C47&lt;&gt;""),"S",""))),"")</f>
        <v>#NAME?</v>
      </c>
      <c r="N47" s="62" t="e">
        <f t="array" aca="1" ref="N47" ca="1">IFERROR(IF(AND(OR(WEEKDAY(M$4,2)&gt;5,M$4=Fériés),OR(M47="x",M47="S")),M47,IF(N$4=$D47,"x",IF(AND(((N$4-$D47)/VLOOKUP($C47,Tableau1,6,0))=INT(((N$4-$D47)/VLOOKUP($C47,Tableau1,6,0))),$C47&lt;&gt;""),"S",""))),"")</f>
        <v>#NAME?</v>
      </c>
      <c r="O47" s="62" t="e">
        <f t="array" aca="1" ref="O47" ca="1">IFERROR(IF(AND(OR(WEEKDAY(N$4,2)&gt;5,N$4=Fériés),OR(N47="x",N47="S")),N47,IF(O$4=$D47,"x",IF(AND(((O$4-$D47)/VLOOKUP($C47,Tableau1,6,0))=INT(((O$4-$D47)/VLOOKUP($C47,Tableau1,6,0))),$C47&lt;&gt;""),"S",""))),"")</f>
        <v>#NAME?</v>
      </c>
      <c r="P47" s="62" t="e">
        <f t="array" aca="1" ref="P47" ca="1">IFERROR(IF(AND(OR(WEEKDAY(O$4,2)&gt;5,O$4=Fériés),OR(O47="x",O47="S")),O47,IF(P$4=$D47,"x",IF(AND(((P$4-$D47)/VLOOKUP($C47,Tableau1,6,0))=INT(((P$4-$D47)/VLOOKUP($C47,Tableau1,6,0))),$C47&lt;&gt;""),"S",""))),"")</f>
        <v>#NAME?</v>
      </c>
      <c r="Q47" s="62" t="e">
        <f t="array" aca="1" ref="Q47" ca="1">IFERROR(IF(AND(OR(WEEKDAY(P$4,2)&gt;5,P$4=Fériés),OR(P47="x",P47="S")),P47,IF(Q$4=$D47,"x",IF(AND(((Q$4-$D47)/VLOOKUP($C47,Tableau1,6,0))=INT(((Q$4-$D47)/VLOOKUP($C47,Tableau1,6,0))),$C47&lt;&gt;""),"S",""))),"")</f>
        <v>#NAME?</v>
      </c>
      <c r="R47" s="62" t="e">
        <f t="array" aca="1" ref="R47" ca="1">IFERROR(IF(AND(OR(WEEKDAY(Q$4,2)&gt;5,Q$4=Fériés),OR(Q47="x",Q47="S")),Q47,IF(R$4=$D47,"x",IF(AND(((R$4-$D47)/VLOOKUP($C47,Tableau1,6,0))=INT(((R$4-$D47)/VLOOKUP($C47,Tableau1,6,0))),$C47&lt;&gt;""),"S",""))),"")</f>
        <v>#NAME?</v>
      </c>
      <c r="S47" s="62" t="e">
        <f t="array" aca="1" ref="S47" ca="1">IFERROR(IF(AND(OR(WEEKDAY(R$4,2)&gt;5,R$4=Fériés),OR(R47="x",R47="S")),R47,IF(S$4=$D47,"x",IF(AND(((S$4-$D47)/VLOOKUP($C47,Tableau1,6,0))=INT(((S$4-$D47)/VLOOKUP($C47,Tableau1,6,0))),$C47&lt;&gt;""),"S",""))),"")</f>
        <v>#NAME?</v>
      </c>
      <c r="T47" s="62" t="e">
        <f t="array" aca="1" ref="T47" ca="1">IFERROR(IF(AND(OR(WEEKDAY(S$4,2)&gt;5,S$4=Fériés),OR(S47="x",S47="S")),S47,IF(T$4=$D47,"x",IF(AND(((T$4-$D47)/VLOOKUP($C47,Tableau1,6,0))=INT(((T$4-$D47)/VLOOKUP($C47,Tableau1,6,0))),$C47&lt;&gt;""),"S",""))),"")</f>
        <v>#NAME?</v>
      </c>
      <c r="U47" s="62" t="e">
        <f t="array" aca="1" ref="U47" ca="1">IFERROR(IF(AND(OR(WEEKDAY(T$4,2)&gt;5,T$4=Fériés),OR(T47="x",T47="S")),T47,IF(U$4=$D47,"x",IF(AND(((U$4-$D47)/VLOOKUP($C47,Tableau1,6,0))=INT(((U$4-$D47)/VLOOKUP($C47,Tableau1,6,0))),$C47&lt;&gt;""),"S",""))),"")</f>
        <v>#NAME?</v>
      </c>
      <c r="V47" s="62" t="e">
        <f t="array" aca="1" ref="V47" ca="1">IFERROR(IF(AND(OR(WEEKDAY(U$4,2)&gt;5,U$4=Fériés),OR(U47="x",U47="S")),U47,IF(V$4=$D47,"x",IF(AND(((V$4-$D47)/VLOOKUP($C47,Tableau1,6,0))=INT(((V$4-$D47)/VLOOKUP($C47,Tableau1,6,0))),$C47&lt;&gt;""),"S",""))),"")</f>
        <v>#NAME?</v>
      </c>
      <c r="W47" s="62" t="e">
        <f t="array" aca="1" ref="W47" ca="1">IFERROR(IF(AND(OR(WEEKDAY(V$4,2)&gt;5,V$4=Fériés),OR(V47="x",V47="S")),V47,IF(W$4=$D47,"x",IF(AND(((W$4-$D47)/VLOOKUP($C47,Tableau1,6,0))=INT(((W$4-$D47)/VLOOKUP($C47,Tableau1,6,0))),$C47&lt;&gt;""),"S",""))),"")</f>
        <v>#NAME?</v>
      </c>
      <c r="X47" s="62" t="e">
        <f t="array" aca="1" ref="X47" ca="1">IFERROR(IF(AND(OR(WEEKDAY(W$4,2)&gt;5,W$4=Fériés),OR(W47="x",W47="S")),W47,IF(X$4=$D47,"x",IF(AND(((X$4-$D47)/VLOOKUP($C47,Tableau1,6,0))=INT(((X$4-$D47)/VLOOKUP($C47,Tableau1,6,0))),$C47&lt;&gt;""),"S",""))),"")</f>
        <v>#NAME?</v>
      </c>
      <c r="Y47" s="62" t="e">
        <f t="array" aca="1" ref="Y47" ca="1">IFERROR(IF(AND(OR(WEEKDAY(X$4,2)&gt;5,X$4=Fériés),OR(X47="x",X47="S")),X47,IF(Y$4=$D47,"x",IF(AND(((Y$4-$D47)/VLOOKUP($C47,Tableau1,6,0))=INT(((Y$4-$D47)/VLOOKUP($C47,Tableau1,6,0))),$C47&lt;&gt;""),"S",""))),"")</f>
        <v>#NAME?</v>
      </c>
      <c r="Z47" s="62" t="e">
        <f t="array" aca="1" ref="Z47" ca="1">IFERROR(IF(AND(OR(WEEKDAY(Y$4,2)&gt;5,Y$4=Fériés),OR(Y47="x",Y47="S")),Y47,IF(Z$4=$D47,"x",IF(AND(((Z$4-$D47)/VLOOKUP($C47,Tableau1,6,0))=INT(((Z$4-$D47)/VLOOKUP($C47,Tableau1,6,0))),$C47&lt;&gt;""),"S",""))),"")</f>
        <v>#NAME?</v>
      </c>
      <c r="AA47" s="62" t="e">
        <f t="array" aca="1" ref="AA47" ca="1">IFERROR(IF(AND(OR(WEEKDAY(Z$4,2)&gt;5,Z$4=Fériés),OR(Z47="x",Z47="S")),Z47,IF(AA$4=$D47,"x",IF(AND(((AA$4-$D47)/VLOOKUP($C47,Tableau1,6,0))=INT(((AA$4-$D47)/VLOOKUP($C47,Tableau1,6,0))),$C47&lt;&gt;""),"S",""))),"")</f>
        <v>#NAME?</v>
      </c>
      <c r="AB47" s="62" t="e">
        <f t="array" aca="1" ref="AB47" ca="1">IFERROR(IF(AND(OR(WEEKDAY(AA$4,2)&gt;5,AA$4=Fériés),OR(AA47="x",AA47="S")),AA47,IF(AB$4=$D47,"x",IF(AND(((AB$4-$D47)/VLOOKUP($C47,Tableau1,6,0))=INT(((AB$4-$D47)/VLOOKUP($C47,Tableau1,6,0))),$C47&lt;&gt;""),"S",""))),"")</f>
        <v>#NAME?</v>
      </c>
      <c r="AC47" s="62" t="e">
        <f t="array" aca="1" ref="AC47" ca="1">IFERROR(IF(AND(OR(WEEKDAY(AB$4,2)&gt;5,AB$4=Fériés),OR(AB47="x",AB47="S")),AB47,IF(AC$4=$D47,"x",IF(AND(((AC$4-$D47)/VLOOKUP($C47,Tableau1,6,0))=INT(((AC$4-$D47)/VLOOKUP($C47,Tableau1,6,0))),$C47&lt;&gt;""),"S",""))),"")</f>
        <v>#NAME?</v>
      </c>
      <c r="AD47" s="62" t="e">
        <f t="array" aca="1" ref="AD47" ca="1">IFERROR(IF(AND(OR(WEEKDAY(AC$4,2)&gt;5,AC$4=Fériés),OR(AC47="x",AC47="S")),AC47,IF(AD$4=$D47,"x",IF(AND(((AD$4-$D47)/VLOOKUP($C47,Tableau1,6,0))=INT(((AD$4-$D47)/VLOOKUP($C47,Tableau1,6,0))),$C47&lt;&gt;""),"S",""))),"")</f>
        <v>#NAME?</v>
      </c>
      <c r="AE47" s="62" t="e">
        <f t="array" aca="1" ref="AE47" ca="1">IFERROR(IF(AND(OR(WEEKDAY(AD$4,2)&gt;5,AD$4=Fériés),OR(AD47="x",AD47="S")),AD47,IF(AE$4=$D47,"x",IF(AND(((AE$4-$D47)/VLOOKUP($C47,Tableau1,6,0))=INT(((AE$4-$D47)/VLOOKUP($C47,Tableau1,6,0))),$C47&lt;&gt;""),"S",""))),"")</f>
        <v>#NAME?</v>
      </c>
      <c r="AF47" s="62" t="e">
        <f t="array" aca="1" ref="AF47" ca="1">IFERROR(IF(AND(OR(WEEKDAY(AE$4,2)&gt;5,AE$4=Fériés),OR(AE47="x",AE47="S")),AE47,IF(AF$4=$D47,"x",IF(AND(((AF$4-$D47)/VLOOKUP($C47,Tableau1,6,0))=INT(((AF$4-$D47)/VLOOKUP($C47,Tableau1,6,0))),$C47&lt;&gt;""),"S",""))),"")</f>
        <v>#NAME?</v>
      </c>
      <c r="AG47" s="62" t="e">
        <f t="array" aca="1" ref="AG47" ca="1">IFERROR(IF(AND(OR(WEEKDAY(AF$4,2)&gt;5,AF$4=Fériés),OR(AF47="x",AF47="S")),AF47,IF(AG$4=$D47,"x",IF(AND(((AG$4-$D47)/VLOOKUP($C47,Tableau1,6,0))=INT(((AG$4-$D47)/VLOOKUP($C47,Tableau1,6,0))),$C47&lt;&gt;""),"S",""))),"")</f>
        <v>#NAME?</v>
      </c>
      <c r="AH47" s="62" t="e">
        <f t="array" aca="1" ref="AH47" ca="1">IFERROR(IF(AND(OR(WEEKDAY(AG$4,2)&gt;5,AG$4=Fériés),OR(AG47="x",AG47="S")),AG47,IF(AH$4=$D47,"x",IF(AND(((AH$4-$D47)/VLOOKUP($C47,Tableau1,6,0))=INT(((AH$4-$D47)/VLOOKUP($C47,Tableau1,6,0))),$C47&lt;&gt;""),"S",""))),"")</f>
        <v>#NAME?</v>
      </c>
      <c r="AI47" s="62" t="e">
        <f t="array" aca="1" ref="AI47" ca="1">IFERROR(IF(AND(OR(WEEKDAY(AH$4,2)&gt;5,AH$4=Fériés),OR(AH47="x",AH47="S")),AH47,IF(AI$4=$D47,"x",IF(AND(((AI$4-$D47)/VLOOKUP($C47,Tableau1,6,0))=INT(((AI$4-$D47)/VLOOKUP($C47,Tableau1,6,0))),$C47&lt;&gt;""),"S",""))),"")</f>
        <v>#NAME?</v>
      </c>
      <c r="AJ47" s="62" t="e">
        <f t="array" aca="1" ref="AJ47" ca="1">IFERROR(IF(AND(OR(WEEKDAY(AI$4,2)&gt;5,AI$4=Fériés),OR(AI47="x",AI47="S")),AI47,IF(AJ$4=$D47,"x",IF(AND(((AJ$4-$D47)/VLOOKUP($C47,Tableau1,6,0))=INT(((AJ$4-$D47)/VLOOKUP($C47,Tableau1,6,0))),$C47&lt;&gt;""),"S",""))),"")</f>
        <v>#NAME?</v>
      </c>
      <c r="AK47" s="62" t="e">
        <f t="array" aca="1" ref="AK47" ca="1">IFERROR(IF(AND(OR(WEEKDAY(AJ$4,2)&gt;5,AJ$4=Fériés),OR(AJ47="x",AJ47="S")),AJ47,IF(AK$4=$D47,"x",IF(AND(((AK$4-$D47)/VLOOKUP($C47,Tableau1,6,0))=INT(((AK$4-$D47)/VLOOKUP($C47,Tableau1,6,0))),$C47&lt;&gt;""),"S",""))),"")</f>
        <v>#NAME?</v>
      </c>
      <c r="AL47" s="62" t="e">
        <f t="array" aca="1" ref="AL47" ca="1">IFERROR(IF(AND(OR(WEEKDAY(AK$4,2)&gt;5,AK$4=Fériés),OR(AK47="x",AK47="S")),AK47,IF(AL$4=$D47,"x",IF(AND(((AL$4-$D47)/VLOOKUP($C47,Tableau1,6,0))=INT(((AL$4-$D47)/VLOOKUP($C47,Tableau1,6,0))),$C47&lt;&gt;""),"S",""))),"")</f>
        <v>#NAME?</v>
      </c>
      <c r="AM47" s="62" t="e">
        <f t="array" aca="1" ref="AM47" ca="1">IFERROR(IF(AND(OR(WEEKDAY(AL$4,2)&gt;5,AL$4=Fériés),OR(AL47="x",AL47="S")),AL47,IF(AM$4=$D47,"x",IF(AND(((AM$4-$D47)/VLOOKUP($C47,Tableau1,6,0))=INT(((AM$4-$D47)/VLOOKUP($C47,Tableau1,6,0))),$C47&lt;&gt;""),"S",""))),"")</f>
        <v>#NAME?</v>
      </c>
      <c r="AN47" s="62" t="e">
        <f t="array" aca="1" ref="AN47" ca="1">IFERROR(IF(AND(OR(WEEKDAY(AM$4,2)&gt;5,AM$4=Fériés),OR(AM47="x",AM47="S")),AM47,IF(AN$4=$D47,"x",IF(AND(((AN$4-$D47)/VLOOKUP($C47,Tableau1,6,0))=INT(((AN$4-$D47)/VLOOKUP($C47,Tableau1,6,0))),$C47&lt;&gt;""),"S",""))),"")</f>
        <v>#NAME?</v>
      </c>
      <c r="AO47" s="62" t="e">
        <f t="array" aca="1" ref="AO47" ca="1">IFERROR(IF(AND(OR(WEEKDAY(AN$4,2)&gt;5,AN$4=Fériés),OR(AN47="x",AN47="S")),AN47,IF(AO$4=$D47,"x",IF(AND(((AO$4-$D47)/VLOOKUP($C47,Tableau1,6,0))=INT(((AO$4-$D47)/VLOOKUP($C47,Tableau1,6,0))),$C47&lt;&gt;""),"S",""))),"")</f>
        <v>#NAME?</v>
      </c>
      <c r="AP47" s="62" t="e">
        <f t="array" aca="1" ref="AP47" ca="1">IFERROR(IF(AND(OR(WEEKDAY(AO$4,2)&gt;5,AO$4=Fériés),OR(AO47="x",AO47="S")),AO47,IF(AP$4=$D47,"x",IF(AND(((AP$4-$D47)/VLOOKUP($C47,Tableau1,6,0))=INT(((AP$4-$D47)/VLOOKUP($C47,Tableau1,6,0))),$C47&lt;&gt;""),"S",""))),"")</f>
        <v>#NAME?</v>
      </c>
      <c r="AQ47" s="62" t="e">
        <f t="array" aca="1" ref="AQ47" ca="1">IFERROR(IF(AND(OR(WEEKDAY(AP$4,2)&gt;5,AP$4=Fériés),OR(AP47="x",AP47="S")),AP47,IF(AQ$4=$D47,"x",IF(AND(((AQ$4-$D47)/VLOOKUP($C47,Tableau1,6,0))=INT(((AQ$4-$D47)/VLOOKUP($C47,Tableau1,6,0))),$C47&lt;&gt;""),"S",""))),"")</f>
        <v>#NAME?</v>
      </c>
      <c r="AR47" s="62" t="e">
        <f t="array" aca="1" ref="AR47" ca="1">IFERROR(IF(AND(OR(WEEKDAY(AQ$4,2)&gt;5,AQ$4=Fériés),OR(AQ47="x",AQ47="S")),AQ47,IF(AR$4=$D47,"x",IF(AND(((AR$4-$D47)/VLOOKUP($C47,Tableau1,6,0))=INT(((AR$4-$D47)/VLOOKUP($C47,Tableau1,6,0))),$C47&lt;&gt;""),"S",""))),"")</f>
        <v>#NAME?</v>
      </c>
      <c r="AS47" s="62" t="e">
        <f t="array" aca="1" ref="AS47" ca="1">IFERROR(IF(AND(OR(WEEKDAY(AR$4,2)&gt;5,AR$4=Fériés),OR(AR47="x",AR47="S")),AR47,IF(AS$4=$D47,"x",IF(AND(((AS$4-$D47)/VLOOKUP($C47,Tableau1,6,0))=INT(((AS$4-$D47)/VLOOKUP($C47,Tableau1,6,0))),$C47&lt;&gt;""),"S",""))),"")</f>
        <v>#NAME?</v>
      </c>
      <c r="AT47" s="62" t="e">
        <f t="array" aca="1" ref="AT47" ca="1">IFERROR(IF(AND(OR(WEEKDAY(AS$4,2)&gt;5,AS$4=Fériés),OR(AS47="x",AS47="S")),AS47,IF(AT$4=$D47,"x",IF(AND(((AT$4-$D47)/VLOOKUP($C47,Tableau1,6,0))=INT(((AT$4-$D47)/VLOOKUP($C47,Tableau1,6,0))),$C47&lt;&gt;""),"S",""))),"")</f>
        <v>#NAME?</v>
      </c>
      <c r="AU47" s="62" t="e">
        <f t="array" aca="1" ref="AU47" ca="1">IFERROR(IF(AND(OR(WEEKDAY(AT$4,2)&gt;5,AT$4=Fériés),OR(AT47="x",AT47="S")),AT47,IF(AU$4=$D47,"x",IF(AND(((AU$4-$D47)/VLOOKUP($C47,Tableau1,6,0))=INT(((AU$4-$D47)/VLOOKUP($C47,Tableau1,6,0))),$C47&lt;&gt;""),"S",""))),"")</f>
        <v>#NAME?</v>
      </c>
      <c r="AV47" s="62" t="e">
        <f t="array" aca="1" ref="AV47" ca="1">IFERROR(IF(AND(OR(WEEKDAY(AU$4,2)&gt;5,AU$4=Fériés),OR(AU47="x",AU47="S")),AU47,IF(AV$4=$D47,"x",IF(AND(((AV$4-$D47)/VLOOKUP($C47,Tableau1,6,0))=INT(((AV$4-$D47)/VLOOKUP($C47,Tableau1,6,0))),$C47&lt;&gt;""),"S",""))),"")</f>
        <v>#NAME?</v>
      </c>
      <c r="AW47" s="62" t="e">
        <f t="array" aca="1" ref="AW47" ca="1">IFERROR(IF(AND(OR(WEEKDAY(AV$4,2)&gt;5,AV$4=Fériés),OR(AV47="x",AV47="S")),AV47,IF(AW$4=$D47,"x",IF(AND(((AW$4-$D47)/VLOOKUP($C47,Tableau1,6,0))=INT(((AW$4-$D47)/VLOOKUP($C47,Tableau1,6,0))),$C47&lt;&gt;""),"S",""))),"")</f>
        <v>#NAME?</v>
      </c>
      <c r="AX47" s="62" t="e">
        <f t="array" aca="1" ref="AX47" ca="1">IFERROR(IF(AND(OR(WEEKDAY(AW$4,2)&gt;5,AW$4=Fériés),OR(AW47="x",AW47="S")),AW47,IF(AX$4=$D47,"x",IF(AND(((AX$4-$D47)/VLOOKUP($C47,Tableau1,6,0))=INT(((AX$4-$D47)/VLOOKUP($C47,Tableau1,6,0))),$C47&lt;&gt;""),"S",""))),"")</f>
        <v>#NAME?</v>
      </c>
      <c r="AY47" s="62" t="e">
        <f t="array" aca="1" ref="AY47" ca="1">IFERROR(IF(AND(OR(WEEKDAY(AX$4,2)&gt;5,AX$4=Fériés),OR(AX47="x",AX47="S")),AX47,IF(AY$4=$D47,"x",IF(AND(((AY$4-$D47)/VLOOKUP($C47,Tableau1,6,0))=INT(((AY$4-$D47)/VLOOKUP($C47,Tableau1,6,0))),$C47&lt;&gt;""),"S",""))),"")</f>
        <v>#NAME?</v>
      </c>
      <c r="AZ47" s="62" t="e">
        <f t="array" aca="1" ref="AZ47" ca="1">IFERROR(IF(AND(OR(WEEKDAY(AY$4,2)&gt;5,AY$4=Fériés),OR(AY47="x",AY47="S")),AY47,IF(AZ$4=$D47,"x",IF(AND(((AZ$4-$D47)/VLOOKUP($C47,Tableau1,6,0))=INT(((AZ$4-$D47)/VLOOKUP($C47,Tableau1,6,0))),$C47&lt;&gt;""),"S",""))),"")</f>
        <v>#NAME?</v>
      </c>
      <c r="BA47" s="62" t="e">
        <f t="array" aca="1" ref="BA47" ca="1">IFERROR(IF(AND(OR(WEEKDAY(AZ$4,2)&gt;5,AZ$4=Fériés),OR(AZ47="x",AZ47="S")),AZ47,IF(BA$4=$D47,"x",IF(AND(((BA$4-$D47)/VLOOKUP($C47,Tableau1,6,0))=INT(((BA$4-$D47)/VLOOKUP($C47,Tableau1,6,0))),$C47&lt;&gt;""),"S",""))),"")</f>
        <v>#NAME?</v>
      </c>
      <c r="BB47" s="62" t="e">
        <f t="array" aca="1" ref="BB47" ca="1">IFERROR(IF(AND(OR(WEEKDAY(BA$4,2)&gt;5,BA$4=Fériés),OR(BA47="x",BA47="S")),BA47,IF(BB$4=$D47,"x",IF(AND(((BB$4-$D47)/VLOOKUP($C47,Tableau1,6,0))=INT(((BB$4-$D47)/VLOOKUP($C47,Tableau1,6,0))),$C47&lt;&gt;""),"S",""))),"")</f>
        <v>#NAME?</v>
      </c>
      <c r="BC47" s="62" t="e">
        <f t="array" aca="1" ref="BC47" ca="1">IFERROR(IF(AND(OR(WEEKDAY(BB$4,2)&gt;5,BB$4=Fériés),OR(BB47="x",BB47="S")),BB47,IF(BC$4=$D47,"x",IF(AND(((BC$4-$D47)/VLOOKUP($C47,Tableau1,6,0))=INT(((BC$4-$D47)/VLOOKUP($C47,Tableau1,6,0))),$C47&lt;&gt;""),"S",""))),"")</f>
        <v>#NAME?</v>
      </c>
      <c r="BD47" s="63" t="e">
        <f t="array" aca="1" ref="BD47" ca="1">IFERROR(IF(AND(OR(WEEKDAY(BC$4,2)&gt;5,BC$4=Fériés),OR(BC47="x",BC47="S")),BC47,IF(BD$4=$D47,"x",IF(AND(((BD$4-$D47)/VLOOKUP($C47,Tableau1,6,0))=INT(((BD$4-$D47)/VLOOKUP($C47,Tableau1,6,0))),$C47&lt;&gt;""),"S",""))),"")</f>
        <v>#NAME?</v>
      </c>
    </row>
    <row r="48" spans="3:56">
      <c r="C48" s="74" t="s">
        <v>94</v>
      </c>
      <c r="D48" s="24">
        <f ca="1">IF(ISBLANK(C48),0,VLOOKUP(C48,MACHINE!$C$4:$J$49,2,0))</f>
        <v>42662</v>
      </c>
      <c r="E48" s="48"/>
      <c r="F48">
        <f t="shared" ca="1" si="4"/>
        <v>42662</v>
      </c>
      <c r="G48" s="62" t="e">
        <f t="array" aca="1" ref="G48" ca="1">IFERROR(IF(AND(OR(WEEKDAY(F$4,2)&gt;5,F$4=Fériés),OR(F48="x",F48="S")),F48,IF(G$4=$D48,"x",IF(AND(((G$4-$D48)/VLOOKUP($C48,Tableau1,6,0))=INT(((G$4-$D48)/VLOOKUP($C48,Tableau1,6,0))),$C48&lt;&gt;""),"S",""))),"")</f>
        <v>#NAME?</v>
      </c>
      <c r="H48" s="62" t="e">
        <f t="array" aca="1" ref="H48" ca="1">IFERROR(IF(AND(OR(WEEKDAY(G$4,2)&gt;5,G$4=Fériés),OR(G48="x",G48="S")),G48,IF(H$4=$D48,"x",IF(AND(((H$4-$D48)/VLOOKUP($C48,Tableau1,6,0))=INT(((H$4-$D48)/VLOOKUP($C48,Tableau1,6,0))),$C48&lt;&gt;""),"S",""))),"")</f>
        <v>#NAME?</v>
      </c>
      <c r="I48" s="62" t="e">
        <f t="array" aca="1" ref="I48" ca="1">IFERROR(IF(AND(OR(WEEKDAY(H$4,2)&gt;5,H$4=Fériés),OR(H48="x",H48="S")),H48,IF(I$4=$D48,"x",IF(AND(((I$4-$D48)/VLOOKUP($C48,Tableau1,6,0))=INT(((I$4-$D48)/VLOOKUP($C48,Tableau1,6,0))),$C48&lt;&gt;""),"S",""))),"")</f>
        <v>#NAME?</v>
      </c>
      <c r="J48" s="62" t="e">
        <f t="array" aca="1" ref="J48" ca="1">IFERROR(IF(AND(OR(WEEKDAY(I$4,2)&gt;5,I$4=Fériés),OR(I48="x",I48="S")),I48,IF(J$4=$D48,"x",IF(AND(((J$4-$D48)/VLOOKUP($C48,Tableau1,6,0))=INT(((J$4-$D48)/VLOOKUP($C48,Tableau1,6,0))),$C48&lt;&gt;""),"S",""))),"")</f>
        <v>#NAME?</v>
      </c>
      <c r="K48" s="62" t="e">
        <f t="array" aca="1" ref="K48" ca="1">IFERROR(IF(AND(OR(WEEKDAY(J$4,2)&gt;5,J$4=Fériés),OR(J48="x",J48="S")),J48,IF(K$4=$D48,"x",IF(AND(((K$4-$D48)/VLOOKUP($C48,Tableau1,6,0))=INT(((K$4-$D48)/VLOOKUP($C48,Tableau1,6,0))),$C48&lt;&gt;""),"S",""))),"")</f>
        <v>#NAME?</v>
      </c>
      <c r="L48" s="62" t="e">
        <f t="array" aca="1" ref="L48" ca="1">IFERROR(IF(AND(OR(WEEKDAY(K$4,2)&gt;5,K$4=Fériés),OR(K48="x",K48="S")),K48,IF(L$4=$D48,"x",IF(AND(((L$4-$D48)/VLOOKUP($C48,Tableau1,6,0))=INT(((L$4-$D48)/VLOOKUP($C48,Tableau1,6,0))),$C48&lt;&gt;""),"S",""))),"")</f>
        <v>#NAME?</v>
      </c>
      <c r="M48" s="62" t="e">
        <f t="array" aca="1" ref="M48" ca="1">IFERROR(IF(AND(OR(WEEKDAY(L$4,2)&gt;5,L$4=Fériés),OR(L48="x",L48="S")),L48,IF(M$4=$D48,"x",IF(AND(((M$4-$D48)/VLOOKUP($C48,Tableau1,6,0))=INT(((M$4-$D48)/VLOOKUP($C48,Tableau1,6,0))),$C48&lt;&gt;""),"S",""))),"")</f>
        <v>#NAME?</v>
      </c>
      <c r="N48" s="62" t="e">
        <f t="array" aca="1" ref="N48" ca="1">IFERROR(IF(AND(OR(WEEKDAY(M$4,2)&gt;5,M$4=Fériés),OR(M48="x",M48="S")),M48,IF(N$4=$D48,"x",IF(AND(((N$4-$D48)/VLOOKUP($C48,Tableau1,6,0))=INT(((N$4-$D48)/VLOOKUP($C48,Tableau1,6,0))),$C48&lt;&gt;""),"S",""))),"")</f>
        <v>#NAME?</v>
      </c>
      <c r="O48" s="62" t="e">
        <f t="array" aca="1" ref="O48" ca="1">IFERROR(IF(AND(OR(WEEKDAY(N$4,2)&gt;5,N$4=Fériés),OR(N48="x",N48="S")),N48,IF(O$4=$D48,"x",IF(AND(((O$4-$D48)/VLOOKUP($C48,Tableau1,6,0))=INT(((O$4-$D48)/VLOOKUP($C48,Tableau1,6,0))),$C48&lt;&gt;""),"S",""))),"")</f>
        <v>#NAME?</v>
      </c>
      <c r="P48" s="62" t="e">
        <f t="array" aca="1" ref="P48" ca="1">IFERROR(IF(AND(OR(WEEKDAY(O$4,2)&gt;5,O$4=Fériés),OR(O48="x",O48="S")),O48,IF(P$4=$D48,"x",IF(AND(((P$4-$D48)/VLOOKUP($C48,Tableau1,6,0))=INT(((P$4-$D48)/VLOOKUP($C48,Tableau1,6,0))),$C48&lt;&gt;""),"S",""))),"")</f>
        <v>#NAME?</v>
      </c>
      <c r="Q48" s="62" t="e">
        <f t="array" aca="1" ref="Q48" ca="1">IFERROR(IF(AND(OR(WEEKDAY(P$4,2)&gt;5,P$4=Fériés),OR(P48="x",P48="S")),P48,IF(Q$4=$D48,"x",IF(AND(((Q$4-$D48)/VLOOKUP($C48,Tableau1,6,0))=INT(((Q$4-$D48)/VLOOKUP($C48,Tableau1,6,0))),$C48&lt;&gt;""),"S",""))),"")</f>
        <v>#NAME?</v>
      </c>
      <c r="R48" s="62" t="e">
        <f t="array" aca="1" ref="R48" ca="1">IFERROR(IF(AND(OR(WEEKDAY(Q$4,2)&gt;5,Q$4=Fériés),OR(Q48="x",Q48="S")),Q48,IF(R$4=$D48,"x",IF(AND(((R$4-$D48)/VLOOKUP($C48,Tableau1,6,0))=INT(((R$4-$D48)/VLOOKUP($C48,Tableau1,6,0))),$C48&lt;&gt;""),"S",""))),"")</f>
        <v>#NAME?</v>
      </c>
      <c r="S48" s="62" t="e">
        <f t="array" aca="1" ref="S48" ca="1">IFERROR(IF(AND(OR(WEEKDAY(R$4,2)&gt;5,R$4=Fériés),OR(R48="x",R48="S")),R48,IF(S$4=$D48,"x",IF(AND(((S$4-$D48)/VLOOKUP($C48,Tableau1,6,0))=INT(((S$4-$D48)/VLOOKUP($C48,Tableau1,6,0))),$C48&lt;&gt;""),"S",""))),"")</f>
        <v>#NAME?</v>
      </c>
      <c r="T48" s="62" t="e">
        <f t="array" aca="1" ref="T48" ca="1">IFERROR(IF(AND(OR(WEEKDAY(S$4,2)&gt;5,S$4=Fériés),OR(S48="x",S48="S")),S48,IF(T$4=$D48,"x",IF(AND(((T$4-$D48)/VLOOKUP($C48,Tableau1,6,0))=INT(((T$4-$D48)/VLOOKUP($C48,Tableau1,6,0))),$C48&lt;&gt;""),"S",""))),"")</f>
        <v>#NAME?</v>
      </c>
      <c r="U48" s="62" t="e">
        <f t="array" aca="1" ref="U48" ca="1">IFERROR(IF(AND(OR(WEEKDAY(T$4,2)&gt;5,T$4=Fériés),OR(T48="x",T48="S")),T48,IF(U$4=$D48,"x",IF(AND(((U$4-$D48)/VLOOKUP($C48,Tableau1,6,0))=INT(((U$4-$D48)/VLOOKUP($C48,Tableau1,6,0))),$C48&lt;&gt;""),"S",""))),"")</f>
        <v>#NAME?</v>
      </c>
      <c r="V48" s="62" t="e">
        <f t="array" aca="1" ref="V48" ca="1">IFERROR(IF(AND(OR(WEEKDAY(U$4,2)&gt;5,U$4=Fériés),OR(U48="x",U48="S")),U48,IF(V$4=$D48,"x",IF(AND(((V$4-$D48)/VLOOKUP($C48,Tableau1,6,0))=INT(((V$4-$D48)/VLOOKUP($C48,Tableau1,6,0))),$C48&lt;&gt;""),"S",""))),"")</f>
        <v>#NAME?</v>
      </c>
      <c r="W48" s="62" t="e">
        <f t="array" aca="1" ref="W48" ca="1">IFERROR(IF(AND(OR(WEEKDAY(V$4,2)&gt;5,V$4=Fériés),OR(V48="x",V48="S")),V48,IF(W$4=$D48,"x",IF(AND(((W$4-$D48)/VLOOKUP($C48,Tableau1,6,0))=INT(((W$4-$D48)/VLOOKUP($C48,Tableau1,6,0))),$C48&lt;&gt;""),"S",""))),"")</f>
        <v>#NAME?</v>
      </c>
      <c r="X48" s="62" t="e">
        <f t="array" aca="1" ref="X48" ca="1">IFERROR(IF(AND(OR(WEEKDAY(W$4,2)&gt;5,W$4=Fériés),OR(W48="x",W48="S")),W48,IF(X$4=$D48,"x",IF(AND(((X$4-$D48)/VLOOKUP($C48,Tableau1,6,0))=INT(((X$4-$D48)/VLOOKUP($C48,Tableau1,6,0))),$C48&lt;&gt;""),"S",""))),"")</f>
        <v>#NAME?</v>
      </c>
      <c r="Y48" s="62" t="e">
        <f t="array" aca="1" ref="Y48" ca="1">IFERROR(IF(AND(OR(WEEKDAY(X$4,2)&gt;5,X$4=Fériés),OR(X48="x",X48="S")),X48,IF(Y$4=$D48,"x",IF(AND(((Y$4-$D48)/VLOOKUP($C48,Tableau1,6,0))=INT(((Y$4-$D48)/VLOOKUP($C48,Tableau1,6,0))),$C48&lt;&gt;""),"S",""))),"")</f>
        <v>#NAME?</v>
      </c>
      <c r="Z48" s="62" t="e">
        <f t="array" aca="1" ref="Z48" ca="1">IFERROR(IF(AND(OR(WEEKDAY(Y$4,2)&gt;5,Y$4=Fériés),OR(Y48="x",Y48="S")),Y48,IF(Z$4=$D48,"x",IF(AND(((Z$4-$D48)/VLOOKUP($C48,Tableau1,6,0))=INT(((Z$4-$D48)/VLOOKUP($C48,Tableau1,6,0))),$C48&lt;&gt;""),"S",""))),"")</f>
        <v>#NAME?</v>
      </c>
      <c r="AA48" s="62" t="e">
        <f t="array" aca="1" ref="AA48" ca="1">IFERROR(IF(AND(OR(WEEKDAY(Z$4,2)&gt;5,Z$4=Fériés),OR(Z48="x",Z48="S")),Z48,IF(AA$4=$D48,"x",IF(AND(((AA$4-$D48)/VLOOKUP($C48,Tableau1,6,0))=INT(((AA$4-$D48)/VLOOKUP($C48,Tableau1,6,0))),$C48&lt;&gt;""),"S",""))),"")</f>
        <v>#NAME?</v>
      </c>
      <c r="AB48" s="62" t="e">
        <f t="array" aca="1" ref="AB48" ca="1">IFERROR(IF(AND(OR(WEEKDAY(AA$4,2)&gt;5,AA$4=Fériés),OR(AA48="x",AA48="S")),AA48,IF(AB$4=$D48,"x",IF(AND(((AB$4-$D48)/VLOOKUP($C48,Tableau1,6,0))=INT(((AB$4-$D48)/VLOOKUP($C48,Tableau1,6,0))),$C48&lt;&gt;""),"S",""))),"")</f>
        <v>#NAME?</v>
      </c>
      <c r="AC48" s="62" t="e">
        <f t="array" aca="1" ref="AC48" ca="1">IFERROR(IF(AND(OR(WEEKDAY(AB$4,2)&gt;5,AB$4=Fériés),OR(AB48="x",AB48="S")),AB48,IF(AC$4=$D48,"x",IF(AND(((AC$4-$D48)/VLOOKUP($C48,Tableau1,6,0))=INT(((AC$4-$D48)/VLOOKUP($C48,Tableau1,6,0))),$C48&lt;&gt;""),"S",""))),"")</f>
        <v>#NAME?</v>
      </c>
      <c r="AD48" s="62" t="e">
        <f t="array" aca="1" ref="AD48" ca="1">IFERROR(IF(AND(OR(WEEKDAY(AC$4,2)&gt;5,AC$4=Fériés),OR(AC48="x",AC48="S")),AC48,IF(AD$4=$D48,"x",IF(AND(((AD$4-$D48)/VLOOKUP($C48,Tableau1,6,0))=INT(((AD$4-$D48)/VLOOKUP($C48,Tableau1,6,0))),$C48&lt;&gt;""),"S",""))),"")</f>
        <v>#NAME?</v>
      </c>
      <c r="AE48" s="62" t="e">
        <f t="array" aca="1" ref="AE48" ca="1">IFERROR(IF(AND(OR(WEEKDAY(AD$4,2)&gt;5,AD$4=Fériés),OR(AD48="x",AD48="S")),AD48,IF(AE$4=$D48,"x",IF(AND(((AE$4-$D48)/VLOOKUP($C48,Tableau1,6,0))=INT(((AE$4-$D48)/VLOOKUP($C48,Tableau1,6,0))),$C48&lt;&gt;""),"S",""))),"")</f>
        <v>#NAME?</v>
      </c>
      <c r="AF48" s="62" t="e">
        <f t="array" aca="1" ref="AF48" ca="1">IFERROR(IF(AND(OR(WEEKDAY(AE$4,2)&gt;5,AE$4=Fériés),OR(AE48="x",AE48="S")),AE48,IF(AF$4=$D48,"x",IF(AND(((AF$4-$D48)/VLOOKUP($C48,Tableau1,6,0))=INT(((AF$4-$D48)/VLOOKUP($C48,Tableau1,6,0))),$C48&lt;&gt;""),"S",""))),"")</f>
        <v>#NAME?</v>
      </c>
      <c r="AG48" s="62" t="e">
        <f t="array" aca="1" ref="AG48" ca="1">IFERROR(IF(AND(OR(WEEKDAY(AF$4,2)&gt;5,AF$4=Fériés),OR(AF48="x",AF48="S")),AF48,IF(AG$4=$D48,"x",IF(AND(((AG$4-$D48)/VLOOKUP($C48,Tableau1,6,0))=INT(((AG$4-$D48)/VLOOKUP($C48,Tableau1,6,0))),$C48&lt;&gt;""),"S",""))),"")</f>
        <v>#NAME?</v>
      </c>
      <c r="AH48" s="62" t="e">
        <f t="array" aca="1" ref="AH48" ca="1">IFERROR(IF(AND(OR(WEEKDAY(AG$4,2)&gt;5,AG$4=Fériés),OR(AG48="x",AG48="S")),AG48,IF(AH$4=$D48,"x",IF(AND(((AH$4-$D48)/VLOOKUP($C48,Tableau1,6,0))=INT(((AH$4-$D48)/VLOOKUP($C48,Tableau1,6,0))),$C48&lt;&gt;""),"S",""))),"")</f>
        <v>#NAME?</v>
      </c>
      <c r="AI48" s="62" t="e">
        <f t="array" aca="1" ref="AI48" ca="1">IFERROR(IF(AND(OR(WEEKDAY(AH$4,2)&gt;5,AH$4=Fériés),OR(AH48="x",AH48="S")),AH48,IF(AI$4=$D48,"x",IF(AND(((AI$4-$D48)/VLOOKUP($C48,Tableau1,6,0))=INT(((AI$4-$D48)/VLOOKUP($C48,Tableau1,6,0))),$C48&lt;&gt;""),"S",""))),"")</f>
        <v>#NAME?</v>
      </c>
      <c r="AJ48" s="62" t="e">
        <f t="array" aca="1" ref="AJ48" ca="1">IFERROR(IF(AND(OR(WEEKDAY(AI$4,2)&gt;5,AI$4=Fériés),OR(AI48="x",AI48="S")),AI48,IF(AJ$4=$D48,"x",IF(AND(((AJ$4-$D48)/VLOOKUP($C48,Tableau1,6,0))=INT(((AJ$4-$D48)/VLOOKUP($C48,Tableau1,6,0))),$C48&lt;&gt;""),"S",""))),"")</f>
        <v>#NAME?</v>
      </c>
      <c r="AK48" s="62" t="e">
        <f t="array" aca="1" ref="AK48" ca="1">IFERROR(IF(AND(OR(WEEKDAY(AJ$4,2)&gt;5,AJ$4=Fériés),OR(AJ48="x",AJ48="S")),AJ48,IF(AK$4=$D48,"x",IF(AND(((AK$4-$D48)/VLOOKUP($C48,Tableau1,6,0))=INT(((AK$4-$D48)/VLOOKUP($C48,Tableau1,6,0))),$C48&lt;&gt;""),"S",""))),"")</f>
        <v>#NAME?</v>
      </c>
      <c r="AL48" s="62" t="e">
        <f t="array" aca="1" ref="AL48" ca="1">IFERROR(IF(AND(OR(WEEKDAY(AK$4,2)&gt;5,AK$4=Fériés),OR(AK48="x",AK48="S")),AK48,IF(AL$4=$D48,"x",IF(AND(((AL$4-$D48)/VLOOKUP($C48,Tableau1,6,0))=INT(((AL$4-$D48)/VLOOKUP($C48,Tableau1,6,0))),$C48&lt;&gt;""),"S",""))),"")</f>
        <v>#NAME?</v>
      </c>
      <c r="AM48" s="62" t="e">
        <f t="array" aca="1" ref="AM48" ca="1">IFERROR(IF(AND(OR(WEEKDAY(AL$4,2)&gt;5,AL$4=Fériés),OR(AL48="x",AL48="S")),AL48,IF(AM$4=$D48,"x",IF(AND(((AM$4-$D48)/VLOOKUP($C48,Tableau1,6,0))=INT(((AM$4-$D48)/VLOOKUP($C48,Tableau1,6,0))),$C48&lt;&gt;""),"S",""))),"")</f>
        <v>#NAME?</v>
      </c>
      <c r="AN48" s="62" t="e">
        <f t="array" aca="1" ref="AN48" ca="1">IFERROR(IF(AND(OR(WEEKDAY(AM$4,2)&gt;5,AM$4=Fériés),OR(AM48="x",AM48="S")),AM48,IF(AN$4=$D48,"x",IF(AND(((AN$4-$D48)/VLOOKUP($C48,Tableau1,6,0))=INT(((AN$4-$D48)/VLOOKUP($C48,Tableau1,6,0))),$C48&lt;&gt;""),"S",""))),"")</f>
        <v>#NAME?</v>
      </c>
      <c r="AO48" s="62" t="e">
        <f t="array" aca="1" ref="AO48" ca="1">IFERROR(IF(AND(OR(WEEKDAY(AN$4,2)&gt;5,AN$4=Fériés),OR(AN48="x",AN48="S")),AN48,IF(AO$4=$D48,"x",IF(AND(((AO$4-$D48)/VLOOKUP($C48,Tableau1,6,0))=INT(((AO$4-$D48)/VLOOKUP($C48,Tableau1,6,0))),$C48&lt;&gt;""),"S",""))),"")</f>
        <v>#NAME?</v>
      </c>
      <c r="AP48" s="62" t="e">
        <f t="array" aca="1" ref="AP48" ca="1">IFERROR(IF(AND(OR(WEEKDAY(AO$4,2)&gt;5,AO$4=Fériés),OR(AO48="x",AO48="S")),AO48,IF(AP$4=$D48,"x",IF(AND(((AP$4-$D48)/VLOOKUP($C48,Tableau1,6,0))=INT(((AP$4-$D48)/VLOOKUP($C48,Tableau1,6,0))),$C48&lt;&gt;""),"S",""))),"")</f>
        <v>#NAME?</v>
      </c>
      <c r="AQ48" s="62" t="e">
        <f t="array" aca="1" ref="AQ48" ca="1">IFERROR(IF(AND(OR(WEEKDAY(AP$4,2)&gt;5,AP$4=Fériés),OR(AP48="x",AP48="S")),AP48,IF(AQ$4=$D48,"x",IF(AND(((AQ$4-$D48)/VLOOKUP($C48,Tableau1,6,0))=INT(((AQ$4-$D48)/VLOOKUP($C48,Tableau1,6,0))),$C48&lt;&gt;""),"S",""))),"")</f>
        <v>#NAME?</v>
      </c>
      <c r="AR48" s="62" t="e">
        <f t="array" aca="1" ref="AR48" ca="1">IFERROR(IF(AND(OR(WEEKDAY(AQ$4,2)&gt;5,AQ$4=Fériés),OR(AQ48="x",AQ48="S")),AQ48,IF(AR$4=$D48,"x",IF(AND(((AR$4-$D48)/VLOOKUP($C48,Tableau1,6,0))=INT(((AR$4-$D48)/VLOOKUP($C48,Tableau1,6,0))),$C48&lt;&gt;""),"S",""))),"")</f>
        <v>#NAME?</v>
      </c>
      <c r="AS48" s="62" t="e">
        <f t="array" aca="1" ref="AS48" ca="1">IFERROR(IF(AND(OR(WEEKDAY(AR$4,2)&gt;5,AR$4=Fériés),OR(AR48="x",AR48="S")),AR48,IF(AS$4=$D48,"x",IF(AND(((AS$4-$D48)/VLOOKUP($C48,Tableau1,6,0))=INT(((AS$4-$D48)/VLOOKUP($C48,Tableau1,6,0))),$C48&lt;&gt;""),"S",""))),"")</f>
        <v>#NAME?</v>
      </c>
      <c r="AT48" s="62" t="e">
        <f t="array" aca="1" ref="AT48" ca="1">IFERROR(IF(AND(OR(WEEKDAY(AS$4,2)&gt;5,AS$4=Fériés),OR(AS48="x",AS48="S")),AS48,IF(AT$4=$D48,"x",IF(AND(((AT$4-$D48)/VLOOKUP($C48,Tableau1,6,0))=INT(((AT$4-$D48)/VLOOKUP($C48,Tableau1,6,0))),$C48&lt;&gt;""),"S",""))),"")</f>
        <v>#NAME?</v>
      </c>
      <c r="AU48" s="62" t="e">
        <f t="array" aca="1" ref="AU48" ca="1">IFERROR(IF(AND(OR(WEEKDAY(AT$4,2)&gt;5,AT$4=Fériés),OR(AT48="x",AT48="S")),AT48,IF(AU$4=$D48,"x",IF(AND(((AU$4-$D48)/VLOOKUP($C48,Tableau1,6,0))=INT(((AU$4-$D48)/VLOOKUP($C48,Tableau1,6,0))),$C48&lt;&gt;""),"S",""))),"")</f>
        <v>#NAME?</v>
      </c>
      <c r="AV48" s="62" t="e">
        <f t="array" aca="1" ref="AV48" ca="1">IFERROR(IF(AND(OR(WEEKDAY(AU$4,2)&gt;5,AU$4=Fériés),OR(AU48="x",AU48="S")),AU48,IF(AV$4=$D48,"x",IF(AND(((AV$4-$D48)/VLOOKUP($C48,Tableau1,6,0))=INT(((AV$4-$D48)/VLOOKUP($C48,Tableau1,6,0))),$C48&lt;&gt;""),"S",""))),"")</f>
        <v>#NAME?</v>
      </c>
      <c r="AW48" s="62" t="e">
        <f t="array" aca="1" ref="AW48" ca="1">IFERROR(IF(AND(OR(WEEKDAY(AV$4,2)&gt;5,AV$4=Fériés),OR(AV48="x",AV48="S")),AV48,IF(AW$4=$D48,"x",IF(AND(((AW$4-$D48)/VLOOKUP($C48,Tableau1,6,0))=INT(((AW$4-$D48)/VLOOKUP($C48,Tableau1,6,0))),$C48&lt;&gt;""),"S",""))),"")</f>
        <v>#NAME?</v>
      </c>
      <c r="AX48" s="62" t="e">
        <f t="array" aca="1" ref="AX48" ca="1">IFERROR(IF(AND(OR(WEEKDAY(AW$4,2)&gt;5,AW$4=Fériés),OR(AW48="x",AW48="S")),AW48,IF(AX$4=$D48,"x",IF(AND(((AX$4-$D48)/VLOOKUP($C48,Tableau1,6,0))=INT(((AX$4-$D48)/VLOOKUP($C48,Tableau1,6,0))),$C48&lt;&gt;""),"S",""))),"")</f>
        <v>#NAME?</v>
      </c>
      <c r="AY48" s="62" t="e">
        <f t="array" aca="1" ref="AY48" ca="1">IFERROR(IF(AND(OR(WEEKDAY(AX$4,2)&gt;5,AX$4=Fériés),OR(AX48="x",AX48="S")),AX48,IF(AY$4=$D48,"x",IF(AND(((AY$4-$D48)/VLOOKUP($C48,Tableau1,6,0))=INT(((AY$4-$D48)/VLOOKUP($C48,Tableau1,6,0))),$C48&lt;&gt;""),"S",""))),"")</f>
        <v>#NAME?</v>
      </c>
      <c r="AZ48" s="62" t="e">
        <f t="array" aca="1" ref="AZ48" ca="1">IFERROR(IF(AND(OR(WEEKDAY(AY$4,2)&gt;5,AY$4=Fériés),OR(AY48="x",AY48="S")),AY48,IF(AZ$4=$D48,"x",IF(AND(((AZ$4-$D48)/VLOOKUP($C48,Tableau1,6,0))=INT(((AZ$4-$D48)/VLOOKUP($C48,Tableau1,6,0))),$C48&lt;&gt;""),"S",""))),"")</f>
        <v>#NAME?</v>
      </c>
      <c r="BA48" s="62" t="e">
        <f t="array" aca="1" ref="BA48" ca="1">IFERROR(IF(AND(OR(WEEKDAY(AZ$4,2)&gt;5,AZ$4=Fériés),OR(AZ48="x",AZ48="S")),AZ48,IF(BA$4=$D48,"x",IF(AND(((BA$4-$D48)/VLOOKUP($C48,Tableau1,6,0))=INT(((BA$4-$D48)/VLOOKUP($C48,Tableau1,6,0))),$C48&lt;&gt;""),"S",""))),"")</f>
        <v>#NAME?</v>
      </c>
      <c r="BB48" s="62" t="e">
        <f t="array" aca="1" ref="BB48" ca="1">IFERROR(IF(AND(OR(WEEKDAY(BA$4,2)&gt;5,BA$4=Fériés),OR(BA48="x",BA48="S")),BA48,IF(BB$4=$D48,"x",IF(AND(((BB$4-$D48)/VLOOKUP($C48,Tableau1,6,0))=INT(((BB$4-$D48)/VLOOKUP($C48,Tableau1,6,0))),$C48&lt;&gt;""),"S",""))),"")</f>
        <v>#NAME?</v>
      </c>
      <c r="BC48" s="62" t="e">
        <f t="array" aca="1" ref="BC48" ca="1">IFERROR(IF(AND(OR(WEEKDAY(BB$4,2)&gt;5,BB$4=Fériés),OR(BB48="x",BB48="S")),BB48,IF(BC$4=$D48,"x",IF(AND(((BC$4-$D48)/VLOOKUP($C48,Tableau1,6,0))=INT(((BC$4-$D48)/VLOOKUP($C48,Tableau1,6,0))),$C48&lt;&gt;""),"S",""))),"")</f>
        <v>#NAME?</v>
      </c>
      <c r="BD48" s="63" t="e">
        <f t="array" aca="1" ref="BD48" ca="1">IFERROR(IF(AND(OR(WEEKDAY(BC$4,2)&gt;5,BC$4=Fériés),OR(BC48="x",BC48="S")),BC48,IF(BD$4=$D48,"x",IF(AND(((BD$4-$D48)/VLOOKUP($C48,Tableau1,6,0))=INT(((BD$4-$D48)/VLOOKUP($C48,Tableau1,6,0))),$C48&lt;&gt;""),"S",""))),"")</f>
        <v>#NAME?</v>
      </c>
    </row>
    <row r="49" spans="3:56">
      <c r="C49" s="74" t="s">
        <v>110</v>
      </c>
      <c r="D49" s="24">
        <f ca="1">IF(ISBLANK(C49),0,VLOOKUP(C49,MACHINE!$C$4:$J$49,2,0))</f>
        <v>42662</v>
      </c>
      <c r="E49" s="48"/>
      <c r="F49">
        <f t="shared" ca="1" si="4"/>
        <v>42662</v>
      </c>
      <c r="G49" s="62" t="e">
        <f t="array" aca="1" ref="G49" ca="1">IFERROR(IF(AND(OR(WEEKDAY(F$4,2)&gt;5,F$4=Fériés),OR(F49="x",F49="S")),F49,IF(G$4=$D49,"x",IF(AND(((G$4-$D49)/VLOOKUP($C49,Tableau1,6,0))=INT(((G$4-$D49)/VLOOKUP($C49,Tableau1,6,0))),$C49&lt;&gt;""),"S",""))),"")</f>
        <v>#NAME?</v>
      </c>
      <c r="H49" s="62" t="e">
        <f t="array" aca="1" ref="H49" ca="1">IFERROR(IF(AND(OR(WEEKDAY(G$4,2)&gt;5,G$4=Fériés),OR(G49="x",G49="S")),G49,IF(H$4=$D49,"x",IF(AND(((H$4-$D49)/VLOOKUP($C49,Tableau1,6,0))=INT(((H$4-$D49)/VLOOKUP($C49,Tableau1,6,0))),$C49&lt;&gt;""),"S",""))),"")</f>
        <v>#NAME?</v>
      </c>
      <c r="I49" s="62" t="e">
        <f t="array" aca="1" ref="I49" ca="1">IFERROR(IF(AND(OR(WEEKDAY(H$4,2)&gt;5,H$4=Fériés),OR(H49="x",H49="S")),H49,IF(I$4=$D49,"x",IF(AND(((I$4-$D49)/VLOOKUP($C49,Tableau1,6,0))=INT(((I$4-$D49)/VLOOKUP($C49,Tableau1,6,0))),$C49&lt;&gt;""),"S",""))),"")</f>
        <v>#NAME?</v>
      </c>
      <c r="J49" s="62" t="e">
        <f t="array" aca="1" ref="J49" ca="1">IFERROR(IF(AND(OR(WEEKDAY(I$4,2)&gt;5,I$4=Fériés),OR(I49="x",I49="S")),I49,IF(J$4=$D49,"x",IF(AND(((J$4-$D49)/VLOOKUP($C49,Tableau1,6,0))=INT(((J$4-$D49)/VLOOKUP($C49,Tableau1,6,0))),$C49&lt;&gt;""),"S",""))),"")</f>
        <v>#NAME?</v>
      </c>
      <c r="K49" s="62" t="e">
        <f t="array" aca="1" ref="K49" ca="1">IFERROR(IF(AND(OR(WEEKDAY(J$4,2)&gt;5,J$4=Fériés),OR(J49="x",J49="S")),J49,IF(K$4=$D49,"x",IF(AND(((K$4-$D49)/VLOOKUP($C49,Tableau1,6,0))=INT(((K$4-$D49)/VLOOKUP($C49,Tableau1,6,0))),$C49&lt;&gt;""),"S",""))),"")</f>
        <v>#NAME?</v>
      </c>
      <c r="L49" s="62" t="e">
        <f t="array" aca="1" ref="L49" ca="1">IFERROR(IF(AND(OR(WEEKDAY(K$4,2)&gt;5,K$4=Fériés),OR(K49="x",K49="S")),K49,IF(L$4=$D49,"x",IF(AND(((L$4-$D49)/VLOOKUP($C49,Tableau1,6,0))=INT(((L$4-$D49)/VLOOKUP($C49,Tableau1,6,0))),$C49&lt;&gt;""),"S",""))),"")</f>
        <v>#NAME?</v>
      </c>
      <c r="M49" s="62" t="e">
        <f t="array" aca="1" ref="M49" ca="1">IFERROR(IF(AND(OR(WEEKDAY(L$4,2)&gt;5,L$4=Fériés),OR(L49="x",L49="S")),L49,IF(M$4=$D49,"x",IF(AND(((M$4-$D49)/VLOOKUP($C49,Tableau1,6,0))=INT(((M$4-$D49)/VLOOKUP($C49,Tableau1,6,0))),$C49&lt;&gt;""),"S",""))),"")</f>
        <v>#NAME?</v>
      </c>
      <c r="N49" s="62" t="e">
        <f t="array" aca="1" ref="N49" ca="1">IFERROR(IF(AND(OR(WEEKDAY(M$4,2)&gt;5,M$4=Fériés),OR(M49="x",M49="S")),M49,IF(N$4=$D49,"x",IF(AND(((N$4-$D49)/VLOOKUP($C49,Tableau1,6,0))=INT(((N$4-$D49)/VLOOKUP($C49,Tableau1,6,0))),$C49&lt;&gt;""),"S",""))),"")</f>
        <v>#NAME?</v>
      </c>
      <c r="O49" s="62" t="e">
        <f t="array" aca="1" ref="O49" ca="1">IFERROR(IF(AND(OR(WEEKDAY(N$4,2)&gt;5,N$4=Fériés),OR(N49="x",N49="S")),N49,IF(O$4=$D49,"x",IF(AND(((O$4-$D49)/VLOOKUP($C49,Tableau1,6,0))=INT(((O$4-$D49)/VLOOKUP($C49,Tableau1,6,0))),$C49&lt;&gt;""),"S",""))),"")</f>
        <v>#NAME?</v>
      </c>
      <c r="P49" s="62" t="e">
        <f t="array" aca="1" ref="P49" ca="1">IFERROR(IF(AND(OR(WEEKDAY(O$4,2)&gt;5,O$4=Fériés),OR(O49="x",O49="S")),O49,IF(P$4=$D49,"x",IF(AND(((P$4-$D49)/VLOOKUP($C49,Tableau1,6,0))=INT(((P$4-$D49)/VLOOKUP($C49,Tableau1,6,0))),$C49&lt;&gt;""),"S",""))),"")</f>
        <v>#NAME?</v>
      </c>
      <c r="Q49" s="62" t="e">
        <f t="array" aca="1" ref="Q49" ca="1">IFERROR(IF(AND(OR(WEEKDAY(P$4,2)&gt;5,P$4=Fériés),OR(P49="x",P49="S")),P49,IF(Q$4=$D49,"x",IF(AND(((Q$4-$D49)/VLOOKUP($C49,Tableau1,6,0))=INT(((Q$4-$D49)/VLOOKUP($C49,Tableau1,6,0))),$C49&lt;&gt;""),"S",""))),"")</f>
        <v>#NAME?</v>
      </c>
      <c r="R49" s="62" t="e">
        <f t="array" aca="1" ref="R49" ca="1">IFERROR(IF(AND(OR(WEEKDAY(Q$4,2)&gt;5,Q$4=Fériés),OR(Q49="x",Q49="S")),Q49,IF(R$4=$D49,"x",IF(AND(((R$4-$D49)/VLOOKUP($C49,Tableau1,6,0))=INT(((R$4-$D49)/VLOOKUP($C49,Tableau1,6,0))),$C49&lt;&gt;""),"S",""))),"")</f>
        <v>#NAME?</v>
      </c>
      <c r="S49" s="62" t="e">
        <f t="array" aca="1" ref="S49" ca="1">IFERROR(IF(AND(OR(WEEKDAY(R$4,2)&gt;5,R$4=Fériés),OR(R49="x",R49="S")),R49,IF(S$4=$D49,"x",IF(AND(((S$4-$D49)/VLOOKUP($C49,Tableau1,6,0))=INT(((S$4-$D49)/VLOOKUP($C49,Tableau1,6,0))),$C49&lt;&gt;""),"S",""))),"")</f>
        <v>#NAME?</v>
      </c>
      <c r="T49" s="62" t="e">
        <f t="array" aca="1" ref="T49" ca="1">IFERROR(IF(AND(OR(WEEKDAY(S$4,2)&gt;5,S$4=Fériés),OR(S49="x",S49="S")),S49,IF(T$4=$D49,"x",IF(AND(((T$4-$D49)/VLOOKUP($C49,Tableau1,6,0))=INT(((T$4-$D49)/VLOOKUP($C49,Tableau1,6,0))),$C49&lt;&gt;""),"S",""))),"")</f>
        <v>#NAME?</v>
      </c>
      <c r="U49" s="62" t="e">
        <f t="array" aca="1" ref="U49" ca="1">IFERROR(IF(AND(OR(WEEKDAY(T$4,2)&gt;5,T$4=Fériés),OR(T49="x",T49="S")),T49,IF(U$4=$D49,"x",IF(AND(((U$4-$D49)/VLOOKUP($C49,Tableau1,6,0))=INT(((U$4-$D49)/VLOOKUP($C49,Tableau1,6,0))),$C49&lt;&gt;""),"S",""))),"")</f>
        <v>#NAME?</v>
      </c>
      <c r="V49" s="62" t="e">
        <f t="array" aca="1" ref="V49" ca="1">IFERROR(IF(AND(OR(WEEKDAY(U$4,2)&gt;5,U$4=Fériés),OR(U49="x",U49="S")),U49,IF(V$4=$D49,"x",IF(AND(((V$4-$D49)/VLOOKUP($C49,Tableau1,6,0))=INT(((V$4-$D49)/VLOOKUP($C49,Tableau1,6,0))),$C49&lt;&gt;""),"S",""))),"")</f>
        <v>#NAME?</v>
      </c>
      <c r="W49" s="62" t="e">
        <f t="array" aca="1" ref="W49" ca="1">IFERROR(IF(AND(OR(WEEKDAY(V$4,2)&gt;5,V$4=Fériés),OR(V49="x",V49="S")),V49,IF(W$4=$D49,"x",IF(AND(((W$4-$D49)/VLOOKUP($C49,Tableau1,6,0))=INT(((W$4-$D49)/VLOOKUP($C49,Tableau1,6,0))),$C49&lt;&gt;""),"S",""))),"")</f>
        <v>#NAME?</v>
      </c>
      <c r="X49" s="62" t="e">
        <f t="array" aca="1" ref="X49" ca="1">IFERROR(IF(AND(OR(WEEKDAY(W$4,2)&gt;5,W$4=Fériés),OR(W49="x",W49="S")),W49,IF(X$4=$D49,"x",IF(AND(((X$4-$D49)/VLOOKUP($C49,Tableau1,6,0))=INT(((X$4-$D49)/VLOOKUP($C49,Tableau1,6,0))),$C49&lt;&gt;""),"S",""))),"")</f>
        <v>#NAME?</v>
      </c>
      <c r="Y49" s="62" t="e">
        <f t="array" aca="1" ref="Y49" ca="1">IFERROR(IF(AND(OR(WEEKDAY(X$4,2)&gt;5,X$4=Fériés),OR(X49="x",X49="S")),X49,IF(Y$4=$D49,"x",IF(AND(((Y$4-$D49)/VLOOKUP($C49,Tableau1,6,0))=INT(((Y$4-$D49)/VLOOKUP($C49,Tableau1,6,0))),$C49&lt;&gt;""),"S",""))),"")</f>
        <v>#NAME?</v>
      </c>
      <c r="Z49" s="62" t="e">
        <f t="array" aca="1" ref="Z49" ca="1">IFERROR(IF(AND(OR(WEEKDAY(Y$4,2)&gt;5,Y$4=Fériés),OR(Y49="x",Y49="S")),Y49,IF(Z$4=$D49,"x",IF(AND(((Z$4-$D49)/VLOOKUP($C49,Tableau1,6,0))=INT(((Z$4-$D49)/VLOOKUP($C49,Tableau1,6,0))),$C49&lt;&gt;""),"S",""))),"")</f>
        <v>#NAME?</v>
      </c>
      <c r="AA49" s="62" t="e">
        <f t="array" aca="1" ref="AA49" ca="1">IFERROR(IF(AND(OR(WEEKDAY(Z$4,2)&gt;5,Z$4=Fériés),OR(Z49="x",Z49="S")),Z49,IF(AA$4=$D49,"x",IF(AND(((AA$4-$D49)/VLOOKUP($C49,Tableau1,6,0))=INT(((AA$4-$D49)/VLOOKUP($C49,Tableau1,6,0))),$C49&lt;&gt;""),"S",""))),"")</f>
        <v>#NAME?</v>
      </c>
      <c r="AB49" s="62" t="e">
        <f t="array" aca="1" ref="AB49" ca="1">IFERROR(IF(AND(OR(WEEKDAY(AA$4,2)&gt;5,AA$4=Fériés),OR(AA49="x",AA49="S")),AA49,IF(AB$4=$D49,"x",IF(AND(((AB$4-$D49)/VLOOKUP($C49,Tableau1,6,0))=INT(((AB$4-$D49)/VLOOKUP($C49,Tableau1,6,0))),$C49&lt;&gt;""),"S",""))),"")</f>
        <v>#NAME?</v>
      </c>
      <c r="AC49" s="62" t="e">
        <f t="array" aca="1" ref="AC49" ca="1">IFERROR(IF(AND(OR(WEEKDAY(AB$4,2)&gt;5,AB$4=Fériés),OR(AB49="x",AB49="S")),AB49,IF(AC$4=$D49,"x",IF(AND(((AC$4-$D49)/VLOOKUP($C49,Tableau1,6,0))=INT(((AC$4-$D49)/VLOOKUP($C49,Tableau1,6,0))),$C49&lt;&gt;""),"S",""))),"")</f>
        <v>#NAME?</v>
      </c>
      <c r="AD49" s="62" t="e">
        <f t="array" aca="1" ref="AD49" ca="1">IFERROR(IF(AND(OR(WEEKDAY(AC$4,2)&gt;5,AC$4=Fériés),OR(AC49="x",AC49="S")),AC49,IF(AD$4=$D49,"x",IF(AND(((AD$4-$D49)/VLOOKUP($C49,Tableau1,6,0))=INT(((AD$4-$D49)/VLOOKUP($C49,Tableau1,6,0))),$C49&lt;&gt;""),"S",""))),"")</f>
        <v>#NAME?</v>
      </c>
      <c r="AE49" s="62" t="e">
        <f t="array" aca="1" ref="AE49" ca="1">IFERROR(IF(AND(OR(WEEKDAY(AD$4,2)&gt;5,AD$4=Fériés),OR(AD49="x",AD49="S")),AD49,IF(AE$4=$D49,"x",IF(AND(((AE$4-$D49)/VLOOKUP($C49,Tableau1,6,0))=INT(((AE$4-$D49)/VLOOKUP($C49,Tableau1,6,0))),$C49&lt;&gt;""),"S",""))),"")</f>
        <v>#NAME?</v>
      </c>
      <c r="AF49" s="62" t="e">
        <f t="array" aca="1" ref="AF49" ca="1">IFERROR(IF(AND(OR(WEEKDAY(AE$4,2)&gt;5,AE$4=Fériés),OR(AE49="x",AE49="S")),AE49,IF(AF$4=$D49,"x",IF(AND(((AF$4-$D49)/VLOOKUP($C49,Tableau1,6,0))=INT(((AF$4-$D49)/VLOOKUP($C49,Tableau1,6,0))),$C49&lt;&gt;""),"S",""))),"")</f>
        <v>#NAME?</v>
      </c>
      <c r="AG49" s="62" t="e">
        <f t="array" aca="1" ref="AG49" ca="1">IFERROR(IF(AND(OR(WEEKDAY(AF$4,2)&gt;5,AF$4=Fériés),OR(AF49="x",AF49="S")),AF49,IF(AG$4=$D49,"x",IF(AND(((AG$4-$D49)/VLOOKUP($C49,Tableau1,6,0))=INT(((AG$4-$D49)/VLOOKUP($C49,Tableau1,6,0))),$C49&lt;&gt;""),"S",""))),"")</f>
        <v>#NAME?</v>
      </c>
      <c r="AH49" s="62" t="e">
        <f t="array" aca="1" ref="AH49" ca="1">IFERROR(IF(AND(OR(WEEKDAY(AG$4,2)&gt;5,AG$4=Fériés),OR(AG49="x",AG49="S")),AG49,IF(AH$4=$D49,"x",IF(AND(((AH$4-$D49)/VLOOKUP($C49,Tableau1,6,0))=INT(((AH$4-$D49)/VLOOKUP($C49,Tableau1,6,0))),$C49&lt;&gt;""),"S",""))),"")</f>
        <v>#NAME?</v>
      </c>
      <c r="AI49" s="62" t="e">
        <f t="array" aca="1" ref="AI49" ca="1">IFERROR(IF(AND(OR(WEEKDAY(AH$4,2)&gt;5,AH$4=Fériés),OR(AH49="x",AH49="S")),AH49,IF(AI$4=$D49,"x",IF(AND(((AI$4-$D49)/VLOOKUP($C49,Tableau1,6,0))=INT(((AI$4-$D49)/VLOOKUP($C49,Tableau1,6,0))),$C49&lt;&gt;""),"S",""))),"")</f>
        <v>#NAME?</v>
      </c>
      <c r="AJ49" s="62" t="e">
        <f t="array" aca="1" ref="AJ49" ca="1">IFERROR(IF(AND(OR(WEEKDAY(AI$4,2)&gt;5,AI$4=Fériés),OR(AI49="x",AI49="S")),AI49,IF(AJ$4=$D49,"x",IF(AND(((AJ$4-$D49)/VLOOKUP($C49,Tableau1,6,0))=INT(((AJ$4-$D49)/VLOOKUP($C49,Tableau1,6,0))),$C49&lt;&gt;""),"S",""))),"")</f>
        <v>#NAME?</v>
      </c>
      <c r="AK49" s="62" t="e">
        <f t="array" aca="1" ref="AK49" ca="1">IFERROR(IF(AND(OR(WEEKDAY(AJ$4,2)&gt;5,AJ$4=Fériés),OR(AJ49="x",AJ49="S")),AJ49,IF(AK$4=$D49,"x",IF(AND(((AK$4-$D49)/VLOOKUP($C49,Tableau1,6,0))=INT(((AK$4-$D49)/VLOOKUP($C49,Tableau1,6,0))),$C49&lt;&gt;""),"S",""))),"")</f>
        <v>#NAME?</v>
      </c>
      <c r="AL49" s="62" t="e">
        <f t="array" aca="1" ref="AL49" ca="1">IFERROR(IF(AND(OR(WEEKDAY(AK$4,2)&gt;5,AK$4=Fériés),OR(AK49="x",AK49="S")),AK49,IF(AL$4=$D49,"x",IF(AND(((AL$4-$D49)/VLOOKUP($C49,Tableau1,6,0))=INT(((AL$4-$D49)/VLOOKUP($C49,Tableau1,6,0))),$C49&lt;&gt;""),"S",""))),"")</f>
        <v>#NAME?</v>
      </c>
      <c r="AM49" s="62" t="e">
        <f t="array" aca="1" ref="AM49" ca="1">IFERROR(IF(AND(OR(WEEKDAY(AL$4,2)&gt;5,AL$4=Fériés),OR(AL49="x",AL49="S")),AL49,IF(AM$4=$D49,"x",IF(AND(((AM$4-$D49)/VLOOKUP($C49,Tableau1,6,0))=INT(((AM$4-$D49)/VLOOKUP($C49,Tableau1,6,0))),$C49&lt;&gt;""),"S",""))),"")</f>
        <v>#NAME?</v>
      </c>
      <c r="AN49" s="62" t="e">
        <f t="array" aca="1" ref="AN49" ca="1">IFERROR(IF(AND(OR(WEEKDAY(AM$4,2)&gt;5,AM$4=Fériés),OR(AM49="x",AM49="S")),AM49,IF(AN$4=$D49,"x",IF(AND(((AN$4-$D49)/VLOOKUP($C49,Tableau1,6,0))=INT(((AN$4-$D49)/VLOOKUP($C49,Tableau1,6,0))),$C49&lt;&gt;""),"S",""))),"")</f>
        <v>#NAME?</v>
      </c>
      <c r="AO49" s="62" t="e">
        <f t="array" aca="1" ref="AO49" ca="1">IFERROR(IF(AND(OR(WEEKDAY(AN$4,2)&gt;5,AN$4=Fériés),OR(AN49="x",AN49="S")),AN49,IF(AO$4=$D49,"x",IF(AND(((AO$4-$D49)/VLOOKUP($C49,Tableau1,6,0))=INT(((AO$4-$D49)/VLOOKUP($C49,Tableau1,6,0))),$C49&lt;&gt;""),"S",""))),"")</f>
        <v>#NAME?</v>
      </c>
      <c r="AP49" s="62" t="e">
        <f t="array" aca="1" ref="AP49" ca="1">IFERROR(IF(AND(OR(WEEKDAY(AO$4,2)&gt;5,AO$4=Fériés),OR(AO49="x",AO49="S")),AO49,IF(AP$4=$D49,"x",IF(AND(((AP$4-$D49)/VLOOKUP($C49,Tableau1,6,0))=INT(((AP$4-$D49)/VLOOKUP($C49,Tableau1,6,0))),$C49&lt;&gt;""),"S",""))),"")</f>
        <v>#NAME?</v>
      </c>
      <c r="AQ49" s="62" t="e">
        <f t="array" aca="1" ref="AQ49" ca="1">IFERROR(IF(AND(OR(WEEKDAY(AP$4,2)&gt;5,AP$4=Fériés),OR(AP49="x",AP49="S")),AP49,IF(AQ$4=$D49,"x",IF(AND(((AQ$4-$D49)/VLOOKUP($C49,Tableau1,6,0))=INT(((AQ$4-$D49)/VLOOKUP($C49,Tableau1,6,0))),$C49&lt;&gt;""),"S",""))),"")</f>
        <v>#NAME?</v>
      </c>
      <c r="AR49" s="62" t="e">
        <f t="array" aca="1" ref="AR49" ca="1">IFERROR(IF(AND(OR(WEEKDAY(AQ$4,2)&gt;5,AQ$4=Fériés),OR(AQ49="x",AQ49="S")),AQ49,IF(AR$4=$D49,"x",IF(AND(((AR$4-$D49)/VLOOKUP($C49,Tableau1,6,0))=INT(((AR$4-$D49)/VLOOKUP($C49,Tableau1,6,0))),$C49&lt;&gt;""),"S",""))),"")</f>
        <v>#NAME?</v>
      </c>
      <c r="AS49" s="62" t="e">
        <f t="array" aca="1" ref="AS49" ca="1">IFERROR(IF(AND(OR(WEEKDAY(AR$4,2)&gt;5,AR$4=Fériés),OR(AR49="x",AR49="S")),AR49,IF(AS$4=$D49,"x",IF(AND(((AS$4-$D49)/VLOOKUP($C49,Tableau1,6,0))=INT(((AS$4-$D49)/VLOOKUP($C49,Tableau1,6,0))),$C49&lt;&gt;""),"S",""))),"")</f>
        <v>#NAME?</v>
      </c>
      <c r="AT49" s="62" t="e">
        <f t="array" aca="1" ref="AT49" ca="1">IFERROR(IF(AND(OR(WEEKDAY(AS$4,2)&gt;5,AS$4=Fériés),OR(AS49="x",AS49="S")),AS49,IF(AT$4=$D49,"x",IF(AND(((AT$4-$D49)/VLOOKUP($C49,Tableau1,6,0))=INT(((AT$4-$D49)/VLOOKUP($C49,Tableau1,6,0))),$C49&lt;&gt;""),"S",""))),"")</f>
        <v>#NAME?</v>
      </c>
      <c r="AU49" s="62" t="e">
        <f t="array" aca="1" ref="AU49" ca="1">IFERROR(IF(AND(OR(WEEKDAY(AT$4,2)&gt;5,AT$4=Fériés),OR(AT49="x",AT49="S")),AT49,IF(AU$4=$D49,"x",IF(AND(((AU$4-$D49)/VLOOKUP($C49,Tableau1,6,0))=INT(((AU$4-$D49)/VLOOKUP($C49,Tableau1,6,0))),$C49&lt;&gt;""),"S",""))),"")</f>
        <v>#NAME?</v>
      </c>
      <c r="AV49" s="62" t="e">
        <f t="array" aca="1" ref="AV49" ca="1">IFERROR(IF(AND(OR(WEEKDAY(AU$4,2)&gt;5,AU$4=Fériés),OR(AU49="x",AU49="S")),AU49,IF(AV$4=$D49,"x",IF(AND(((AV$4-$D49)/VLOOKUP($C49,Tableau1,6,0))=INT(((AV$4-$D49)/VLOOKUP($C49,Tableau1,6,0))),$C49&lt;&gt;""),"S",""))),"")</f>
        <v>#NAME?</v>
      </c>
      <c r="AW49" s="62" t="e">
        <f t="array" aca="1" ref="AW49" ca="1">IFERROR(IF(AND(OR(WEEKDAY(AV$4,2)&gt;5,AV$4=Fériés),OR(AV49="x",AV49="S")),AV49,IF(AW$4=$D49,"x",IF(AND(((AW$4-$D49)/VLOOKUP($C49,Tableau1,6,0))=INT(((AW$4-$D49)/VLOOKUP($C49,Tableau1,6,0))),$C49&lt;&gt;""),"S",""))),"")</f>
        <v>#NAME?</v>
      </c>
      <c r="AX49" s="62" t="e">
        <f t="array" aca="1" ref="AX49" ca="1">IFERROR(IF(AND(OR(WEEKDAY(AW$4,2)&gt;5,AW$4=Fériés),OR(AW49="x",AW49="S")),AW49,IF(AX$4=$D49,"x",IF(AND(((AX$4-$D49)/VLOOKUP($C49,Tableau1,6,0))=INT(((AX$4-$D49)/VLOOKUP($C49,Tableau1,6,0))),$C49&lt;&gt;""),"S",""))),"")</f>
        <v>#NAME?</v>
      </c>
      <c r="AY49" s="62" t="e">
        <f t="array" aca="1" ref="AY49" ca="1">IFERROR(IF(AND(OR(WEEKDAY(AX$4,2)&gt;5,AX$4=Fériés),OR(AX49="x",AX49="S")),AX49,IF(AY$4=$D49,"x",IF(AND(((AY$4-$D49)/VLOOKUP($C49,Tableau1,6,0))=INT(((AY$4-$D49)/VLOOKUP($C49,Tableau1,6,0))),$C49&lt;&gt;""),"S",""))),"")</f>
        <v>#NAME?</v>
      </c>
      <c r="AZ49" s="62" t="e">
        <f t="array" aca="1" ref="AZ49" ca="1">IFERROR(IF(AND(OR(WEEKDAY(AY$4,2)&gt;5,AY$4=Fériés),OR(AY49="x",AY49="S")),AY49,IF(AZ$4=$D49,"x",IF(AND(((AZ$4-$D49)/VLOOKUP($C49,Tableau1,6,0))=INT(((AZ$4-$D49)/VLOOKUP($C49,Tableau1,6,0))),$C49&lt;&gt;""),"S",""))),"")</f>
        <v>#NAME?</v>
      </c>
      <c r="BA49" s="62" t="e">
        <f t="array" aca="1" ref="BA49" ca="1">IFERROR(IF(AND(OR(WEEKDAY(AZ$4,2)&gt;5,AZ$4=Fériés),OR(AZ49="x",AZ49="S")),AZ49,IF(BA$4=$D49,"x",IF(AND(((BA$4-$D49)/VLOOKUP($C49,Tableau1,6,0))=INT(((BA$4-$D49)/VLOOKUP($C49,Tableau1,6,0))),$C49&lt;&gt;""),"S",""))),"")</f>
        <v>#NAME?</v>
      </c>
      <c r="BB49" s="62" t="e">
        <f t="array" aca="1" ref="BB49" ca="1">IFERROR(IF(AND(OR(WEEKDAY(BA$4,2)&gt;5,BA$4=Fériés),OR(BA49="x",BA49="S")),BA49,IF(BB$4=$D49,"x",IF(AND(((BB$4-$D49)/VLOOKUP($C49,Tableau1,6,0))=INT(((BB$4-$D49)/VLOOKUP($C49,Tableau1,6,0))),$C49&lt;&gt;""),"S",""))),"")</f>
        <v>#NAME?</v>
      </c>
      <c r="BC49" s="62" t="e">
        <f t="array" aca="1" ref="BC49" ca="1">IFERROR(IF(AND(OR(WEEKDAY(BB$4,2)&gt;5,BB$4=Fériés),OR(BB49="x",BB49="S")),BB49,IF(BC$4=$D49,"x",IF(AND(((BC$4-$D49)/VLOOKUP($C49,Tableau1,6,0))=INT(((BC$4-$D49)/VLOOKUP($C49,Tableau1,6,0))),$C49&lt;&gt;""),"S",""))),"")</f>
        <v>#NAME?</v>
      </c>
      <c r="BD49" s="63" t="e">
        <f t="array" aca="1" ref="BD49" ca="1">IFERROR(IF(AND(OR(WEEKDAY(BC$4,2)&gt;5,BC$4=Fériés),OR(BC49="x",BC49="S")),BC49,IF(BD$4=$D49,"x",IF(AND(((BD$4-$D49)/VLOOKUP($C49,Tableau1,6,0))=INT(((BD$4-$D49)/VLOOKUP($C49,Tableau1,6,0))),$C49&lt;&gt;""),"S",""))),"")</f>
        <v>#NAME?</v>
      </c>
    </row>
    <row r="50" spans="3:56">
      <c r="C50" s="74" t="s">
        <v>111</v>
      </c>
      <c r="D50" s="24">
        <f ca="1">IF(ISBLANK(C50),0,VLOOKUP(C50,MACHINE!$C$4:$J$49,2,0))</f>
        <v>42662</v>
      </c>
      <c r="E50" s="48"/>
      <c r="F50">
        <f t="shared" ca="1" si="4"/>
        <v>42662</v>
      </c>
      <c r="G50" s="62" t="e">
        <f t="array" aca="1" ref="G50" ca="1">IFERROR(IF(AND(OR(WEEKDAY(F$4,2)&gt;5,F$4=Fériés),OR(F50="x",F50="S")),F50,IF(G$4=$D50,"x",IF(AND(((G$4-$D50)/VLOOKUP($C50,Tableau1,6,0))=INT(((G$4-$D50)/VLOOKUP($C50,Tableau1,6,0))),$C50&lt;&gt;""),"S",""))),"")</f>
        <v>#NAME?</v>
      </c>
      <c r="H50" s="62" t="e">
        <f t="array" aca="1" ref="H50" ca="1">IFERROR(IF(AND(OR(WEEKDAY(G$4,2)&gt;5,G$4=Fériés),OR(G50="x",G50="S")),G50,IF(H$4=$D50,"x",IF(AND(((H$4-$D50)/VLOOKUP($C50,Tableau1,6,0))=INT(((H$4-$D50)/VLOOKUP($C50,Tableau1,6,0))),$C50&lt;&gt;""),"S",""))),"")</f>
        <v>#NAME?</v>
      </c>
      <c r="I50" s="62" t="e">
        <f t="array" aca="1" ref="I50" ca="1">IFERROR(IF(AND(OR(WEEKDAY(H$4,2)&gt;5,H$4=Fériés),OR(H50="x",H50="S")),H50,IF(I$4=$D50,"x",IF(AND(((I$4-$D50)/VLOOKUP($C50,Tableau1,6,0))=INT(((I$4-$D50)/VLOOKUP($C50,Tableau1,6,0))),$C50&lt;&gt;""),"S",""))),"")</f>
        <v>#NAME?</v>
      </c>
      <c r="J50" s="62" t="e">
        <f t="array" aca="1" ref="J50" ca="1">IFERROR(IF(AND(OR(WEEKDAY(I$4,2)&gt;5,I$4=Fériés),OR(I50="x",I50="S")),I50,IF(J$4=$D50,"x",IF(AND(((J$4-$D50)/VLOOKUP($C50,Tableau1,6,0))=INT(((J$4-$D50)/VLOOKUP($C50,Tableau1,6,0))),$C50&lt;&gt;""),"S",""))),"")</f>
        <v>#NAME?</v>
      </c>
      <c r="K50" s="62" t="e">
        <f t="array" aca="1" ref="K50" ca="1">IFERROR(IF(AND(OR(WEEKDAY(J$4,2)&gt;5,J$4=Fériés),OR(J50="x",J50="S")),J50,IF(K$4=$D50,"x",IF(AND(((K$4-$D50)/VLOOKUP($C50,Tableau1,6,0))=INT(((K$4-$D50)/VLOOKUP($C50,Tableau1,6,0))),$C50&lt;&gt;""),"S",""))),"")</f>
        <v>#NAME?</v>
      </c>
      <c r="L50" s="62" t="e">
        <f t="array" aca="1" ref="L50" ca="1">IFERROR(IF(AND(OR(WEEKDAY(K$4,2)&gt;5,K$4=Fériés),OR(K50="x",K50="S")),K50,IF(L$4=$D50,"x",IF(AND(((L$4-$D50)/VLOOKUP($C50,Tableau1,6,0))=INT(((L$4-$D50)/VLOOKUP($C50,Tableau1,6,0))),$C50&lt;&gt;""),"S",""))),"")</f>
        <v>#NAME?</v>
      </c>
      <c r="M50" s="62" t="e">
        <f t="array" aca="1" ref="M50" ca="1">IFERROR(IF(AND(OR(WEEKDAY(L$4,2)&gt;5,L$4=Fériés),OR(L50="x",L50="S")),L50,IF(M$4=$D50,"x",IF(AND(((M$4-$D50)/VLOOKUP($C50,Tableau1,6,0))=INT(((M$4-$D50)/VLOOKUP($C50,Tableau1,6,0))),$C50&lt;&gt;""),"S",""))),"")</f>
        <v>#NAME?</v>
      </c>
      <c r="N50" s="62" t="e">
        <f t="array" aca="1" ref="N50" ca="1">IFERROR(IF(AND(OR(WEEKDAY(M$4,2)&gt;5,M$4=Fériés),OR(M50="x",M50="S")),M50,IF(N$4=$D50,"x",IF(AND(((N$4-$D50)/VLOOKUP($C50,Tableau1,6,0))=INT(((N$4-$D50)/VLOOKUP($C50,Tableau1,6,0))),$C50&lt;&gt;""),"S",""))),"")</f>
        <v>#NAME?</v>
      </c>
      <c r="O50" s="62" t="e">
        <f t="array" aca="1" ref="O50" ca="1">IFERROR(IF(AND(OR(WEEKDAY(N$4,2)&gt;5,N$4=Fériés),OR(N50="x",N50="S")),N50,IF(O$4=$D50,"x",IF(AND(((O$4-$D50)/VLOOKUP($C50,Tableau1,6,0))=INT(((O$4-$D50)/VLOOKUP($C50,Tableau1,6,0))),$C50&lt;&gt;""),"S",""))),"")</f>
        <v>#NAME?</v>
      </c>
      <c r="P50" s="62" t="e">
        <f t="array" aca="1" ref="P50" ca="1">IFERROR(IF(AND(OR(WEEKDAY(O$4,2)&gt;5,O$4=Fériés),OR(O50="x",O50="S")),O50,IF(P$4=$D50,"x",IF(AND(((P$4-$D50)/VLOOKUP($C50,Tableau1,6,0))=INT(((P$4-$D50)/VLOOKUP($C50,Tableau1,6,0))),$C50&lt;&gt;""),"S",""))),"")</f>
        <v>#NAME?</v>
      </c>
      <c r="Q50" s="62" t="e">
        <f t="array" aca="1" ref="Q50" ca="1">IFERROR(IF(AND(OR(WEEKDAY(P$4,2)&gt;5,P$4=Fériés),OR(P50="x",P50="S")),P50,IF(Q$4=$D50,"x",IF(AND(((Q$4-$D50)/VLOOKUP($C50,Tableau1,6,0))=INT(((Q$4-$D50)/VLOOKUP($C50,Tableau1,6,0))),$C50&lt;&gt;""),"S",""))),"")</f>
        <v>#NAME?</v>
      </c>
      <c r="R50" s="62" t="e">
        <f t="array" aca="1" ref="R50" ca="1">IFERROR(IF(AND(OR(WEEKDAY(Q$4,2)&gt;5,Q$4=Fériés),OR(Q50="x",Q50="S")),Q50,IF(R$4=$D50,"x",IF(AND(((R$4-$D50)/VLOOKUP($C50,Tableau1,6,0))=INT(((R$4-$D50)/VLOOKUP($C50,Tableau1,6,0))),$C50&lt;&gt;""),"S",""))),"")</f>
        <v>#NAME?</v>
      </c>
      <c r="S50" s="62" t="e">
        <f t="array" aca="1" ref="S50" ca="1">IFERROR(IF(AND(OR(WEEKDAY(R$4,2)&gt;5,R$4=Fériés),OR(R50="x",R50="S")),R50,IF(S$4=$D50,"x",IF(AND(((S$4-$D50)/VLOOKUP($C50,Tableau1,6,0))=INT(((S$4-$D50)/VLOOKUP($C50,Tableau1,6,0))),$C50&lt;&gt;""),"S",""))),"")</f>
        <v>#NAME?</v>
      </c>
      <c r="T50" s="62" t="e">
        <f t="array" aca="1" ref="T50" ca="1">IFERROR(IF(AND(OR(WEEKDAY(S$4,2)&gt;5,S$4=Fériés),OR(S50="x",S50="S")),S50,IF(T$4=$D50,"x",IF(AND(((T$4-$D50)/VLOOKUP($C50,Tableau1,6,0))=INT(((T$4-$D50)/VLOOKUP($C50,Tableau1,6,0))),$C50&lt;&gt;""),"S",""))),"")</f>
        <v>#NAME?</v>
      </c>
      <c r="U50" s="62" t="e">
        <f t="array" aca="1" ref="U50" ca="1">IFERROR(IF(AND(OR(WEEKDAY(T$4,2)&gt;5,T$4=Fériés),OR(T50="x",T50="S")),T50,IF(U$4=$D50,"x",IF(AND(((U$4-$D50)/VLOOKUP($C50,Tableau1,6,0))=INT(((U$4-$D50)/VLOOKUP($C50,Tableau1,6,0))),$C50&lt;&gt;""),"S",""))),"")</f>
        <v>#NAME?</v>
      </c>
      <c r="V50" s="62" t="e">
        <f t="array" aca="1" ref="V50" ca="1">IFERROR(IF(AND(OR(WEEKDAY(U$4,2)&gt;5,U$4=Fériés),OR(U50="x",U50="S")),U50,IF(V$4=$D50,"x",IF(AND(((V$4-$D50)/VLOOKUP($C50,Tableau1,6,0))=INT(((V$4-$D50)/VLOOKUP($C50,Tableau1,6,0))),$C50&lt;&gt;""),"S",""))),"")</f>
        <v>#NAME?</v>
      </c>
      <c r="W50" s="62" t="e">
        <f t="array" aca="1" ref="W50" ca="1">IFERROR(IF(AND(OR(WEEKDAY(V$4,2)&gt;5,V$4=Fériés),OR(V50="x",V50="S")),V50,IF(W$4=$D50,"x",IF(AND(((W$4-$D50)/VLOOKUP($C50,Tableau1,6,0))=INT(((W$4-$D50)/VLOOKUP($C50,Tableau1,6,0))),$C50&lt;&gt;""),"S",""))),"")</f>
        <v>#NAME?</v>
      </c>
      <c r="X50" s="62" t="e">
        <f t="array" aca="1" ref="X50" ca="1">IFERROR(IF(AND(OR(WEEKDAY(W$4,2)&gt;5,W$4=Fériés),OR(W50="x",W50="S")),W50,IF(X$4=$D50,"x",IF(AND(((X$4-$D50)/VLOOKUP($C50,Tableau1,6,0))=INT(((X$4-$D50)/VLOOKUP($C50,Tableau1,6,0))),$C50&lt;&gt;""),"S",""))),"")</f>
        <v>#NAME?</v>
      </c>
      <c r="Y50" s="62" t="e">
        <f t="array" aca="1" ref="Y50" ca="1">IFERROR(IF(AND(OR(WEEKDAY(X$4,2)&gt;5,X$4=Fériés),OR(X50="x",X50="S")),X50,IF(Y$4=$D50,"x",IF(AND(((Y$4-$D50)/VLOOKUP($C50,Tableau1,6,0))=INT(((Y$4-$D50)/VLOOKUP($C50,Tableau1,6,0))),$C50&lt;&gt;""),"S",""))),"")</f>
        <v>#NAME?</v>
      </c>
      <c r="Z50" s="62" t="e">
        <f t="array" aca="1" ref="Z50" ca="1">IFERROR(IF(AND(OR(WEEKDAY(Y$4,2)&gt;5,Y$4=Fériés),OR(Y50="x",Y50="S")),Y50,IF(Z$4=$D50,"x",IF(AND(((Z$4-$D50)/VLOOKUP($C50,Tableau1,6,0))=INT(((Z$4-$D50)/VLOOKUP($C50,Tableau1,6,0))),$C50&lt;&gt;""),"S",""))),"")</f>
        <v>#NAME?</v>
      </c>
      <c r="AA50" s="62" t="e">
        <f t="array" aca="1" ref="AA50" ca="1">IFERROR(IF(AND(OR(WEEKDAY(Z$4,2)&gt;5,Z$4=Fériés),OR(Z50="x",Z50="S")),Z50,IF(AA$4=$D50,"x",IF(AND(((AA$4-$D50)/VLOOKUP($C50,Tableau1,6,0))=INT(((AA$4-$D50)/VLOOKUP($C50,Tableau1,6,0))),$C50&lt;&gt;""),"S",""))),"")</f>
        <v>#NAME?</v>
      </c>
      <c r="AB50" s="62" t="e">
        <f t="array" aca="1" ref="AB50" ca="1">IFERROR(IF(AND(OR(WEEKDAY(AA$4,2)&gt;5,AA$4=Fériés),OR(AA50="x",AA50="S")),AA50,IF(AB$4=$D50,"x",IF(AND(((AB$4-$D50)/VLOOKUP($C50,Tableau1,6,0))=INT(((AB$4-$D50)/VLOOKUP($C50,Tableau1,6,0))),$C50&lt;&gt;""),"S",""))),"")</f>
        <v>#NAME?</v>
      </c>
      <c r="AC50" s="62" t="e">
        <f t="array" aca="1" ref="AC50" ca="1">IFERROR(IF(AND(OR(WEEKDAY(AB$4,2)&gt;5,AB$4=Fériés),OR(AB50="x",AB50="S")),AB50,IF(AC$4=$D50,"x",IF(AND(((AC$4-$D50)/VLOOKUP($C50,Tableau1,6,0))=INT(((AC$4-$D50)/VLOOKUP($C50,Tableau1,6,0))),$C50&lt;&gt;""),"S",""))),"")</f>
        <v>#NAME?</v>
      </c>
      <c r="AD50" s="62" t="e">
        <f t="array" aca="1" ref="AD50" ca="1">IFERROR(IF(AND(OR(WEEKDAY(AC$4,2)&gt;5,AC$4=Fériés),OR(AC50="x",AC50="S")),AC50,IF(AD$4=$D50,"x",IF(AND(((AD$4-$D50)/VLOOKUP($C50,Tableau1,6,0))=INT(((AD$4-$D50)/VLOOKUP($C50,Tableau1,6,0))),$C50&lt;&gt;""),"S",""))),"")</f>
        <v>#NAME?</v>
      </c>
      <c r="AE50" s="62" t="e">
        <f t="array" aca="1" ref="AE50" ca="1">IFERROR(IF(AND(OR(WEEKDAY(AD$4,2)&gt;5,AD$4=Fériés),OR(AD50="x",AD50="S")),AD50,IF(AE$4=$D50,"x",IF(AND(((AE$4-$D50)/VLOOKUP($C50,Tableau1,6,0))=INT(((AE$4-$D50)/VLOOKUP($C50,Tableau1,6,0))),$C50&lt;&gt;""),"S",""))),"")</f>
        <v>#NAME?</v>
      </c>
      <c r="AF50" s="62" t="e">
        <f t="array" aca="1" ref="AF50" ca="1">IFERROR(IF(AND(OR(WEEKDAY(AE$4,2)&gt;5,AE$4=Fériés),OR(AE50="x",AE50="S")),AE50,IF(AF$4=$D50,"x",IF(AND(((AF$4-$D50)/VLOOKUP($C50,Tableau1,6,0))=INT(((AF$4-$D50)/VLOOKUP($C50,Tableau1,6,0))),$C50&lt;&gt;""),"S",""))),"")</f>
        <v>#NAME?</v>
      </c>
      <c r="AG50" s="62" t="e">
        <f t="array" aca="1" ref="AG50" ca="1">IFERROR(IF(AND(OR(WEEKDAY(AF$4,2)&gt;5,AF$4=Fériés),OR(AF50="x",AF50="S")),AF50,IF(AG$4=$D50,"x",IF(AND(((AG$4-$D50)/VLOOKUP($C50,Tableau1,6,0))=INT(((AG$4-$D50)/VLOOKUP($C50,Tableau1,6,0))),$C50&lt;&gt;""),"S",""))),"")</f>
        <v>#NAME?</v>
      </c>
      <c r="AH50" s="62" t="e">
        <f t="array" aca="1" ref="AH50" ca="1">IFERROR(IF(AND(OR(WEEKDAY(AG$4,2)&gt;5,AG$4=Fériés),OR(AG50="x",AG50="S")),AG50,IF(AH$4=$D50,"x",IF(AND(((AH$4-$D50)/VLOOKUP($C50,Tableau1,6,0))=INT(((AH$4-$D50)/VLOOKUP($C50,Tableau1,6,0))),$C50&lt;&gt;""),"S",""))),"")</f>
        <v>#NAME?</v>
      </c>
      <c r="AI50" s="62" t="e">
        <f t="array" aca="1" ref="AI50" ca="1">IFERROR(IF(AND(OR(WEEKDAY(AH$4,2)&gt;5,AH$4=Fériés),OR(AH50="x",AH50="S")),AH50,IF(AI$4=$D50,"x",IF(AND(((AI$4-$D50)/VLOOKUP($C50,Tableau1,6,0))=INT(((AI$4-$D50)/VLOOKUP($C50,Tableau1,6,0))),$C50&lt;&gt;""),"S",""))),"")</f>
        <v>#NAME?</v>
      </c>
      <c r="AJ50" s="62" t="e">
        <f t="array" aca="1" ref="AJ50" ca="1">IFERROR(IF(AND(OR(WEEKDAY(AI$4,2)&gt;5,AI$4=Fériés),OR(AI50="x",AI50="S")),AI50,IF(AJ$4=$D50,"x",IF(AND(((AJ$4-$D50)/VLOOKUP($C50,Tableau1,6,0))=INT(((AJ$4-$D50)/VLOOKUP($C50,Tableau1,6,0))),$C50&lt;&gt;""),"S",""))),"")</f>
        <v>#NAME?</v>
      </c>
      <c r="AK50" s="62" t="e">
        <f t="array" aca="1" ref="AK50" ca="1">IFERROR(IF(AND(OR(WEEKDAY(AJ$4,2)&gt;5,AJ$4=Fériés),OR(AJ50="x",AJ50="S")),AJ50,IF(AK$4=$D50,"x",IF(AND(((AK$4-$D50)/VLOOKUP($C50,Tableau1,6,0))=INT(((AK$4-$D50)/VLOOKUP($C50,Tableau1,6,0))),$C50&lt;&gt;""),"S",""))),"")</f>
        <v>#NAME?</v>
      </c>
      <c r="AL50" s="62" t="e">
        <f t="array" aca="1" ref="AL50" ca="1">IFERROR(IF(AND(OR(WEEKDAY(AK$4,2)&gt;5,AK$4=Fériés),OR(AK50="x",AK50="S")),AK50,IF(AL$4=$D50,"x",IF(AND(((AL$4-$D50)/VLOOKUP($C50,Tableau1,6,0))=INT(((AL$4-$D50)/VLOOKUP($C50,Tableau1,6,0))),$C50&lt;&gt;""),"S",""))),"")</f>
        <v>#NAME?</v>
      </c>
      <c r="AM50" s="62" t="e">
        <f t="array" aca="1" ref="AM50" ca="1">IFERROR(IF(AND(OR(WEEKDAY(AL$4,2)&gt;5,AL$4=Fériés),OR(AL50="x",AL50="S")),AL50,IF(AM$4=$D50,"x",IF(AND(((AM$4-$D50)/VLOOKUP($C50,Tableau1,6,0))=INT(((AM$4-$D50)/VLOOKUP($C50,Tableau1,6,0))),$C50&lt;&gt;""),"S",""))),"")</f>
        <v>#NAME?</v>
      </c>
      <c r="AN50" s="62" t="e">
        <f t="array" aca="1" ref="AN50" ca="1">IFERROR(IF(AND(OR(WEEKDAY(AM$4,2)&gt;5,AM$4=Fériés),OR(AM50="x",AM50="S")),AM50,IF(AN$4=$D50,"x",IF(AND(((AN$4-$D50)/VLOOKUP($C50,Tableau1,6,0))=INT(((AN$4-$D50)/VLOOKUP($C50,Tableau1,6,0))),$C50&lt;&gt;""),"S",""))),"")</f>
        <v>#NAME?</v>
      </c>
      <c r="AO50" s="62" t="e">
        <f t="array" aca="1" ref="AO50" ca="1">IFERROR(IF(AND(OR(WEEKDAY(AN$4,2)&gt;5,AN$4=Fériés),OR(AN50="x",AN50="S")),AN50,IF(AO$4=$D50,"x",IF(AND(((AO$4-$D50)/VLOOKUP($C50,Tableau1,6,0))=INT(((AO$4-$D50)/VLOOKUP($C50,Tableau1,6,0))),$C50&lt;&gt;""),"S",""))),"")</f>
        <v>#NAME?</v>
      </c>
      <c r="AP50" s="62" t="e">
        <f t="array" aca="1" ref="AP50" ca="1">IFERROR(IF(AND(OR(WEEKDAY(AO$4,2)&gt;5,AO$4=Fériés),OR(AO50="x",AO50="S")),AO50,IF(AP$4=$D50,"x",IF(AND(((AP$4-$D50)/VLOOKUP($C50,Tableau1,6,0))=INT(((AP$4-$D50)/VLOOKUP($C50,Tableau1,6,0))),$C50&lt;&gt;""),"S",""))),"")</f>
        <v>#NAME?</v>
      </c>
      <c r="AQ50" s="62" t="e">
        <f t="array" aca="1" ref="AQ50" ca="1">IFERROR(IF(AND(OR(WEEKDAY(AP$4,2)&gt;5,AP$4=Fériés),OR(AP50="x",AP50="S")),AP50,IF(AQ$4=$D50,"x",IF(AND(((AQ$4-$D50)/VLOOKUP($C50,Tableau1,6,0))=INT(((AQ$4-$D50)/VLOOKUP($C50,Tableau1,6,0))),$C50&lt;&gt;""),"S",""))),"")</f>
        <v>#NAME?</v>
      </c>
      <c r="AR50" s="62" t="e">
        <f t="array" aca="1" ref="AR50" ca="1">IFERROR(IF(AND(OR(WEEKDAY(AQ$4,2)&gt;5,AQ$4=Fériés),OR(AQ50="x",AQ50="S")),AQ50,IF(AR$4=$D50,"x",IF(AND(((AR$4-$D50)/VLOOKUP($C50,Tableau1,6,0))=INT(((AR$4-$D50)/VLOOKUP($C50,Tableau1,6,0))),$C50&lt;&gt;""),"S",""))),"")</f>
        <v>#NAME?</v>
      </c>
      <c r="AS50" s="62" t="e">
        <f t="array" aca="1" ref="AS50" ca="1">IFERROR(IF(AND(OR(WEEKDAY(AR$4,2)&gt;5,AR$4=Fériés),OR(AR50="x",AR50="S")),AR50,IF(AS$4=$D50,"x",IF(AND(((AS$4-$D50)/VLOOKUP($C50,Tableau1,6,0))=INT(((AS$4-$D50)/VLOOKUP($C50,Tableau1,6,0))),$C50&lt;&gt;""),"S",""))),"")</f>
        <v>#NAME?</v>
      </c>
      <c r="AT50" s="62" t="e">
        <f t="array" aca="1" ref="AT50" ca="1">IFERROR(IF(AND(OR(WEEKDAY(AS$4,2)&gt;5,AS$4=Fériés),OR(AS50="x",AS50="S")),AS50,IF(AT$4=$D50,"x",IF(AND(((AT$4-$D50)/VLOOKUP($C50,Tableau1,6,0))=INT(((AT$4-$D50)/VLOOKUP($C50,Tableau1,6,0))),$C50&lt;&gt;""),"S",""))),"")</f>
        <v>#NAME?</v>
      </c>
      <c r="AU50" s="62" t="e">
        <f t="array" aca="1" ref="AU50" ca="1">IFERROR(IF(AND(OR(WEEKDAY(AT$4,2)&gt;5,AT$4=Fériés),OR(AT50="x",AT50="S")),AT50,IF(AU$4=$D50,"x",IF(AND(((AU$4-$D50)/VLOOKUP($C50,Tableau1,6,0))=INT(((AU$4-$D50)/VLOOKUP($C50,Tableau1,6,0))),$C50&lt;&gt;""),"S",""))),"")</f>
        <v>#NAME?</v>
      </c>
      <c r="AV50" s="62" t="e">
        <f t="array" aca="1" ref="AV50" ca="1">IFERROR(IF(AND(OR(WEEKDAY(AU$4,2)&gt;5,AU$4=Fériés),OR(AU50="x",AU50="S")),AU50,IF(AV$4=$D50,"x",IF(AND(((AV$4-$D50)/VLOOKUP($C50,Tableau1,6,0))=INT(((AV$4-$D50)/VLOOKUP($C50,Tableau1,6,0))),$C50&lt;&gt;""),"S",""))),"")</f>
        <v>#NAME?</v>
      </c>
      <c r="AW50" s="62" t="e">
        <f t="array" aca="1" ref="AW50" ca="1">IFERROR(IF(AND(OR(WEEKDAY(AV$4,2)&gt;5,AV$4=Fériés),OR(AV50="x",AV50="S")),AV50,IF(AW$4=$D50,"x",IF(AND(((AW$4-$D50)/VLOOKUP($C50,Tableau1,6,0))=INT(((AW$4-$D50)/VLOOKUP($C50,Tableau1,6,0))),$C50&lt;&gt;""),"S",""))),"")</f>
        <v>#NAME?</v>
      </c>
      <c r="AX50" s="62" t="e">
        <f t="array" aca="1" ref="AX50" ca="1">IFERROR(IF(AND(OR(WEEKDAY(AW$4,2)&gt;5,AW$4=Fériés),OR(AW50="x",AW50="S")),AW50,IF(AX$4=$D50,"x",IF(AND(((AX$4-$D50)/VLOOKUP($C50,Tableau1,6,0))=INT(((AX$4-$D50)/VLOOKUP($C50,Tableau1,6,0))),$C50&lt;&gt;""),"S",""))),"")</f>
        <v>#NAME?</v>
      </c>
      <c r="AY50" s="62" t="e">
        <f t="array" aca="1" ref="AY50" ca="1">IFERROR(IF(AND(OR(WEEKDAY(AX$4,2)&gt;5,AX$4=Fériés),OR(AX50="x",AX50="S")),AX50,IF(AY$4=$D50,"x",IF(AND(((AY$4-$D50)/VLOOKUP($C50,Tableau1,6,0))=INT(((AY$4-$D50)/VLOOKUP($C50,Tableau1,6,0))),$C50&lt;&gt;""),"S",""))),"")</f>
        <v>#NAME?</v>
      </c>
      <c r="AZ50" s="62" t="e">
        <f t="array" aca="1" ref="AZ50" ca="1">IFERROR(IF(AND(OR(WEEKDAY(AY$4,2)&gt;5,AY$4=Fériés),OR(AY50="x",AY50="S")),AY50,IF(AZ$4=$D50,"x",IF(AND(((AZ$4-$D50)/VLOOKUP($C50,Tableau1,6,0))=INT(((AZ$4-$D50)/VLOOKUP($C50,Tableau1,6,0))),$C50&lt;&gt;""),"S",""))),"")</f>
        <v>#NAME?</v>
      </c>
      <c r="BA50" s="62" t="e">
        <f t="array" aca="1" ref="BA50" ca="1">IFERROR(IF(AND(OR(WEEKDAY(AZ$4,2)&gt;5,AZ$4=Fériés),OR(AZ50="x",AZ50="S")),AZ50,IF(BA$4=$D50,"x",IF(AND(((BA$4-$D50)/VLOOKUP($C50,Tableau1,6,0))=INT(((BA$4-$D50)/VLOOKUP($C50,Tableau1,6,0))),$C50&lt;&gt;""),"S",""))),"")</f>
        <v>#NAME?</v>
      </c>
      <c r="BB50" s="62" t="e">
        <f t="array" aca="1" ref="BB50" ca="1">IFERROR(IF(AND(OR(WEEKDAY(BA$4,2)&gt;5,BA$4=Fériés),OR(BA50="x",BA50="S")),BA50,IF(BB$4=$D50,"x",IF(AND(((BB$4-$D50)/VLOOKUP($C50,Tableau1,6,0))=INT(((BB$4-$D50)/VLOOKUP($C50,Tableau1,6,0))),$C50&lt;&gt;""),"S",""))),"")</f>
        <v>#NAME?</v>
      </c>
      <c r="BC50" s="62" t="e">
        <f t="array" aca="1" ref="BC50" ca="1">IFERROR(IF(AND(OR(WEEKDAY(BB$4,2)&gt;5,BB$4=Fériés),OR(BB50="x",BB50="S")),BB50,IF(BC$4=$D50,"x",IF(AND(((BC$4-$D50)/VLOOKUP($C50,Tableau1,6,0))=INT(((BC$4-$D50)/VLOOKUP($C50,Tableau1,6,0))),$C50&lt;&gt;""),"S",""))),"")</f>
        <v>#NAME?</v>
      </c>
      <c r="BD50" s="63" t="e">
        <f t="array" aca="1" ref="BD50" ca="1">IFERROR(IF(AND(OR(WEEKDAY(BC$4,2)&gt;5,BC$4=Fériés),OR(BC50="x",BC50="S")),BC50,IF(BD$4=$D50,"x",IF(AND(((BD$4-$D50)/VLOOKUP($C50,Tableau1,6,0))=INT(((BD$4-$D50)/VLOOKUP($C50,Tableau1,6,0))),$C50&lt;&gt;""),"S",""))),"")</f>
        <v>#NAME?</v>
      </c>
    </row>
    <row r="51" spans="3:56">
      <c r="C51" s="76" t="s">
        <v>112</v>
      </c>
      <c r="D51" s="24">
        <f ca="1">IF(ISBLANK(C51),0,VLOOKUP(C51,MACHINE!$C$4:$J$49,2,0))</f>
        <v>0</v>
      </c>
      <c r="E51" s="48"/>
      <c r="F51">
        <f t="shared" ca="1" si="4"/>
        <v>0</v>
      </c>
      <c r="G51" s="62" t="e">
        <f t="array" aca="1" ref="G51" ca="1">IFERROR(IF(AND(OR(WEEKDAY(F$4,2)&gt;5,F$4=Fériés),OR(F51="x",F51="S")),F51,IF(G$4=$D51,"x",IF(AND(((G$4-$D51)/VLOOKUP($C51,Tableau1,6,0))=INT(((G$4-$D51)/VLOOKUP($C51,Tableau1,6,0))),$C51&lt;&gt;""),"S",""))),"")</f>
        <v>#NAME?</v>
      </c>
      <c r="H51" s="62" t="e">
        <f t="array" aca="1" ref="H51" ca="1">IFERROR(IF(AND(OR(WEEKDAY(G$4,2)&gt;5,G$4=Fériés),OR(G51="x",G51="S")),G51,IF(H$4=$D51,"x",IF(AND(((H$4-$D51)/VLOOKUP($C51,Tableau1,6,0))=INT(((H$4-$D51)/VLOOKUP($C51,Tableau1,6,0))),$C51&lt;&gt;""),"S",""))),"")</f>
        <v>#NAME?</v>
      </c>
      <c r="I51" s="62" t="e">
        <f t="array" aca="1" ref="I51" ca="1">IFERROR(IF(AND(OR(WEEKDAY(H$4,2)&gt;5,H$4=Fériés),OR(H51="x",H51="S")),H51,IF(I$4=$D51,"x",IF(AND(((I$4-$D51)/VLOOKUP($C51,Tableau1,6,0))=INT(((I$4-$D51)/VLOOKUP($C51,Tableau1,6,0))),$C51&lt;&gt;""),"S",""))),"")</f>
        <v>#NAME?</v>
      </c>
      <c r="J51" s="62" t="e">
        <f t="array" aca="1" ref="J51" ca="1">IFERROR(IF(AND(OR(WEEKDAY(I$4,2)&gt;5,I$4=Fériés),OR(I51="x",I51="S")),I51,IF(J$4=$D51,"x",IF(AND(((J$4-$D51)/VLOOKUP($C51,Tableau1,6,0))=INT(((J$4-$D51)/VLOOKUP($C51,Tableau1,6,0))),$C51&lt;&gt;""),"S",""))),"")</f>
        <v>#NAME?</v>
      </c>
      <c r="K51" s="62" t="e">
        <f t="array" aca="1" ref="K51" ca="1">IFERROR(IF(AND(OR(WEEKDAY(J$4,2)&gt;5,J$4=Fériés),OR(J51="x",J51="S")),J51,IF(K$4=$D51,"x",IF(AND(((K$4-$D51)/VLOOKUP($C51,Tableau1,6,0))=INT(((K$4-$D51)/VLOOKUP($C51,Tableau1,6,0))),$C51&lt;&gt;""),"S",""))),"")</f>
        <v>#NAME?</v>
      </c>
      <c r="L51" s="62" t="e">
        <f t="array" aca="1" ref="L51" ca="1">IFERROR(IF(AND(OR(WEEKDAY(K$4,2)&gt;5,K$4=Fériés),OR(K51="x",K51="S")),K51,IF(L$4=$D51,"x",IF(AND(((L$4-$D51)/VLOOKUP($C51,Tableau1,6,0))=INT(((L$4-$D51)/VLOOKUP($C51,Tableau1,6,0))),$C51&lt;&gt;""),"S",""))),"")</f>
        <v>#NAME?</v>
      </c>
      <c r="M51" s="62" t="e">
        <f t="array" aca="1" ref="M51" ca="1">IFERROR(IF(AND(OR(WEEKDAY(L$4,2)&gt;5,L$4=Fériés),OR(L51="x",L51="S")),L51,IF(M$4=$D51,"x",IF(AND(((M$4-$D51)/VLOOKUP($C51,Tableau1,6,0))=INT(((M$4-$D51)/VLOOKUP($C51,Tableau1,6,0))),$C51&lt;&gt;""),"S",""))),"")</f>
        <v>#NAME?</v>
      </c>
      <c r="N51" s="62" t="e">
        <f t="array" aca="1" ref="N51" ca="1">IFERROR(IF(AND(OR(WEEKDAY(M$4,2)&gt;5,M$4=Fériés),OR(M51="x",M51="S")),M51,IF(N$4=$D51,"x",IF(AND(((N$4-$D51)/VLOOKUP($C51,Tableau1,6,0))=INT(((N$4-$D51)/VLOOKUP($C51,Tableau1,6,0))),$C51&lt;&gt;""),"S",""))),"")</f>
        <v>#NAME?</v>
      </c>
      <c r="O51" s="62" t="e">
        <f t="array" aca="1" ref="O51" ca="1">IFERROR(IF(AND(OR(WEEKDAY(N$4,2)&gt;5,N$4=Fériés),OR(N51="x",N51="S")),N51,IF(O$4=$D51,"x",IF(AND(((O$4-$D51)/VLOOKUP($C51,Tableau1,6,0))=INT(((O$4-$D51)/VLOOKUP($C51,Tableau1,6,0))),$C51&lt;&gt;""),"S",""))),"")</f>
        <v>#NAME?</v>
      </c>
      <c r="P51" s="62" t="e">
        <f t="array" aca="1" ref="P51" ca="1">IFERROR(IF(AND(OR(WEEKDAY(O$4,2)&gt;5,O$4=Fériés),OR(O51="x",O51="S")),O51,IF(P$4=$D51,"x",IF(AND(((P$4-$D51)/VLOOKUP($C51,Tableau1,6,0))=INT(((P$4-$D51)/VLOOKUP($C51,Tableau1,6,0))),$C51&lt;&gt;""),"S",""))),"")</f>
        <v>#NAME?</v>
      </c>
      <c r="Q51" s="62" t="e">
        <f t="array" aca="1" ref="Q51" ca="1">IFERROR(IF(AND(OR(WEEKDAY(P$4,2)&gt;5,P$4=Fériés),OR(P51="x",P51="S")),P51,IF(Q$4=$D51,"x",IF(AND(((Q$4-$D51)/VLOOKUP($C51,Tableau1,6,0))=INT(((Q$4-$D51)/VLOOKUP($C51,Tableau1,6,0))),$C51&lt;&gt;""),"S",""))),"")</f>
        <v>#NAME?</v>
      </c>
      <c r="R51" s="62" t="e">
        <f t="array" aca="1" ref="R51" ca="1">IFERROR(IF(AND(OR(WEEKDAY(Q$4,2)&gt;5,Q$4=Fériés),OR(Q51="x",Q51="S")),Q51,IF(R$4=$D51,"x",IF(AND(((R$4-$D51)/VLOOKUP($C51,Tableau1,6,0))=INT(((R$4-$D51)/VLOOKUP($C51,Tableau1,6,0))),$C51&lt;&gt;""),"S",""))),"")</f>
        <v>#NAME?</v>
      </c>
      <c r="S51" s="62" t="e">
        <f t="array" aca="1" ref="S51" ca="1">IFERROR(IF(AND(OR(WEEKDAY(R$4,2)&gt;5,R$4=Fériés),OR(R51="x",R51="S")),R51,IF(S$4=$D51,"x",IF(AND(((S$4-$D51)/VLOOKUP($C51,Tableau1,6,0))=INT(((S$4-$D51)/VLOOKUP($C51,Tableau1,6,0))),$C51&lt;&gt;""),"S",""))),"")</f>
        <v>#NAME?</v>
      </c>
      <c r="T51" s="62" t="e">
        <f t="array" aca="1" ref="T51" ca="1">IFERROR(IF(AND(OR(WEEKDAY(S$4,2)&gt;5,S$4=Fériés),OR(S51="x",S51="S")),S51,IF(T$4=$D51,"x",IF(AND(((T$4-$D51)/VLOOKUP($C51,Tableau1,6,0))=INT(((T$4-$D51)/VLOOKUP($C51,Tableau1,6,0))),$C51&lt;&gt;""),"S",""))),"")</f>
        <v>#NAME?</v>
      </c>
      <c r="U51" s="62" t="e">
        <f t="array" aca="1" ref="U51" ca="1">IFERROR(IF(AND(OR(WEEKDAY(T$4,2)&gt;5,T$4=Fériés),OR(T51="x",T51="S")),T51,IF(U$4=$D51,"x",IF(AND(((U$4-$D51)/VLOOKUP($C51,Tableau1,6,0))=INT(((U$4-$D51)/VLOOKUP($C51,Tableau1,6,0))),$C51&lt;&gt;""),"S",""))),"")</f>
        <v>#NAME?</v>
      </c>
      <c r="V51" s="62" t="e">
        <f t="array" aca="1" ref="V51" ca="1">IFERROR(IF(AND(OR(WEEKDAY(U$4,2)&gt;5,U$4=Fériés),OR(U51="x",U51="S")),U51,IF(V$4=$D51,"x",IF(AND(((V$4-$D51)/VLOOKUP($C51,Tableau1,6,0))=INT(((V$4-$D51)/VLOOKUP($C51,Tableau1,6,0))),$C51&lt;&gt;""),"S",""))),"")</f>
        <v>#NAME?</v>
      </c>
      <c r="W51" s="62" t="e">
        <f t="array" aca="1" ref="W51" ca="1">IFERROR(IF(AND(OR(WEEKDAY(V$4,2)&gt;5,V$4=Fériés),OR(V51="x",V51="S")),V51,IF(W$4=$D51,"x",IF(AND(((W$4-$D51)/VLOOKUP($C51,Tableau1,6,0))=INT(((W$4-$D51)/VLOOKUP($C51,Tableau1,6,0))),$C51&lt;&gt;""),"S",""))),"")</f>
        <v>#NAME?</v>
      </c>
      <c r="X51" s="62" t="e">
        <f t="array" aca="1" ref="X51" ca="1">IFERROR(IF(AND(OR(WEEKDAY(W$4,2)&gt;5,W$4=Fériés),OR(W51="x",W51="S")),W51,IF(X$4=$D51,"x",IF(AND(((X$4-$D51)/VLOOKUP($C51,Tableau1,6,0))=INT(((X$4-$D51)/VLOOKUP($C51,Tableau1,6,0))),$C51&lt;&gt;""),"S",""))),"")</f>
        <v>#NAME?</v>
      </c>
      <c r="Y51" s="62" t="e">
        <f t="array" aca="1" ref="Y51" ca="1">IFERROR(IF(AND(OR(WEEKDAY(X$4,2)&gt;5,X$4=Fériés),OR(X51="x",X51="S")),X51,IF(Y$4=$D51,"x",IF(AND(((Y$4-$D51)/VLOOKUP($C51,Tableau1,6,0))=INT(((Y$4-$D51)/VLOOKUP($C51,Tableau1,6,0))),$C51&lt;&gt;""),"S",""))),"")</f>
        <v>#NAME?</v>
      </c>
      <c r="Z51" s="62" t="e">
        <f t="array" aca="1" ref="Z51" ca="1">IFERROR(IF(AND(OR(WEEKDAY(Y$4,2)&gt;5,Y$4=Fériés),OR(Y51="x",Y51="S")),Y51,IF(Z$4=$D51,"x",IF(AND(((Z$4-$D51)/VLOOKUP($C51,Tableau1,6,0))=INT(((Z$4-$D51)/VLOOKUP($C51,Tableau1,6,0))),$C51&lt;&gt;""),"S",""))),"")</f>
        <v>#NAME?</v>
      </c>
      <c r="AA51" s="62" t="e">
        <f t="array" aca="1" ref="AA51" ca="1">IFERROR(IF(AND(OR(WEEKDAY(Z$4,2)&gt;5,Z$4=Fériés),OR(Z51="x",Z51="S")),Z51,IF(AA$4=$D51,"x",IF(AND(((AA$4-$D51)/VLOOKUP($C51,Tableau1,6,0))=INT(((AA$4-$D51)/VLOOKUP($C51,Tableau1,6,0))),$C51&lt;&gt;""),"S",""))),"")</f>
        <v>#NAME?</v>
      </c>
      <c r="AB51" s="62" t="e">
        <f t="array" aca="1" ref="AB51" ca="1">IFERROR(IF(AND(OR(WEEKDAY(AA$4,2)&gt;5,AA$4=Fériés),OR(AA51="x",AA51="S")),AA51,IF(AB$4=$D51,"x",IF(AND(((AB$4-$D51)/VLOOKUP($C51,Tableau1,6,0))=INT(((AB$4-$D51)/VLOOKUP($C51,Tableau1,6,0))),$C51&lt;&gt;""),"S",""))),"")</f>
        <v>#NAME?</v>
      </c>
      <c r="AC51" s="62" t="e">
        <f t="array" aca="1" ref="AC51" ca="1">IFERROR(IF(AND(OR(WEEKDAY(AB$4,2)&gt;5,AB$4=Fériés),OR(AB51="x",AB51="S")),AB51,IF(AC$4=$D51,"x",IF(AND(((AC$4-$D51)/VLOOKUP($C51,Tableau1,6,0))=INT(((AC$4-$D51)/VLOOKUP($C51,Tableau1,6,0))),$C51&lt;&gt;""),"S",""))),"")</f>
        <v>#NAME?</v>
      </c>
      <c r="AD51" s="62" t="e">
        <f t="array" aca="1" ref="AD51" ca="1">IFERROR(IF(AND(OR(WEEKDAY(AC$4,2)&gt;5,AC$4=Fériés),OR(AC51="x",AC51="S")),AC51,IF(AD$4=$D51,"x",IF(AND(((AD$4-$D51)/VLOOKUP($C51,Tableau1,6,0))=INT(((AD$4-$D51)/VLOOKUP($C51,Tableau1,6,0))),$C51&lt;&gt;""),"S",""))),"")</f>
        <v>#NAME?</v>
      </c>
      <c r="AE51" s="62" t="e">
        <f t="array" aca="1" ref="AE51" ca="1">IFERROR(IF(AND(OR(WEEKDAY(AD$4,2)&gt;5,AD$4=Fériés),OR(AD51="x",AD51="S")),AD51,IF(AE$4=$D51,"x",IF(AND(((AE$4-$D51)/VLOOKUP($C51,Tableau1,6,0))=INT(((AE$4-$D51)/VLOOKUP($C51,Tableau1,6,0))),$C51&lt;&gt;""),"S",""))),"")</f>
        <v>#NAME?</v>
      </c>
      <c r="AF51" s="62" t="e">
        <f t="array" aca="1" ref="AF51" ca="1">IFERROR(IF(AND(OR(WEEKDAY(AE$4,2)&gt;5,AE$4=Fériés),OR(AE51="x",AE51="S")),AE51,IF(AF$4=$D51,"x",IF(AND(((AF$4-$D51)/VLOOKUP($C51,Tableau1,6,0))=INT(((AF$4-$D51)/VLOOKUP($C51,Tableau1,6,0))),$C51&lt;&gt;""),"S",""))),"")</f>
        <v>#NAME?</v>
      </c>
      <c r="AG51" s="62" t="e">
        <f t="array" aca="1" ref="AG51" ca="1">IFERROR(IF(AND(OR(WEEKDAY(AF$4,2)&gt;5,AF$4=Fériés),OR(AF51="x",AF51="S")),AF51,IF(AG$4=$D51,"x",IF(AND(((AG$4-$D51)/VLOOKUP($C51,Tableau1,6,0))=INT(((AG$4-$D51)/VLOOKUP($C51,Tableau1,6,0))),$C51&lt;&gt;""),"S",""))),"")</f>
        <v>#NAME?</v>
      </c>
      <c r="AH51" s="62" t="e">
        <f t="array" aca="1" ref="AH51" ca="1">IFERROR(IF(AND(OR(WEEKDAY(AG$4,2)&gt;5,AG$4=Fériés),OR(AG51="x",AG51="S")),AG51,IF(AH$4=$D51,"x",IF(AND(((AH$4-$D51)/VLOOKUP($C51,Tableau1,6,0))=INT(((AH$4-$D51)/VLOOKUP($C51,Tableau1,6,0))),$C51&lt;&gt;""),"S",""))),"")</f>
        <v>#NAME?</v>
      </c>
      <c r="AI51" s="62" t="e">
        <f t="array" aca="1" ref="AI51" ca="1">IFERROR(IF(AND(OR(WEEKDAY(AH$4,2)&gt;5,AH$4=Fériés),OR(AH51="x",AH51="S")),AH51,IF(AI$4=$D51,"x",IF(AND(((AI$4-$D51)/VLOOKUP($C51,Tableau1,6,0))=INT(((AI$4-$D51)/VLOOKUP($C51,Tableau1,6,0))),$C51&lt;&gt;""),"S",""))),"")</f>
        <v>#NAME?</v>
      </c>
      <c r="AJ51" s="62" t="e">
        <f t="array" aca="1" ref="AJ51" ca="1">IFERROR(IF(AND(OR(WEEKDAY(AI$4,2)&gt;5,AI$4=Fériés),OR(AI51="x",AI51="S")),AI51,IF(AJ$4=$D51,"x",IF(AND(((AJ$4-$D51)/VLOOKUP($C51,Tableau1,6,0))=INT(((AJ$4-$D51)/VLOOKUP($C51,Tableau1,6,0))),$C51&lt;&gt;""),"S",""))),"")</f>
        <v>#NAME?</v>
      </c>
      <c r="AK51" s="62" t="e">
        <f t="array" aca="1" ref="AK51" ca="1">IFERROR(IF(AND(OR(WEEKDAY(AJ$4,2)&gt;5,AJ$4=Fériés),OR(AJ51="x",AJ51="S")),AJ51,IF(AK$4=$D51,"x",IF(AND(((AK$4-$D51)/VLOOKUP($C51,Tableau1,6,0))=INT(((AK$4-$D51)/VLOOKUP($C51,Tableau1,6,0))),$C51&lt;&gt;""),"S",""))),"")</f>
        <v>#NAME?</v>
      </c>
      <c r="AL51" s="62" t="e">
        <f t="array" aca="1" ref="AL51" ca="1">IFERROR(IF(AND(OR(WEEKDAY(AK$4,2)&gt;5,AK$4=Fériés),OR(AK51="x",AK51="S")),AK51,IF(AL$4=$D51,"x",IF(AND(((AL$4-$D51)/VLOOKUP($C51,Tableau1,6,0))=INT(((AL$4-$D51)/VLOOKUP($C51,Tableau1,6,0))),$C51&lt;&gt;""),"S",""))),"")</f>
        <v>#NAME?</v>
      </c>
      <c r="AM51" s="62" t="e">
        <f t="array" aca="1" ref="AM51" ca="1">IFERROR(IF(AND(OR(WEEKDAY(AL$4,2)&gt;5,AL$4=Fériés),OR(AL51="x",AL51="S")),AL51,IF(AM$4=$D51,"x",IF(AND(((AM$4-$D51)/VLOOKUP($C51,Tableau1,6,0))=INT(((AM$4-$D51)/VLOOKUP($C51,Tableau1,6,0))),$C51&lt;&gt;""),"S",""))),"")</f>
        <v>#NAME?</v>
      </c>
      <c r="AN51" s="62" t="e">
        <f t="array" aca="1" ref="AN51" ca="1">IFERROR(IF(AND(OR(WEEKDAY(AM$4,2)&gt;5,AM$4=Fériés),OR(AM51="x",AM51="S")),AM51,IF(AN$4=$D51,"x",IF(AND(((AN$4-$D51)/VLOOKUP($C51,Tableau1,6,0))=INT(((AN$4-$D51)/VLOOKUP($C51,Tableau1,6,0))),$C51&lt;&gt;""),"S",""))),"")</f>
        <v>#NAME?</v>
      </c>
      <c r="AO51" s="62" t="e">
        <f t="array" aca="1" ref="AO51" ca="1">IFERROR(IF(AND(OR(WEEKDAY(AN$4,2)&gt;5,AN$4=Fériés),OR(AN51="x",AN51="S")),AN51,IF(AO$4=$D51,"x",IF(AND(((AO$4-$D51)/VLOOKUP($C51,Tableau1,6,0))=INT(((AO$4-$D51)/VLOOKUP($C51,Tableau1,6,0))),$C51&lt;&gt;""),"S",""))),"")</f>
        <v>#NAME?</v>
      </c>
      <c r="AP51" s="62" t="e">
        <f t="array" aca="1" ref="AP51" ca="1">IFERROR(IF(AND(OR(WEEKDAY(AO$4,2)&gt;5,AO$4=Fériés),OR(AO51="x",AO51="S")),AO51,IF(AP$4=$D51,"x",IF(AND(((AP$4-$D51)/VLOOKUP($C51,Tableau1,6,0))=INT(((AP$4-$D51)/VLOOKUP($C51,Tableau1,6,0))),$C51&lt;&gt;""),"S",""))),"")</f>
        <v>#NAME?</v>
      </c>
      <c r="AQ51" s="62" t="e">
        <f t="array" aca="1" ref="AQ51" ca="1">IFERROR(IF(AND(OR(WEEKDAY(AP$4,2)&gt;5,AP$4=Fériés),OR(AP51="x",AP51="S")),AP51,IF(AQ$4=$D51,"x",IF(AND(((AQ$4-$D51)/VLOOKUP($C51,Tableau1,6,0))=INT(((AQ$4-$D51)/VLOOKUP($C51,Tableau1,6,0))),$C51&lt;&gt;""),"S",""))),"")</f>
        <v>#NAME?</v>
      </c>
      <c r="AR51" s="62" t="e">
        <f t="array" aca="1" ref="AR51" ca="1">IFERROR(IF(AND(OR(WEEKDAY(AQ$4,2)&gt;5,AQ$4=Fériés),OR(AQ51="x",AQ51="S")),AQ51,IF(AR$4=$D51,"x",IF(AND(((AR$4-$D51)/VLOOKUP($C51,Tableau1,6,0))=INT(((AR$4-$D51)/VLOOKUP($C51,Tableau1,6,0))),$C51&lt;&gt;""),"S",""))),"")</f>
        <v>#NAME?</v>
      </c>
      <c r="AS51" s="62" t="e">
        <f t="array" aca="1" ref="AS51" ca="1">IFERROR(IF(AND(OR(WEEKDAY(AR$4,2)&gt;5,AR$4=Fériés),OR(AR51="x",AR51="S")),AR51,IF(AS$4=$D51,"x",IF(AND(((AS$4-$D51)/VLOOKUP($C51,Tableau1,6,0))=INT(((AS$4-$D51)/VLOOKUP($C51,Tableau1,6,0))),$C51&lt;&gt;""),"S",""))),"")</f>
        <v>#NAME?</v>
      </c>
      <c r="AT51" s="62" t="e">
        <f t="array" aca="1" ref="AT51" ca="1">IFERROR(IF(AND(OR(WEEKDAY(AS$4,2)&gt;5,AS$4=Fériés),OR(AS51="x",AS51="S")),AS51,IF(AT$4=$D51,"x",IF(AND(((AT$4-$D51)/VLOOKUP($C51,Tableau1,6,0))=INT(((AT$4-$D51)/VLOOKUP($C51,Tableau1,6,0))),$C51&lt;&gt;""),"S",""))),"")</f>
        <v>#NAME?</v>
      </c>
      <c r="AU51" s="62" t="e">
        <f t="array" aca="1" ref="AU51" ca="1">IFERROR(IF(AND(OR(WEEKDAY(AT$4,2)&gt;5,AT$4=Fériés),OR(AT51="x",AT51="S")),AT51,IF(AU$4=$D51,"x",IF(AND(((AU$4-$D51)/VLOOKUP($C51,Tableau1,6,0))=INT(((AU$4-$D51)/VLOOKUP($C51,Tableau1,6,0))),$C51&lt;&gt;""),"S",""))),"")</f>
        <v>#NAME?</v>
      </c>
      <c r="AV51" s="62" t="e">
        <f t="array" aca="1" ref="AV51" ca="1">IFERROR(IF(AND(OR(WEEKDAY(AU$4,2)&gt;5,AU$4=Fériés),OR(AU51="x",AU51="S")),AU51,IF(AV$4=$D51,"x",IF(AND(((AV$4-$D51)/VLOOKUP($C51,Tableau1,6,0))=INT(((AV$4-$D51)/VLOOKUP($C51,Tableau1,6,0))),$C51&lt;&gt;""),"S",""))),"")</f>
        <v>#NAME?</v>
      </c>
      <c r="AW51" s="62" t="e">
        <f t="array" aca="1" ref="AW51" ca="1">IFERROR(IF(AND(OR(WEEKDAY(AV$4,2)&gt;5,AV$4=Fériés),OR(AV51="x",AV51="S")),AV51,IF(AW$4=$D51,"x",IF(AND(((AW$4-$D51)/VLOOKUP($C51,Tableau1,6,0))=INT(((AW$4-$D51)/VLOOKUP($C51,Tableau1,6,0))),$C51&lt;&gt;""),"S",""))),"")</f>
        <v>#NAME?</v>
      </c>
      <c r="AX51" s="62" t="e">
        <f t="array" aca="1" ref="AX51" ca="1">IFERROR(IF(AND(OR(WEEKDAY(AW$4,2)&gt;5,AW$4=Fériés),OR(AW51="x",AW51="S")),AW51,IF(AX$4=$D51,"x",IF(AND(((AX$4-$D51)/VLOOKUP($C51,Tableau1,6,0))=INT(((AX$4-$D51)/VLOOKUP($C51,Tableau1,6,0))),$C51&lt;&gt;""),"S",""))),"")</f>
        <v>#NAME?</v>
      </c>
      <c r="AY51" s="62" t="e">
        <f t="array" aca="1" ref="AY51" ca="1">IFERROR(IF(AND(OR(WEEKDAY(AX$4,2)&gt;5,AX$4=Fériés),OR(AX51="x",AX51="S")),AX51,IF(AY$4=$D51,"x",IF(AND(((AY$4-$D51)/VLOOKUP($C51,Tableau1,6,0))=INT(((AY$4-$D51)/VLOOKUP($C51,Tableau1,6,0))),$C51&lt;&gt;""),"S",""))),"")</f>
        <v>#NAME?</v>
      </c>
      <c r="AZ51" s="62" t="e">
        <f t="array" aca="1" ref="AZ51" ca="1">IFERROR(IF(AND(OR(WEEKDAY(AY$4,2)&gt;5,AY$4=Fériés),OR(AY51="x",AY51="S")),AY51,IF(AZ$4=$D51,"x",IF(AND(((AZ$4-$D51)/VLOOKUP($C51,Tableau1,6,0))=INT(((AZ$4-$D51)/VLOOKUP($C51,Tableau1,6,0))),$C51&lt;&gt;""),"S",""))),"")</f>
        <v>#NAME?</v>
      </c>
      <c r="BA51" s="62" t="e">
        <f t="array" aca="1" ref="BA51" ca="1">IFERROR(IF(AND(OR(WEEKDAY(AZ$4,2)&gt;5,AZ$4=Fériés),OR(AZ51="x",AZ51="S")),AZ51,IF(BA$4=$D51,"x",IF(AND(((BA$4-$D51)/VLOOKUP($C51,Tableau1,6,0))=INT(((BA$4-$D51)/VLOOKUP($C51,Tableau1,6,0))),$C51&lt;&gt;""),"S",""))),"")</f>
        <v>#NAME?</v>
      </c>
      <c r="BB51" s="62" t="e">
        <f t="array" aca="1" ref="BB51" ca="1">IFERROR(IF(AND(OR(WEEKDAY(BA$4,2)&gt;5,BA$4=Fériés),OR(BA51="x",BA51="S")),BA51,IF(BB$4=$D51,"x",IF(AND(((BB$4-$D51)/VLOOKUP($C51,Tableau1,6,0))=INT(((BB$4-$D51)/VLOOKUP($C51,Tableau1,6,0))),$C51&lt;&gt;""),"S",""))),"")</f>
        <v>#NAME?</v>
      </c>
      <c r="BC51" s="62" t="e">
        <f t="array" aca="1" ref="BC51" ca="1">IFERROR(IF(AND(OR(WEEKDAY(BB$4,2)&gt;5,BB$4=Fériés),OR(BB51="x",BB51="S")),BB51,IF(BC$4=$D51,"x",IF(AND(((BC$4-$D51)/VLOOKUP($C51,Tableau1,6,0))=INT(((BC$4-$D51)/VLOOKUP($C51,Tableau1,6,0))),$C51&lt;&gt;""),"S",""))),"")</f>
        <v>#NAME?</v>
      </c>
      <c r="BD51" s="63" t="e">
        <f t="array" aca="1" ref="BD51" ca="1">IFERROR(IF(AND(OR(WEEKDAY(BC$4,2)&gt;5,BC$4=Fériés),OR(BC51="x",BC51="S")),BC51,IF(BD$4=$D51,"x",IF(AND(((BD$4-$D51)/VLOOKUP($C51,Tableau1,6,0))=INT(((BD$4-$D51)/VLOOKUP($C51,Tableau1,6,0))),$C51&lt;&gt;""),"S",""))),"")</f>
        <v>#NAME?</v>
      </c>
    </row>
    <row r="52" spans="3:56" ht="15.75" thickBot="1">
      <c r="C52" s="82" t="s">
        <v>113</v>
      </c>
      <c r="D52" s="51">
        <f ca="1">IF(ISBLANK(C52),0,VLOOKUP(C52,MACHINE!$C$4:$J$49,2,0))</f>
        <v>42662</v>
      </c>
      <c r="E52" s="52"/>
      <c r="F52" s="53">
        <f t="shared" ca="1" si="4"/>
        <v>42662</v>
      </c>
      <c r="G52" s="62" t="e">
        <f t="array" aca="1" ref="G52" ca="1">IFERROR(IF(AND(OR(WEEKDAY(F$4,2)&gt;5,F$4=Fériés),OR(F52="x",F52="S")),F52,IF(G$4=$D52,"x",IF(AND(((G$4-$D52)/VLOOKUP($C52,Tableau1,6,0))=INT(((G$4-$D52)/VLOOKUP($C52,Tableau1,6,0))),$C52&lt;&gt;""),"S",""))),"")</f>
        <v>#NAME?</v>
      </c>
      <c r="H52" s="62" t="e">
        <f t="array" aca="1" ref="H52" ca="1">IFERROR(IF(AND(OR(WEEKDAY(G$4,2)&gt;5,G$4=Fériés),OR(G52="x",G52="S")),G52,IF(H$4=$D52,"x",IF(AND(((H$4-$D52)/VLOOKUP($C52,Tableau1,6,0))=INT(((H$4-$D52)/VLOOKUP($C52,Tableau1,6,0))),$C52&lt;&gt;""),"S",""))),"")</f>
        <v>#NAME?</v>
      </c>
      <c r="I52" s="62" t="e">
        <f t="array" aca="1" ref="I52" ca="1">IFERROR(IF(AND(OR(WEEKDAY(H$4,2)&gt;5,H$4=Fériés),OR(H52="x",H52="S")),H52,IF(I$4=$D52,"x",IF(AND(((I$4-$D52)/VLOOKUP($C52,Tableau1,6,0))=INT(((I$4-$D52)/VLOOKUP($C52,Tableau1,6,0))),$C52&lt;&gt;""),"S",""))),"")</f>
        <v>#NAME?</v>
      </c>
      <c r="J52" s="62" t="e">
        <f t="array" aca="1" ref="J52" ca="1">IFERROR(IF(AND(OR(WEEKDAY(I$4,2)&gt;5,I$4=Fériés),OR(I52="x",I52="S")),I52,IF(J$4=$D52,"x",IF(AND(((J$4-$D52)/VLOOKUP($C52,Tableau1,6,0))=INT(((J$4-$D52)/VLOOKUP($C52,Tableau1,6,0))),$C52&lt;&gt;""),"S",""))),"")</f>
        <v>#NAME?</v>
      </c>
      <c r="K52" s="62" t="e">
        <f t="array" aca="1" ref="K52" ca="1">IFERROR(IF(AND(OR(WEEKDAY(J$4,2)&gt;5,J$4=Fériés),OR(J52="x",J52="S")),J52,IF(K$4=$D52,"x",IF(AND(((K$4-$D52)/VLOOKUP($C52,Tableau1,6,0))=INT(((K$4-$D52)/VLOOKUP($C52,Tableau1,6,0))),$C52&lt;&gt;""),"S",""))),"")</f>
        <v>#NAME?</v>
      </c>
      <c r="L52" s="62" t="e">
        <f t="array" aca="1" ref="L52" ca="1">IFERROR(IF(AND(OR(WEEKDAY(K$4,2)&gt;5,K$4=Fériés),OR(K52="x",K52="S")),K52,IF(L$4=$D52,"x",IF(AND(((L$4-$D52)/VLOOKUP($C52,Tableau1,6,0))=INT(((L$4-$D52)/VLOOKUP($C52,Tableau1,6,0))),$C52&lt;&gt;""),"S",""))),"")</f>
        <v>#NAME?</v>
      </c>
      <c r="M52" s="62" t="e">
        <f t="array" aca="1" ref="M52" ca="1">IFERROR(IF(AND(OR(WEEKDAY(L$4,2)&gt;5,L$4=Fériés),OR(L52="x",L52="S")),L52,IF(M$4=$D52,"x",IF(AND(((M$4-$D52)/VLOOKUP($C52,Tableau1,6,0))=INT(((M$4-$D52)/VLOOKUP($C52,Tableau1,6,0))),$C52&lt;&gt;""),"S",""))),"")</f>
        <v>#NAME?</v>
      </c>
      <c r="N52" s="62" t="e">
        <f t="array" aca="1" ref="N52" ca="1">IFERROR(IF(AND(OR(WEEKDAY(M$4,2)&gt;5,M$4=Fériés),OR(M52="x",M52="S")),M52,IF(N$4=$D52,"x",IF(AND(((N$4-$D52)/VLOOKUP($C52,Tableau1,6,0))=INT(((N$4-$D52)/VLOOKUP($C52,Tableau1,6,0))),$C52&lt;&gt;""),"S",""))),"")</f>
        <v>#NAME?</v>
      </c>
      <c r="O52" s="62" t="e">
        <f t="array" aca="1" ref="O52" ca="1">IFERROR(IF(AND(OR(WEEKDAY(N$4,2)&gt;5,N$4=Fériés),OR(N52="x",N52="S")),N52,IF(O$4=$D52,"x",IF(AND(((O$4-$D52)/VLOOKUP($C52,Tableau1,6,0))=INT(((O$4-$D52)/VLOOKUP($C52,Tableau1,6,0))),$C52&lt;&gt;""),"S",""))),"")</f>
        <v>#NAME?</v>
      </c>
      <c r="P52" s="62" t="e">
        <f t="array" aca="1" ref="P52" ca="1">IFERROR(IF(AND(OR(WEEKDAY(O$4,2)&gt;5,O$4=Fériés),OR(O52="x",O52="S")),O52,IF(P$4=$D52,"x",IF(AND(((P$4-$D52)/VLOOKUP($C52,Tableau1,6,0))=INT(((P$4-$D52)/VLOOKUP($C52,Tableau1,6,0))),$C52&lt;&gt;""),"S",""))),"")</f>
        <v>#NAME?</v>
      </c>
      <c r="Q52" s="62" t="e">
        <f t="array" aca="1" ref="Q52" ca="1">IFERROR(IF(AND(OR(WEEKDAY(P$4,2)&gt;5,P$4=Fériés),OR(P52="x",P52="S")),P52,IF(Q$4=$D52,"x",IF(AND(((Q$4-$D52)/VLOOKUP($C52,Tableau1,6,0))=INT(((Q$4-$D52)/VLOOKUP($C52,Tableau1,6,0))),$C52&lt;&gt;""),"S",""))),"")</f>
        <v>#NAME?</v>
      </c>
      <c r="R52" s="62" t="e">
        <f t="array" aca="1" ref="R52" ca="1">IFERROR(IF(AND(OR(WEEKDAY(Q$4,2)&gt;5,Q$4=Fériés),OR(Q52="x",Q52="S")),Q52,IF(R$4=$D52,"x",IF(AND(((R$4-$D52)/VLOOKUP($C52,Tableau1,6,0))=INT(((R$4-$D52)/VLOOKUP($C52,Tableau1,6,0))),$C52&lt;&gt;""),"S",""))),"")</f>
        <v>#NAME?</v>
      </c>
      <c r="S52" s="62" t="e">
        <f t="array" aca="1" ref="S52" ca="1">IFERROR(IF(AND(OR(WEEKDAY(R$4,2)&gt;5,R$4=Fériés),OR(R52="x",R52="S")),R52,IF(S$4=$D52,"x",IF(AND(((S$4-$D52)/VLOOKUP($C52,Tableau1,6,0))=INT(((S$4-$D52)/VLOOKUP($C52,Tableau1,6,0))),$C52&lt;&gt;""),"S",""))),"")</f>
        <v>#NAME?</v>
      </c>
      <c r="T52" s="62" t="e">
        <f t="array" aca="1" ref="T52" ca="1">IFERROR(IF(AND(OR(WEEKDAY(S$4,2)&gt;5,S$4=Fériés),OR(S52="x",S52="S")),S52,IF(T$4=$D52,"x",IF(AND(((T$4-$D52)/VLOOKUP($C52,Tableau1,6,0))=INT(((T$4-$D52)/VLOOKUP($C52,Tableau1,6,0))),$C52&lt;&gt;""),"S",""))),"")</f>
        <v>#NAME?</v>
      </c>
      <c r="U52" s="62" t="e">
        <f t="array" aca="1" ref="U52" ca="1">IFERROR(IF(AND(OR(WEEKDAY(T$4,2)&gt;5,T$4=Fériés),OR(T52="x",T52="S")),T52,IF(U$4=$D52,"x",IF(AND(((U$4-$D52)/VLOOKUP($C52,Tableau1,6,0))=INT(((U$4-$D52)/VLOOKUP($C52,Tableau1,6,0))),$C52&lt;&gt;""),"S",""))),"")</f>
        <v>#NAME?</v>
      </c>
      <c r="V52" s="62" t="e">
        <f t="array" aca="1" ref="V52" ca="1">IFERROR(IF(AND(OR(WEEKDAY(U$4,2)&gt;5,U$4=Fériés),OR(U52="x",U52="S")),U52,IF(V$4=$D52,"x",IF(AND(((V$4-$D52)/VLOOKUP($C52,Tableau1,6,0))=INT(((V$4-$D52)/VLOOKUP($C52,Tableau1,6,0))),$C52&lt;&gt;""),"S",""))),"")</f>
        <v>#NAME?</v>
      </c>
      <c r="W52" s="62" t="e">
        <f t="array" aca="1" ref="W52" ca="1">IFERROR(IF(AND(OR(WEEKDAY(V$4,2)&gt;5,V$4=Fériés),OR(V52="x",V52="S")),V52,IF(W$4=$D52,"x",IF(AND(((W$4-$D52)/VLOOKUP($C52,Tableau1,6,0))=INT(((W$4-$D52)/VLOOKUP($C52,Tableau1,6,0))),$C52&lt;&gt;""),"S",""))),"")</f>
        <v>#NAME?</v>
      </c>
      <c r="X52" s="62" t="e">
        <f t="array" aca="1" ref="X52" ca="1">IFERROR(IF(AND(OR(WEEKDAY(W$4,2)&gt;5,W$4=Fériés),OR(W52="x",W52="S")),W52,IF(X$4=$D52,"x",IF(AND(((X$4-$D52)/VLOOKUP($C52,Tableau1,6,0))=INT(((X$4-$D52)/VLOOKUP($C52,Tableau1,6,0))),$C52&lt;&gt;""),"S",""))),"")</f>
        <v>#NAME?</v>
      </c>
      <c r="Y52" s="62" t="e">
        <f t="array" aca="1" ref="Y52" ca="1">IFERROR(IF(AND(OR(WEEKDAY(X$4,2)&gt;5,X$4=Fériés),OR(X52="x",X52="S")),X52,IF(Y$4=$D52,"x",IF(AND(((Y$4-$D52)/VLOOKUP($C52,Tableau1,6,0))=INT(((Y$4-$D52)/VLOOKUP($C52,Tableau1,6,0))),$C52&lt;&gt;""),"S",""))),"")</f>
        <v>#NAME?</v>
      </c>
      <c r="Z52" s="62" t="e">
        <f t="array" aca="1" ref="Z52" ca="1">IFERROR(IF(AND(OR(WEEKDAY(Y$4,2)&gt;5,Y$4=Fériés),OR(Y52="x",Y52="S")),Y52,IF(Z$4=$D52,"x",IF(AND(((Z$4-$D52)/VLOOKUP($C52,Tableau1,6,0))=INT(((Z$4-$D52)/VLOOKUP($C52,Tableau1,6,0))),$C52&lt;&gt;""),"S",""))),"")</f>
        <v>#NAME?</v>
      </c>
      <c r="AA52" s="62" t="e">
        <f t="array" aca="1" ref="AA52" ca="1">IFERROR(IF(AND(OR(WEEKDAY(Z$4,2)&gt;5,Z$4=Fériés),OR(Z52="x",Z52="S")),Z52,IF(AA$4=$D52,"x",IF(AND(((AA$4-$D52)/VLOOKUP($C52,Tableau1,6,0))=INT(((AA$4-$D52)/VLOOKUP($C52,Tableau1,6,0))),$C52&lt;&gt;""),"S",""))),"")</f>
        <v>#NAME?</v>
      </c>
      <c r="AB52" s="62" t="e">
        <f t="array" aca="1" ref="AB52" ca="1">IFERROR(IF(AND(OR(WEEKDAY(AA$4,2)&gt;5,AA$4=Fériés),OR(AA52="x",AA52="S")),AA52,IF(AB$4=$D52,"x",IF(AND(((AB$4-$D52)/VLOOKUP($C52,Tableau1,6,0))=INT(((AB$4-$D52)/VLOOKUP($C52,Tableau1,6,0))),$C52&lt;&gt;""),"S",""))),"")</f>
        <v>#NAME?</v>
      </c>
      <c r="AC52" s="62" t="e">
        <f t="array" aca="1" ref="AC52" ca="1">IFERROR(IF(AND(OR(WEEKDAY(AB$4,2)&gt;5,AB$4=Fériés),OR(AB52="x",AB52="S")),AB52,IF(AC$4=$D52,"x",IF(AND(((AC$4-$D52)/VLOOKUP($C52,Tableau1,6,0))=INT(((AC$4-$D52)/VLOOKUP($C52,Tableau1,6,0))),$C52&lt;&gt;""),"S",""))),"")</f>
        <v>#NAME?</v>
      </c>
      <c r="AD52" s="64" t="e">
        <f t="array" aca="1" ref="AD52" ca="1">IFERROR(IF(AND(OR(WEEKDAY(AC$4,2)&gt;5,AC$4=Fériés),OR(AC52="x",AC52="S")),AC52,IF(AD$4=$D52,"x",IF(AND(((AD$4-$D52)/VLOOKUP($C52,Tableau1,6,0))=INT(((AD$4-$D52)/VLOOKUP($C52,Tableau1,6,0))),$C52&lt;&gt;""),"S",""))),"")</f>
        <v>#NAME?</v>
      </c>
      <c r="AE52" s="64" t="e">
        <f t="array" aca="1" ref="AE52" ca="1">IFERROR(IF(AND(OR(WEEKDAY(AD$4,2)&gt;5,AD$4=Fériés),OR(AD52="x",AD52="S")),AD52,IF(AE$4=$D52,"x",IF(AND(((AE$4-$D52)/VLOOKUP($C52,Tableau1,6,0))=INT(((AE$4-$D52)/VLOOKUP($C52,Tableau1,6,0))),$C52&lt;&gt;""),"S",""))),"")</f>
        <v>#NAME?</v>
      </c>
      <c r="AF52" s="64" t="e">
        <f t="array" aca="1" ref="AF52" ca="1">IFERROR(IF(AND(OR(WEEKDAY(AE$4,2)&gt;5,AE$4=Fériés),OR(AE52="x",AE52="S")),AE52,IF(AF$4=$D52,"x",IF(AND(((AF$4-$D52)/VLOOKUP($C52,Tableau1,6,0))=INT(((AF$4-$D52)/VLOOKUP($C52,Tableau1,6,0))),$C52&lt;&gt;""),"S",""))),"")</f>
        <v>#NAME?</v>
      </c>
      <c r="AG52" s="64" t="e">
        <f t="array" aca="1" ref="AG52" ca="1">IFERROR(IF(AND(OR(WEEKDAY(AF$4,2)&gt;5,AF$4=Fériés),OR(AF52="x",AF52="S")),AF52,IF(AG$4=$D52,"x",IF(AND(((AG$4-$D52)/VLOOKUP($C52,Tableau1,6,0))=INT(((AG$4-$D52)/VLOOKUP($C52,Tableau1,6,0))),$C52&lt;&gt;""),"S",""))),"")</f>
        <v>#NAME?</v>
      </c>
      <c r="AH52" s="64" t="e">
        <f t="array" aca="1" ref="AH52" ca="1">IFERROR(IF(AND(OR(WEEKDAY(AG$4,2)&gt;5,AG$4=Fériés),OR(AG52="x",AG52="S")),AG52,IF(AH$4=$D52,"x",IF(AND(((AH$4-$D52)/VLOOKUP($C52,Tableau1,6,0))=INT(((AH$4-$D52)/VLOOKUP($C52,Tableau1,6,0))),$C52&lt;&gt;""),"S",""))),"")</f>
        <v>#NAME?</v>
      </c>
      <c r="AI52" s="64" t="e">
        <f t="array" aca="1" ref="AI52" ca="1">IFERROR(IF(AND(OR(WEEKDAY(AH$4,2)&gt;5,AH$4=Fériés),OR(AH52="x",AH52="S")),AH52,IF(AI$4=$D52,"x",IF(AND(((AI$4-$D52)/VLOOKUP($C52,Tableau1,6,0))=INT(((AI$4-$D52)/VLOOKUP($C52,Tableau1,6,0))),$C52&lt;&gt;""),"S",""))),"")</f>
        <v>#NAME?</v>
      </c>
      <c r="AJ52" s="64" t="e">
        <f t="array" aca="1" ref="AJ52" ca="1">IFERROR(IF(AND(OR(WEEKDAY(AI$4,2)&gt;5,AI$4=Fériés),OR(AI52="x",AI52="S")),AI52,IF(AJ$4=$D52,"x",IF(AND(((AJ$4-$D52)/VLOOKUP($C52,Tableau1,6,0))=INT(((AJ$4-$D52)/VLOOKUP($C52,Tableau1,6,0))),$C52&lt;&gt;""),"S",""))),"")</f>
        <v>#NAME?</v>
      </c>
      <c r="AK52" s="64" t="e">
        <f t="array" aca="1" ref="AK52" ca="1">IFERROR(IF(AND(OR(WEEKDAY(AJ$4,2)&gt;5,AJ$4=Fériés),OR(AJ52="x",AJ52="S")),AJ52,IF(AK$4=$D52,"x",IF(AND(((AK$4-$D52)/VLOOKUP($C52,Tableau1,6,0))=INT(((AK$4-$D52)/VLOOKUP($C52,Tableau1,6,0))),$C52&lt;&gt;""),"S",""))),"")</f>
        <v>#NAME?</v>
      </c>
      <c r="AL52" s="64" t="e">
        <f t="array" aca="1" ref="AL52" ca="1">IFERROR(IF(AND(OR(WEEKDAY(AK$4,2)&gt;5,AK$4=Fériés),OR(AK52="x",AK52="S")),AK52,IF(AL$4=$D52,"x",IF(AND(((AL$4-$D52)/VLOOKUP($C52,Tableau1,6,0))=INT(((AL$4-$D52)/VLOOKUP($C52,Tableau1,6,0))),$C52&lt;&gt;""),"S",""))),"")</f>
        <v>#NAME?</v>
      </c>
      <c r="AM52" s="64" t="e">
        <f t="array" aca="1" ref="AM52" ca="1">IFERROR(IF(AND(OR(WEEKDAY(AL$4,2)&gt;5,AL$4=Fériés),OR(AL52="x",AL52="S")),AL52,IF(AM$4=$D52,"x",IF(AND(((AM$4-$D52)/VLOOKUP($C52,Tableau1,6,0))=INT(((AM$4-$D52)/VLOOKUP($C52,Tableau1,6,0))),$C52&lt;&gt;""),"S",""))),"")</f>
        <v>#NAME?</v>
      </c>
      <c r="AN52" s="64" t="e">
        <f t="array" aca="1" ref="AN52" ca="1">IFERROR(IF(AND(OR(WEEKDAY(AM$4,2)&gt;5,AM$4=Fériés),OR(AM52="x",AM52="S")),AM52,IF(AN$4=$D52,"x",IF(AND(((AN$4-$D52)/VLOOKUP($C52,Tableau1,6,0))=INT(((AN$4-$D52)/VLOOKUP($C52,Tableau1,6,0))),$C52&lt;&gt;""),"S",""))),"")</f>
        <v>#NAME?</v>
      </c>
      <c r="AO52" s="64" t="e">
        <f t="array" aca="1" ref="AO52" ca="1">IFERROR(IF(AND(OR(WEEKDAY(AN$4,2)&gt;5,AN$4=Fériés),OR(AN52="x",AN52="S")),AN52,IF(AO$4=$D52,"x",IF(AND(((AO$4-$D52)/VLOOKUP($C52,Tableau1,6,0))=INT(((AO$4-$D52)/VLOOKUP($C52,Tableau1,6,0))),$C52&lt;&gt;""),"S",""))),"")</f>
        <v>#NAME?</v>
      </c>
      <c r="AP52" s="64" t="e">
        <f t="array" aca="1" ref="AP52" ca="1">IFERROR(IF(AND(OR(WEEKDAY(AO$4,2)&gt;5,AO$4=Fériés),OR(AO52="x",AO52="S")),AO52,IF(AP$4=$D52,"x",IF(AND(((AP$4-$D52)/VLOOKUP($C52,Tableau1,6,0))=INT(((AP$4-$D52)/VLOOKUP($C52,Tableau1,6,0))),$C52&lt;&gt;""),"S",""))),"")</f>
        <v>#NAME?</v>
      </c>
      <c r="AQ52" s="64" t="e">
        <f t="array" aca="1" ref="AQ52" ca="1">IFERROR(IF(AND(OR(WEEKDAY(AP$4,2)&gt;5,AP$4=Fériés),OR(AP52="x",AP52="S")),AP52,IF(AQ$4=$D52,"x",IF(AND(((AQ$4-$D52)/VLOOKUP($C52,Tableau1,6,0))=INT(((AQ$4-$D52)/VLOOKUP($C52,Tableau1,6,0))),$C52&lt;&gt;""),"S",""))),"")</f>
        <v>#NAME?</v>
      </c>
      <c r="AR52" s="64" t="e">
        <f t="array" aca="1" ref="AR52" ca="1">IFERROR(IF(AND(OR(WEEKDAY(AQ$4,2)&gt;5,AQ$4=Fériés),OR(AQ52="x",AQ52="S")),AQ52,IF(AR$4=$D52,"x",IF(AND(((AR$4-$D52)/VLOOKUP($C52,Tableau1,6,0))=INT(((AR$4-$D52)/VLOOKUP($C52,Tableau1,6,0))),$C52&lt;&gt;""),"S",""))),"")</f>
        <v>#NAME?</v>
      </c>
      <c r="AS52" s="64" t="e">
        <f t="array" aca="1" ref="AS52" ca="1">IFERROR(IF(AND(OR(WEEKDAY(AR$4,2)&gt;5,AR$4=Fériés),OR(AR52="x",AR52="S")),AR52,IF(AS$4=$D52,"x",IF(AND(((AS$4-$D52)/VLOOKUP($C52,Tableau1,6,0))=INT(((AS$4-$D52)/VLOOKUP($C52,Tableau1,6,0))),$C52&lt;&gt;""),"S",""))),"")</f>
        <v>#NAME?</v>
      </c>
      <c r="AT52" s="64" t="e">
        <f t="array" aca="1" ref="AT52" ca="1">IFERROR(IF(AND(OR(WEEKDAY(AS$4,2)&gt;5,AS$4=Fériés),OR(AS52="x",AS52="S")),AS52,IF(AT$4=$D52,"x",IF(AND(((AT$4-$D52)/VLOOKUP($C52,Tableau1,6,0))=INT(((AT$4-$D52)/VLOOKUP($C52,Tableau1,6,0))),$C52&lt;&gt;""),"S",""))),"")</f>
        <v>#NAME?</v>
      </c>
      <c r="AU52" s="64" t="e">
        <f t="array" aca="1" ref="AU52" ca="1">IFERROR(IF(AND(OR(WEEKDAY(AT$4,2)&gt;5,AT$4=Fériés),OR(AT52="x",AT52="S")),AT52,IF(AU$4=$D52,"x",IF(AND(((AU$4-$D52)/VLOOKUP($C52,Tableau1,6,0))=INT(((AU$4-$D52)/VLOOKUP($C52,Tableau1,6,0))),$C52&lt;&gt;""),"S",""))),"")</f>
        <v>#NAME?</v>
      </c>
      <c r="AV52" s="64" t="e">
        <f t="array" aca="1" ref="AV52" ca="1">IFERROR(IF(AND(OR(WEEKDAY(AU$4,2)&gt;5,AU$4=Fériés),OR(AU52="x",AU52="S")),AU52,IF(AV$4=$D52,"x",IF(AND(((AV$4-$D52)/VLOOKUP($C52,Tableau1,6,0))=INT(((AV$4-$D52)/VLOOKUP($C52,Tableau1,6,0))),$C52&lt;&gt;""),"S",""))),"")</f>
        <v>#NAME?</v>
      </c>
      <c r="AW52" s="64" t="e">
        <f t="array" aca="1" ref="AW52" ca="1">IFERROR(IF(AND(OR(WEEKDAY(AV$4,2)&gt;5,AV$4=Fériés),OR(AV52="x",AV52="S")),AV52,IF(AW$4=$D52,"x",IF(AND(((AW$4-$D52)/VLOOKUP($C52,Tableau1,6,0))=INT(((AW$4-$D52)/VLOOKUP($C52,Tableau1,6,0))),$C52&lt;&gt;""),"S",""))),"")</f>
        <v>#NAME?</v>
      </c>
      <c r="AX52" s="64" t="e">
        <f t="array" aca="1" ref="AX52" ca="1">IFERROR(IF(AND(OR(WEEKDAY(AW$4,2)&gt;5,AW$4=Fériés),OR(AW52="x",AW52="S")),AW52,IF(AX$4=$D52,"x",IF(AND(((AX$4-$D52)/VLOOKUP($C52,Tableau1,6,0))=INT(((AX$4-$D52)/VLOOKUP($C52,Tableau1,6,0))),$C52&lt;&gt;""),"S",""))),"")</f>
        <v>#NAME?</v>
      </c>
      <c r="AY52" s="64" t="e">
        <f t="array" aca="1" ref="AY52" ca="1">IFERROR(IF(AND(OR(WEEKDAY(AX$4,2)&gt;5,AX$4=Fériés),OR(AX52="x",AX52="S")),AX52,IF(AY$4=$D52,"x",IF(AND(((AY$4-$D52)/VLOOKUP($C52,Tableau1,6,0))=INT(((AY$4-$D52)/VLOOKUP($C52,Tableau1,6,0))),$C52&lt;&gt;""),"S",""))),"")</f>
        <v>#NAME?</v>
      </c>
      <c r="AZ52" s="64" t="e">
        <f t="array" aca="1" ref="AZ52" ca="1">IFERROR(IF(AND(OR(WEEKDAY(AY$4,2)&gt;5,AY$4=Fériés),OR(AY52="x",AY52="S")),AY52,IF(AZ$4=$D52,"x",IF(AND(((AZ$4-$D52)/VLOOKUP($C52,Tableau1,6,0))=INT(((AZ$4-$D52)/VLOOKUP($C52,Tableau1,6,0))),$C52&lt;&gt;""),"S",""))),"")</f>
        <v>#NAME?</v>
      </c>
      <c r="BA52" s="64" t="e">
        <f t="array" aca="1" ref="BA52" ca="1">IFERROR(IF(AND(OR(WEEKDAY(AZ$4,2)&gt;5,AZ$4=Fériés),OR(AZ52="x",AZ52="S")),AZ52,IF(BA$4=$D52,"x",IF(AND(((BA$4-$D52)/VLOOKUP($C52,Tableau1,6,0))=INT(((BA$4-$D52)/VLOOKUP($C52,Tableau1,6,0))),$C52&lt;&gt;""),"S",""))),"")</f>
        <v>#NAME?</v>
      </c>
      <c r="BB52" s="64" t="e">
        <f t="array" aca="1" ref="BB52" ca="1">IFERROR(IF(AND(OR(WEEKDAY(BA$4,2)&gt;5,BA$4=Fériés),OR(BA52="x",BA52="S")),BA52,IF(BB$4=$D52,"x",IF(AND(((BB$4-$D52)/VLOOKUP($C52,Tableau1,6,0))=INT(((BB$4-$D52)/VLOOKUP($C52,Tableau1,6,0))),$C52&lt;&gt;""),"S",""))),"")</f>
        <v>#NAME?</v>
      </c>
      <c r="BC52" s="64" t="e">
        <f t="array" aca="1" ref="BC52" ca="1">IFERROR(IF(AND(OR(WEEKDAY(BB$4,2)&gt;5,BB$4=Fériés),OR(BB52="x",BB52="S")),BB52,IF(BC$4=$D52,"x",IF(AND(((BC$4-$D52)/VLOOKUP($C52,Tableau1,6,0))=INT(((BC$4-$D52)/VLOOKUP($C52,Tableau1,6,0))),$C52&lt;&gt;""),"S",""))),"")</f>
        <v>#NAME?</v>
      </c>
      <c r="BD52" s="65" t="e">
        <f t="array" aca="1" ref="BD52" ca="1">IFERROR(IF(AND(OR(WEEKDAY(BC$4,2)&gt;5,BC$4=Fériés),OR(BC52="x",BC52="S")),BC52,IF(BD$4=$D52,"x",IF(AND(((BD$4-$D52)/VLOOKUP($C52,Tableau1,6,0))=INT(((BD$4-$D52)/VLOOKUP($C52,Tableau1,6,0))),$C52&lt;&gt;""),"S",""))),"")</f>
        <v>#NAME?</v>
      </c>
    </row>
    <row r="53" spans="3:56" ht="15.75" thickTop="1"/>
  </sheetData>
  <mergeCells count="1">
    <mergeCell ref="AC2:AE2"/>
  </mergeCells>
  <phoneticPr fontId="17" type="noConversion"/>
  <conditionalFormatting sqref="G7:BD52">
    <cfRule type="expression" dxfId="32" priority="1">
      <formula>AND(WEEKDAY(G$4,2)&gt;5)</formula>
    </cfRule>
    <cfRule type="expression" dxfId="31" priority="2">
      <formula>OR(G$4=Fériés)</formula>
    </cfRule>
    <cfRule type="expression" dxfId="30" priority="4">
      <formula>AND(G4="A")</formula>
    </cfRule>
    <cfRule type="expression" dxfId="26" priority="5">
      <formula>AND(G7="Z")</formula>
    </cfRule>
    <cfRule type="expression" dxfId="25" priority="6">
      <formula>AND(G$4=TODAY())</formula>
    </cfRule>
    <cfRule type="expression" dxfId="24" priority="12">
      <formula>OR(G$4=An)</formula>
    </cfRule>
    <cfRule type="expression" dxfId="23" priority="13">
      <formula>AND(G7="x")</formula>
    </cfRule>
    <cfRule type="expression" dxfId="22" priority="14">
      <formula>AND(G7="S")</formula>
    </cfRule>
  </conditionalFormatting>
  <conditionalFormatting sqref="AC4:BD5">
    <cfRule type="expression" dxfId="29" priority="7">
      <formula>AND(WEEKDAY(AC$4,2)&gt;5)</formula>
    </cfRule>
    <cfRule type="expression" dxfId="28" priority="8">
      <formula>AND(AC$4=TODAY())</formula>
    </cfRule>
    <cfRule type="expression" dxfId="27" priority="9">
      <formula>OR(AC$4=Fériés)</formula>
    </cfRule>
  </conditionalFormatting>
  <pageMargins left="0" right="0" top="0" bottom="0" header="0" footer="0"/>
  <pageSetup paperSize="9" scale="85" orientation="portrait" r:id="rId1"/>
  <drawing r:id="rId2"/>
  <legacyDrawing r:id="rId3"/>
  <controls>
    <control shapeId="2059" r:id="rId4" name="Label1"/>
    <control shapeId="2058" r:id="rId5" name="ScrollBar1"/>
    <control shapeId="2054" r:id="rId6" name="CommandButton1"/>
  </controls>
</worksheet>
</file>

<file path=xl/worksheets/sheet2.xml><?xml version="1.0" encoding="utf-8"?>
<worksheet xmlns="http://schemas.openxmlformats.org/spreadsheetml/2006/main" xmlns:r="http://schemas.openxmlformats.org/officeDocument/2006/relationships">
  <sheetPr codeName="Feuil4">
    <tabColor rgb="FF00B0F0"/>
  </sheetPr>
  <dimension ref="A2:L129"/>
  <sheetViews>
    <sheetView workbookViewId="0">
      <selection activeCell="A5" sqref="A5"/>
    </sheetView>
  </sheetViews>
  <sheetFormatPr baseColWidth="10" defaultRowHeight="15"/>
  <cols>
    <col min="2" max="2" width="43.7109375" bestFit="1" customWidth="1"/>
    <col min="3" max="3" width="0" hidden="1" customWidth="1"/>
    <col min="6" max="6" width="40.140625" bestFit="1" customWidth="1"/>
    <col min="7" max="7" width="0" hidden="1" customWidth="1"/>
    <col min="10" max="10" width="40.140625" bestFit="1" customWidth="1"/>
    <col min="11" max="11" width="0" hidden="1" customWidth="1"/>
  </cols>
  <sheetData>
    <row r="2" spans="2:12" ht="26.25">
      <c r="B2" s="160" t="s">
        <v>96</v>
      </c>
      <c r="C2" s="160"/>
      <c r="D2" s="160"/>
      <c r="F2" s="160" t="s">
        <v>114</v>
      </c>
      <c r="G2" s="160"/>
      <c r="H2" s="160"/>
      <c r="J2" s="161"/>
      <c r="K2" s="161"/>
      <c r="L2" s="161"/>
    </row>
    <row r="3" spans="2:12">
      <c r="B3" s="89">
        <f ca="1">TODAY()</f>
        <v>42669</v>
      </c>
      <c r="C3" s="62"/>
      <c r="D3" s="90" t="s">
        <v>120</v>
      </c>
      <c r="F3" s="89">
        <f ca="1">TODAY()</f>
        <v>42669</v>
      </c>
      <c r="G3" s="62"/>
      <c r="H3" s="90" t="s">
        <v>120</v>
      </c>
      <c r="J3" s="91"/>
      <c r="K3" s="92"/>
      <c r="L3" s="93"/>
    </row>
    <row r="4" spans="2:12">
      <c r="B4" s="94"/>
      <c r="C4" s="62"/>
      <c r="D4" s="62" t="str">
        <f>IF(ISBLANK(B4),"",VLOOKUP(B4,'[1]PIECE + TARIFS'!$A$2:$B$9999,2,0))</f>
        <v/>
      </c>
      <c r="F4" s="94"/>
      <c r="G4" s="62"/>
      <c r="H4" s="62" t="str">
        <f>IF(ISBLANK(F4),"",VLOOKUP(F4,'[1]PIECE + TARIFS'!$A$2:$B$9999,2,0))</f>
        <v/>
      </c>
      <c r="J4" s="95"/>
      <c r="K4" s="92"/>
      <c r="L4" s="92"/>
    </row>
    <row r="5" spans="2:12">
      <c r="B5" s="94"/>
      <c r="C5" s="62"/>
      <c r="D5" s="62" t="str">
        <f>IF(ISBLANK(B5),"",VLOOKUP(B5,'[1]PIECE + TARIFS'!$A$2:$B$9999,2,0))</f>
        <v/>
      </c>
      <c r="F5" s="94"/>
      <c r="G5" s="62"/>
      <c r="H5" s="62" t="str">
        <f>IF(ISBLANK(F5),"",VLOOKUP(F5,'[1]PIECE + TARIFS'!$A$2:$B$9999,2,0))</f>
        <v/>
      </c>
      <c r="J5" s="95"/>
      <c r="K5" s="92"/>
      <c r="L5" s="92"/>
    </row>
    <row r="6" spans="2:12">
      <c r="B6" s="94"/>
      <c r="C6" s="62"/>
      <c r="D6" s="62" t="str">
        <f>IF(ISBLANK(B6),"",VLOOKUP(B6,'[1]PIECE + TARIFS'!$A$2:$B$9999,2,0))</f>
        <v/>
      </c>
      <c r="F6" s="94"/>
      <c r="G6" s="62"/>
      <c r="H6" s="62" t="str">
        <f>IF(ISBLANK(F6),"",VLOOKUP(F6,'[1]PIECE + TARIFS'!$A$2:$B$9999,2,0))</f>
        <v/>
      </c>
      <c r="J6" s="95"/>
      <c r="K6" s="92"/>
      <c r="L6" s="92"/>
    </row>
    <row r="7" spans="2:12">
      <c r="B7" s="94"/>
      <c r="C7" s="62"/>
      <c r="D7" s="62" t="str">
        <f>IF(ISBLANK(B7),"",VLOOKUP(B7,'[1]PIECE + TARIFS'!$A$2:$B$9999,2,0))</f>
        <v/>
      </c>
      <c r="F7" s="94"/>
      <c r="G7" s="62"/>
      <c r="H7" s="62" t="str">
        <f>IF(ISBLANK(F7),"",VLOOKUP(F7,'[1]PIECE + TARIFS'!$A$2:$B$9999,2,0))</f>
        <v/>
      </c>
      <c r="J7" s="95"/>
      <c r="K7" s="92"/>
      <c r="L7" s="92"/>
    </row>
    <row r="8" spans="2:12">
      <c r="B8" s="94"/>
      <c r="C8" s="62"/>
      <c r="D8" s="62" t="str">
        <f>IF(ISBLANK(B8),"",VLOOKUP(B8,'[1]PIECE + TARIFS'!$A$2:$B$9999,2,0))</f>
        <v/>
      </c>
      <c r="F8" s="94"/>
      <c r="G8" s="62"/>
      <c r="H8" s="62" t="str">
        <f>IF(ISBLANK(F8),"",VLOOKUP(F8,'[1]PIECE + TARIFS'!$A$2:$B$9999,2,0))</f>
        <v/>
      </c>
      <c r="J8" s="95"/>
      <c r="K8" s="92"/>
      <c r="L8" s="92"/>
    </row>
    <row r="9" spans="2:12">
      <c r="B9" s="94"/>
      <c r="C9" s="62"/>
      <c r="D9" s="62" t="str">
        <f>IF(ISBLANK(B9),"",VLOOKUP(B9,'[1]PIECE + TARIFS'!$A$2:$B$9999,2,0))</f>
        <v/>
      </c>
      <c r="F9" s="94"/>
      <c r="G9" s="62"/>
      <c r="H9" s="62" t="str">
        <f>IF(ISBLANK(F9),"",VLOOKUP(F9,'[1]PIECE + TARIFS'!$A$2:$B$9999,2,0))</f>
        <v/>
      </c>
      <c r="J9" s="95"/>
      <c r="K9" s="92"/>
      <c r="L9" s="92"/>
    </row>
    <row r="10" spans="2:12">
      <c r="B10" s="94"/>
      <c r="C10" s="62"/>
      <c r="D10" s="62" t="str">
        <f>IF(ISBLANK(B10),"",VLOOKUP(B10,'[1]PIECE + TARIFS'!$A$2:$B$9999,2,0))</f>
        <v/>
      </c>
      <c r="F10" s="94"/>
      <c r="G10" s="62"/>
      <c r="H10" s="62" t="str">
        <f>IF(ISBLANK(F10),"",VLOOKUP(F10,'[1]PIECE + TARIFS'!$A$2:$B$9999,2,0))</f>
        <v/>
      </c>
      <c r="J10" s="95"/>
      <c r="K10" s="92"/>
      <c r="L10" s="92"/>
    </row>
    <row r="11" spans="2:12">
      <c r="B11" s="94"/>
      <c r="C11" s="62"/>
      <c r="D11" s="62" t="str">
        <f>IF(ISBLANK(B11),"",VLOOKUP(B11,'[1]PIECE + TARIFS'!$A$2:$B$9999,2,0))</f>
        <v/>
      </c>
      <c r="F11" s="94"/>
      <c r="G11" s="62"/>
      <c r="H11" s="62" t="str">
        <f>IF(ISBLANK(F11),"",VLOOKUP(F11,'[1]PIECE + TARIFS'!$A$2:$B$9999,2,0))</f>
        <v/>
      </c>
      <c r="J11" s="95"/>
      <c r="K11" s="92"/>
      <c r="L11" s="92"/>
    </row>
    <row r="12" spans="2:12">
      <c r="B12" s="94"/>
      <c r="C12" s="62"/>
      <c r="D12" s="62" t="str">
        <f>IF(ISBLANK(B12),"",VLOOKUP(B12,'[1]PIECE + TARIFS'!$A$2:$B$9999,2,0))</f>
        <v/>
      </c>
      <c r="F12" s="94"/>
      <c r="G12" s="62"/>
      <c r="H12" s="62" t="str">
        <f>IF(ISBLANK(F12),"",VLOOKUP(F12,'[1]PIECE + TARIFS'!$A$2:$B$9999,2,0))</f>
        <v/>
      </c>
      <c r="J12" s="95"/>
      <c r="K12" s="92"/>
      <c r="L12" s="92"/>
    </row>
    <row r="13" spans="2:12">
      <c r="B13" s="94"/>
      <c r="C13" s="62"/>
      <c r="D13" s="62" t="str">
        <f>IF(ISBLANK(B13),"",VLOOKUP(B13,'[1]PIECE + TARIFS'!$A$2:$B$9999,2,0))</f>
        <v/>
      </c>
      <c r="F13" s="94"/>
      <c r="G13" s="62"/>
      <c r="H13" s="62" t="str">
        <f>IF(ISBLANK(F13),"",VLOOKUP(F13,'[1]PIECE + TARIFS'!$A$2:$B$9999,2,0))</f>
        <v/>
      </c>
      <c r="J13" s="95"/>
      <c r="K13" s="92"/>
      <c r="L13" s="92"/>
    </row>
    <row r="14" spans="2:12">
      <c r="B14" s="94"/>
      <c r="C14" s="62"/>
      <c r="D14" s="62" t="str">
        <f>IF(ISBLANK(B14),"",VLOOKUP(B14,'[1]PIECE + TARIFS'!$A$2:$B$9999,2,0))</f>
        <v/>
      </c>
      <c r="F14" s="94"/>
      <c r="G14" s="62"/>
      <c r="H14" s="62" t="str">
        <f>IF(ISBLANK(F14),"",VLOOKUP(F14,'[1]PIECE + TARIFS'!$A$2:$B$9999,2,0))</f>
        <v/>
      </c>
      <c r="J14" s="95"/>
      <c r="K14" s="92"/>
      <c r="L14" s="92"/>
    </row>
    <row r="15" spans="2:12">
      <c r="B15" s="94"/>
      <c r="C15" s="62"/>
      <c r="D15" s="62" t="str">
        <f>IF(ISBLANK(B15),"",VLOOKUP(B15,'[1]PIECE + TARIFS'!$A$2:$B$9999,2,0))</f>
        <v/>
      </c>
      <c r="F15" s="94"/>
      <c r="G15" s="62"/>
      <c r="H15" s="62" t="str">
        <f>IF(ISBLANK(F15),"",VLOOKUP(F15,'[1]PIECE + TARIFS'!$A$2:$B$9999,2,0))</f>
        <v/>
      </c>
      <c r="J15" s="95"/>
      <c r="K15" s="92"/>
      <c r="L15" s="92"/>
    </row>
    <row r="16" spans="2:12">
      <c r="B16" s="94"/>
      <c r="C16" s="62"/>
      <c r="D16" s="62" t="str">
        <f>IF(ISBLANK(B16),"",VLOOKUP(B16,'[1]PIECE + TARIFS'!$A$2:$B$9999,2,0))</f>
        <v/>
      </c>
      <c r="F16" s="94"/>
      <c r="G16" s="62"/>
      <c r="H16" s="62" t="str">
        <f>IF(ISBLANK(F16),"",VLOOKUP(F16,'[1]PIECE + TARIFS'!$A$2:$B$9999,2,0))</f>
        <v/>
      </c>
      <c r="J16" s="95"/>
      <c r="K16" s="92"/>
      <c r="L16" s="92"/>
    </row>
    <row r="17" spans="1:12">
      <c r="B17" s="94"/>
      <c r="C17" s="62"/>
      <c r="D17" s="62" t="str">
        <f>IF(ISBLANK(B17),"",VLOOKUP(B17,'[1]PIECE + TARIFS'!$A$2:$B$9999,2,0))</f>
        <v/>
      </c>
      <c r="F17" s="94"/>
      <c r="G17" s="62"/>
      <c r="H17" s="62" t="str">
        <f>IF(ISBLANK(F17),"",VLOOKUP(F17,'[1]PIECE + TARIFS'!$A$2:$B$9999,2,0))</f>
        <v/>
      </c>
      <c r="J17" s="95"/>
      <c r="K17" s="92"/>
      <c r="L17" s="92"/>
    </row>
    <row r="18" spans="1:12">
      <c r="B18" s="94"/>
      <c r="C18" s="62"/>
      <c r="D18" s="62" t="str">
        <f>IF(ISBLANK(B18),"",VLOOKUP(B18,'[1]PIECE + TARIFS'!$A$2:$B$9999,2,0))</f>
        <v/>
      </c>
      <c r="F18" s="94"/>
      <c r="G18" s="62"/>
      <c r="H18" s="62" t="str">
        <f>IF(ISBLANK(F18),"",VLOOKUP(F18,'[1]PIECE + TARIFS'!$A$2:$B$9999,2,0))</f>
        <v/>
      </c>
      <c r="J18" s="95"/>
      <c r="K18" s="92"/>
      <c r="L18" s="92"/>
    </row>
    <row r="19" spans="1:12">
      <c r="B19" s="94"/>
      <c r="C19" s="62"/>
      <c r="D19" s="62" t="str">
        <f>IF(ISBLANK(B19),"",VLOOKUP(B19,'[1]PIECE + TARIFS'!$A$2:$B$9999,2,0))</f>
        <v/>
      </c>
      <c r="F19" s="94"/>
      <c r="G19" s="62"/>
      <c r="H19" s="62" t="str">
        <f>IF(ISBLANK(F19),"",VLOOKUP(F19,'[1]PIECE + TARIFS'!$A$2:$B$9999,2,0))</f>
        <v/>
      </c>
      <c r="J19" s="95"/>
      <c r="K19" s="92"/>
      <c r="L19" s="92"/>
    </row>
    <row r="20" spans="1:12">
      <c r="B20" s="94"/>
      <c r="C20" s="62"/>
      <c r="D20" s="62" t="str">
        <f>IF(ISBLANK(B20),"",VLOOKUP(B20,'[1]PIECE + TARIFS'!$A$2:$B$9999,2,0))</f>
        <v/>
      </c>
      <c r="F20" s="94"/>
      <c r="G20" s="62"/>
      <c r="H20" s="62" t="str">
        <f>IF(ISBLANK(F20),"",VLOOKUP(F20,'[1]PIECE + TARIFS'!$A$2:$B$9999,2,0))</f>
        <v/>
      </c>
      <c r="J20" s="95"/>
      <c r="K20" s="92"/>
      <c r="L20" s="92"/>
    </row>
    <row r="21" spans="1:12">
      <c r="B21" s="94"/>
      <c r="C21" s="62"/>
      <c r="D21" s="62" t="str">
        <f>IF(ISBLANK(B21),"",VLOOKUP(B21,'[1]PIECE + TARIFS'!$A$2:$B$9999,2,0))</f>
        <v/>
      </c>
      <c r="F21" s="94"/>
      <c r="G21" s="62"/>
      <c r="H21" s="62" t="str">
        <f>IF(ISBLANK(F21),"",VLOOKUP(F21,'[1]PIECE + TARIFS'!$A$2:$B$9999,2,0))</f>
        <v/>
      </c>
      <c r="J21" s="95"/>
      <c r="K21" s="92"/>
      <c r="L21" s="92"/>
    </row>
    <row r="22" spans="1:12">
      <c r="B22" s="94"/>
      <c r="C22" s="62"/>
      <c r="D22" s="62" t="str">
        <f>IF(ISBLANK(B22),"",VLOOKUP(B22,'[1]PIECE + TARIFS'!$A$2:$B$9999,2,0))</f>
        <v/>
      </c>
      <c r="F22" s="94"/>
      <c r="G22" s="62"/>
      <c r="H22" s="62" t="str">
        <f>IF(ISBLANK(F22),"",VLOOKUP(F22,'[1]PIECE + TARIFS'!$A$2:$B$9999,2,0))</f>
        <v/>
      </c>
      <c r="J22" s="95"/>
      <c r="K22" s="92"/>
      <c r="L22" s="92"/>
    </row>
    <row r="23" spans="1:12">
      <c r="B23" s="94"/>
      <c r="C23" s="62"/>
      <c r="D23" s="62" t="str">
        <f>IF(ISBLANK(B23),"",VLOOKUP(B23,'[1]PIECE + TARIFS'!$A$2:$B$9999,2,0))</f>
        <v/>
      </c>
      <c r="F23" s="94"/>
      <c r="G23" s="62"/>
      <c r="H23" s="62" t="str">
        <f>IF(ISBLANK(F23),"",VLOOKUP(F23,'[1]PIECE + TARIFS'!$A$2:$B$9999,2,0))</f>
        <v/>
      </c>
      <c r="J23" s="95"/>
      <c r="K23" s="92"/>
      <c r="L23" s="92"/>
    </row>
    <row r="24" spans="1:12">
      <c r="B24" s="94"/>
      <c r="C24" s="62"/>
      <c r="D24" s="62" t="str">
        <f>IF(ISBLANK(B24),"",VLOOKUP(B24,'[1]PIECE + TARIFS'!$A$2:$B$9999,2,0))</f>
        <v/>
      </c>
      <c r="F24" s="94"/>
      <c r="G24" s="62"/>
      <c r="H24" s="62" t="str">
        <f>IF(ISBLANK(F24),"",VLOOKUP(F24,'[1]PIECE + TARIFS'!$A$2:$B$9999,2,0))</f>
        <v/>
      </c>
      <c r="J24" s="95"/>
      <c r="K24" s="92"/>
      <c r="L24" s="92"/>
    </row>
    <row r="25" spans="1:12">
      <c r="B25" s="94"/>
      <c r="C25" s="62"/>
      <c r="D25" s="62" t="str">
        <f>IF(ISBLANK(B25),"",VLOOKUP(B25,'[1]PIECE + TARIFS'!$A$2:$B$9999,2,0))</f>
        <v/>
      </c>
      <c r="F25" s="94"/>
      <c r="G25" s="62"/>
      <c r="H25" s="62" t="str">
        <f>IF(ISBLANK(F25),"",VLOOKUP(F25,'[1]PIECE + TARIFS'!$A$2:$B$9999,2,0))</f>
        <v/>
      </c>
      <c r="J25" s="95"/>
      <c r="K25" s="92"/>
      <c r="L25" s="92"/>
    </row>
    <row r="26" spans="1:12">
      <c r="B26" s="94"/>
      <c r="C26" s="62"/>
      <c r="D26" s="62" t="str">
        <f>IF(ISBLANK(B26),"",VLOOKUP(B26,'[1]PIECE + TARIFS'!$A$2:$B$9999,2,0))</f>
        <v/>
      </c>
      <c r="F26" s="94"/>
      <c r="G26" s="62"/>
      <c r="H26" s="62" t="str">
        <f>IF(ISBLANK(F26),"",VLOOKUP(F26,'[1]PIECE + TARIFS'!$A$2:$B$9999,2,0))</f>
        <v/>
      </c>
      <c r="J26" s="95"/>
      <c r="K26" s="92"/>
      <c r="L26" s="92"/>
    </row>
    <row r="27" spans="1:12">
      <c r="B27" s="94"/>
      <c r="C27" s="62"/>
      <c r="D27" s="62" t="str">
        <f>IF(ISBLANK(B27),"",VLOOKUP(B27,'[1]PIECE + TARIFS'!$A$2:$B$9999,2,0))</f>
        <v/>
      </c>
      <c r="F27" s="94"/>
      <c r="G27" s="62"/>
      <c r="H27" s="62" t="str">
        <f>IF(ISBLANK(F27),"",VLOOKUP(F27,'[1]PIECE + TARIFS'!$A$2:$B$9999,2,0))</f>
        <v/>
      </c>
      <c r="J27" s="95"/>
      <c r="K27" s="92"/>
      <c r="L27" s="92"/>
    </row>
    <row r="28" spans="1:12">
      <c r="B28" s="94"/>
      <c r="C28" s="62"/>
      <c r="D28" s="62" t="str">
        <f>IF(ISBLANK(B28),"",VLOOKUP(B28,'[1]PIECE + TARIFS'!$A$2:$B$9999,2,0))</f>
        <v/>
      </c>
      <c r="F28" s="94"/>
      <c r="G28" s="62"/>
      <c r="H28" s="62" t="str">
        <f>IF(ISBLANK(F28),"",VLOOKUP(F28,'[1]PIECE + TARIFS'!$A$2:$B$9999,2,0))</f>
        <v/>
      </c>
      <c r="J28" s="95"/>
      <c r="K28" s="92"/>
      <c r="L28" s="92"/>
    </row>
    <row r="29" spans="1:12">
      <c r="B29" s="94"/>
      <c r="C29" s="62"/>
      <c r="D29" s="96">
        <f>SUMPRODUCT(D4:D28)</f>
        <v>0</v>
      </c>
      <c r="F29" s="94"/>
      <c r="G29" s="62"/>
      <c r="H29" s="96">
        <f>SUMPRODUCT(H4:H28)</f>
        <v>0</v>
      </c>
      <c r="J29" s="92"/>
      <c r="K29" s="92"/>
      <c r="L29" s="97"/>
    </row>
    <row r="32" spans="1:12">
      <c r="A32" s="92"/>
      <c r="B32" s="92"/>
      <c r="C32" s="92"/>
      <c r="D32" s="92"/>
      <c r="E32" s="92"/>
      <c r="F32" s="92"/>
      <c r="G32" s="92"/>
      <c r="H32" s="92"/>
      <c r="I32" s="92"/>
      <c r="J32" s="92"/>
      <c r="K32" s="92"/>
      <c r="L32" s="92"/>
    </row>
    <row r="33" spans="1:12">
      <c r="A33" s="92"/>
      <c r="B33" s="92"/>
      <c r="C33" s="92"/>
      <c r="D33" s="92"/>
      <c r="E33" s="92"/>
      <c r="F33" s="92"/>
      <c r="G33" s="92"/>
      <c r="H33" s="92"/>
      <c r="I33" s="92"/>
      <c r="J33" s="92"/>
      <c r="K33" s="92"/>
      <c r="L33" s="92"/>
    </row>
    <row r="34" spans="1:12">
      <c r="A34" s="92"/>
      <c r="B34" s="92"/>
      <c r="C34" s="92"/>
      <c r="D34" s="92"/>
      <c r="E34" s="92"/>
      <c r="F34" s="92"/>
      <c r="G34" s="92"/>
      <c r="H34" s="92"/>
      <c r="I34" s="92"/>
      <c r="J34" s="92"/>
      <c r="K34" s="92"/>
      <c r="L34" s="92"/>
    </row>
    <row r="35" spans="1:12" ht="26.25">
      <c r="A35" s="92"/>
      <c r="B35" s="161"/>
      <c r="C35" s="161"/>
      <c r="D35" s="161"/>
      <c r="E35" s="92"/>
      <c r="F35" s="161"/>
      <c r="G35" s="161"/>
      <c r="H35" s="161"/>
      <c r="I35" s="92"/>
      <c r="J35" s="161"/>
      <c r="K35" s="161"/>
      <c r="L35" s="161"/>
    </row>
    <row r="36" spans="1:12">
      <c r="A36" s="92"/>
      <c r="B36" s="91"/>
      <c r="C36" s="92"/>
      <c r="D36" s="93"/>
      <c r="E36" s="92"/>
      <c r="F36" s="91"/>
      <c r="G36" s="92"/>
      <c r="H36" s="93"/>
      <c r="I36" s="92"/>
      <c r="J36" s="91"/>
      <c r="K36" s="92"/>
      <c r="L36" s="93"/>
    </row>
    <row r="37" spans="1:12">
      <c r="A37" s="92"/>
      <c r="B37" s="95"/>
      <c r="C37" s="92"/>
      <c r="D37" s="92"/>
      <c r="E37" s="92"/>
      <c r="F37" s="95"/>
      <c r="G37" s="92"/>
      <c r="H37" s="92"/>
      <c r="I37" s="92"/>
      <c r="J37" s="95"/>
      <c r="K37" s="92"/>
      <c r="L37" s="92"/>
    </row>
    <row r="38" spans="1:12">
      <c r="A38" s="92"/>
      <c r="B38" s="95"/>
      <c r="C38" s="92"/>
      <c r="D38" s="92"/>
      <c r="E38" s="92"/>
      <c r="F38" s="95"/>
      <c r="G38" s="92"/>
      <c r="H38" s="92"/>
      <c r="I38" s="92"/>
      <c r="J38" s="95"/>
      <c r="K38" s="92"/>
      <c r="L38" s="92"/>
    </row>
    <row r="39" spans="1:12">
      <c r="A39" s="92"/>
      <c r="B39" s="95"/>
      <c r="C39" s="92"/>
      <c r="D39" s="92"/>
      <c r="E39" s="92"/>
      <c r="F39" s="95"/>
      <c r="G39" s="92"/>
      <c r="H39" s="92"/>
      <c r="I39" s="92"/>
      <c r="J39" s="95"/>
      <c r="K39" s="92"/>
      <c r="L39" s="92"/>
    </row>
    <row r="40" spans="1:12">
      <c r="A40" s="92"/>
      <c r="B40" s="95"/>
      <c r="C40" s="92"/>
      <c r="D40" s="92"/>
      <c r="E40" s="92"/>
      <c r="F40" s="95"/>
      <c r="G40" s="92"/>
      <c r="H40" s="92"/>
      <c r="I40" s="92"/>
      <c r="J40" s="95"/>
      <c r="K40" s="92"/>
      <c r="L40" s="92"/>
    </row>
    <row r="41" spans="1:12">
      <c r="A41" s="92"/>
      <c r="B41" s="95"/>
      <c r="C41" s="92"/>
      <c r="D41" s="92"/>
      <c r="E41" s="92"/>
      <c r="F41" s="95"/>
      <c r="G41" s="92"/>
      <c r="H41" s="92"/>
      <c r="I41" s="92"/>
      <c r="J41" s="95"/>
      <c r="K41" s="92"/>
      <c r="L41" s="92"/>
    </row>
    <row r="42" spans="1:12">
      <c r="A42" s="92"/>
      <c r="B42" s="95"/>
      <c r="C42" s="92"/>
      <c r="D42" s="92"/>
      <c r="E42" s="92"/>
      <c r="F42" s="95"/>
      <c r="G42" s="92"/>
      <c r="H42" s="92"/>
      <c r="I42" s="92"/>
      <c r="J42" s="95"/>
      <c r="K42" s="92"/>
      <c r="L42" s="92"/>
    </row>
    <row r="43" spans="1:12">
      <c r="A43" s="92"/>
      <c r="B43" s="95"/>
      <c r="C43" s="92"/>
      <c r="D43" s="92"/>
      <c r="E43" s="92"/>
      <c r="F43" s="95"/>
      <c r="G43" s="92"/>
      <c r="H43" s="92"/>
      <c r="I43" s="92"/>
      <c r="J43" s="95"/>
      <c r="K43" s="92"/>
      <c r="L43" s="92"/>
    </row>
    <row r="44" spans="1:12">
      <c r="A44" s="92"/>
      <c r="B44" s="95"/>
      <c r="C44" s="92"/>
      <c r="D44" s="92"/>
      <c r="E44" s="92"/>
      <c r="F44" s="95"/>
      <c r="G44" s="92"/>
      <c r="H44" s="92"/>
      <c r="I44" s="92"/>
      <c r="J44" s="95"/>
      <c r="K44" s="92"/>
      <c r="L44" s="92"/>
    </row>
    <row r="45" spans="1:12">
      <c r="A45" s="92"/>
      <c r="B45" s="95"/>
      <c r="C45" s="92"/>
      <c r="D45" s="92"/>
      <c r="E45" s="92"/>
      <c r="F45" s="95"/>
      <c r="G45" s="92"/>
      <c r="H45" s="92"/>
      <c r="I45" s="92"/>
      <c r="J45" s="95"/>
      <c r="K45" s="92"/>
      <c r="L45" s="92"/>
    </row>
    <row r="46" spans="1:12">
      <c r="A46" s="92"/>
      <c r="B46" s="95"/>
      <c r="C46" s="92"/>
      <c r="D46" s="92"/>
      <c r="E46" s="92"/>
      <c r="F46" s="95"/>
      <c r="G46" s="92"/>
      <c r="H46" s="92"/>
      <c r="I46" s="92"/>
      <c r="J46" s="95"/>
      <c r="K46" s="92"/>
      <c r="L46" s="92"/>
    </row>
    <row r="47" spans="1:12">
      <c r="A47" s="92"/>
      <c r="B47" s="95"/>
      <c r="C47" s="92"/>
      <c r="D47" s="92"/>
      <c r="E47" s="92"/>
      <c r="F47" s="95"/>
      <c r="G47" s="92"/>
      <c r="H47" s="92"/>
      <c r="I47" s="92"/>
      <c r="J47" s="95"/>
      <c r="K47" s="92"/>
      <c r="L47" s="92"/>
    </row>
    <row r="48" spans="1:12">
      <c r="A48" s="92"/>
      <c r="B48" s="95"/>
      <c r="C48" s="92"/>
      <c r="D48" s="92"/>
      <c r="E48" s="92"/>
      <c r="F48" s="95"/>
      <c r="G48" s="92"/>
      <c r="H48" s="92"/>
      <c r="I48" s="92"/>
      <c r="J48" s="95"/>
      <c r="K48" s="92"/>
      <c r="L48" s="92"/>
    </row>
    <row r="49" spans="1:12">
      <c r="A49" s="92"/>
      <c r="B49" s="95"/>
      <c r="C49" s="92"/>
      <c r="D49" s="92"/>
      <c r="E49" s="92"/>
      <c r="F49" s="95"/>
      <c r="G49" s="92"/>
      <c r="H49" s="92"/>
      <c r="I49" s="92"/>
      <c r="J49" s="95"/>
      <c r="K49" s="92"/>
      <c r="L49" s="92"/>
    </row>
    <row r="50" spans="1:12">
      <c r="A50" s="92"/>
      <c r="B50" s="95"/>
      <c r="C50" s="92"/>
      <c r="D50" s="92"/>
      <c r="E50" s="92"/>
      <c r="F50" s="95"/>
      <c r="G50" s="92"/>
      <c r="H50" s="92"/>
      <c r="I50" s="92"/>
      <c r="J50" s="95"/>
      <c r="K50" s="92"/>
      <c r="L50" s="92"/>
    </row>
    <row r="51" spans="1:12">
      <c r="A51" s="92"/>
      <c r="B51" s="95"/>
      <c r="C51" s="92"/>
      <c r="D51" s="92"/>
      <c r="E51" s="92"/>
      <c r="F51" s="95"/>
      <c r="G51" s="92"/>
      <c r="H51" s="92"/>
      <c r="I51" s="92"/>
      <c r="J51" s="95"/>
      <c r="K51" s="92"/>
      <c r="L51" s="92"/>
    </row>
    <row r="52" spans="1:12">
      <c r="A52" s="92"/>
      <c r="B52" s="95"/>
      <c r="C52" s="92"/>
      <c r="D52" s="92"/>
      <c r="E52" s="92"/>
      <c r="F52" s="95"/>
      <c r="G52" s="92"/>
      <c r="H52" s="92"/>
      <c r="I52" s="92"/>
      <c r="J52" s="95"/>
      <c r="K52" s="92"/>
      <c r="L52" s="92"/>
    </row>
    <row r="53" spans="1:12">
      <c r="A53" s="92"/>
      <c r="B53" s="95"/>
      <c r="C53" s="92"/>
      <c r="D53" s="92"/>
      <c r="E53" s="92"/>
      <c r="F53" s="95"/>
      <c r="G53" s="92"/>
      <c r="H53" s="92"/>
      <c r="I53" s="92"/>
      <c r="J53" s="95"/>
      <c r="K53" s="92"/>
      <c r="L53" s="92"/>
    </row>
    <row r="54" spans="1:12">
      <c r="A54" s="92"/>
      <c r="B54" s="95"/>
      <c r="C54" s="92"/>
      <c r="D54" s="92"/>
      <c r="E54" s="92"/>
      <c r="F54" s="95"/>
      <c r="G54" s="92"/>
      <c r="H54" s="92"/>
      <c r="I54" s="92"/>
      <c r="J54" s="95"/>
      <c r="K54" s="92"/>
      <c r="L54" s="92"/>
    </row>
    <row r="55" spans="1:12">
      <c r="A55" s="92"/>
      <c r="B55" s="95"/>
      <c r="C55" s="92"/>
      <c r="D55" s="92"/>
      <c r="E55" s="92"/>
      <c r="F55" s="95"/>
      <c r="G55" s="92"/>
      <c r="H55" s="92"/>
      <c r="I55" s="92"/>
      <c r="J55" s="95"/>
      <c r="K55" s="92"/>
      <c r="L55" s="92"/>
    </row>
    <row r="56" spans="1:12">
      <c r="A56" s="92"/>
      <c r="B56" s="95"/>
      <c r="C56" s="92"/>
      <c r="D56" s="92"/>
      <c r="E56" s="92"/>
      <c r="F56" s="95"/>
      <c r="G56" s="92"/>
      <c r="H56" s="92"/>
      <c r="I56" s="92"/>
      <c r="J56" s="95"/>
      <c r="K56" s="92"/>
      <c r="L56" s="92"/>
    </row>
    <row r="57" spans="1:12">
      <c r="A57" s="92"/>
      <c r="B57" s="95"/>
      <c r="C57" s="92"/>
      <c r="D57" s="92"/>
      <c r="E57" s="92"/>
      <c r="F57" s="95"/>
      <c r="G57" s="92"/>
      <c r="H57" s="92"/>
      <c r="I57" s="92"/>
      <c r="J57" s="95"/>
      <c r="K57" s="92"/>
      <c r="L57" s="92"/>
    </row>
    <row r="58" spans="1:12">
      <c r="A58" s="92"/>
      <c r="B58" s="95"/>
      <c r="C58" s="92"/>
      <c r="D58" s="92"/>
      <c r="E58" s="92"/>
      <c r="F58" s="95"/>
      <c r="G58" s="92"/>
      <c r="H58" s="92"/>
      <c r="I58" s="92"/>
      <c r="J58" s="95"/>
      <c r="K58" s="92"/>
      <c r="L58" s="92"/>
    </row>
    <row r="59" spans="1:12">
      <c r="A59" s="92"/>
      <c r="B59" s="95"/>
      <c r="C59" s="92"/>
      <c r="D59" s="92"/>
      <c r="E59" s="92"/>
      <c r="F59" s="95"/>
      <c r="G59" s="92"/>
      <c r="H59" s="92"/>
      <c r="I59" s="92"/>
      <c r="J59" s="95"/>
      <c r="K59" s="92"/>
      <c r="L59" s="92"/>
    </row>
    <row r="60" spans="1:12">
      <c r="A60" s="92"/>
      <c r="B60" s="95"/>
      <c r="C60" s="92"/>
      <c r="D60" s="92"/>
      <c r="E60" s="92"/>
      <c r="F60" s="95"/>
      <c r="G60" s="92"/>
      <c r="H60" s="92"/>
      <c r="I60" s="92"/>
      <c r="J60" s="95"/>
      <c r="K60" s="92"/>
      <c r="L60" s="92"/>
    </row>
    <row r="61" spans="1:12">
      <c r="A61" s="92"/>
      <c r="B61" s="95"/>
      <c r="C61" s="92"/>
      <c r="D61" s="92"/>
      <c r="E61" s="92"/>
      <c r="F61" s="95"/>
      <c r="G61" s="92"/>
      <c r="H61" s="92"/>
      <c r="I61" s="92"/>
      <c r="J61" s="95"/>
      <c r="K61" s="92"/>
      <c r="L61" s="92"/>
    </row>
    <row r="62" spans="1:12">
      <c r="A62" s="92"/>
      <c r="B62" s="92"/>
      <c r="C62" s="92"/>
      <c r="D62" s="97"/>
      <c r="E62" s="92"/>
      <c r="F62" s="92"/>
      <c r="G62" s="92"/>
      <c r="H62" s="97"/>
      <c r="I62" s="92"/>
      <c r="J62" s="92"/>
      <c r="K62" s="92"/>
      <c r="L62" s="97"/>
    </row>
    <row r="63" spans="1:12">
      <c r="A63" s="92"/>
      <c r="B63" s="92"/>
      <c r="C63" s="92"/>
      <c r="D63" s="92"/>
      <c r="E63" s="92"/>
      <c r="F63" s="92"/>
      <c r="G63" s="92"/>
      <c r="H63" s="92"/>
      <c r="I63" s="92"/>
      <c r="J63" s="92"/>
      <c r="K63" s="92"/>
      <c r="L63" s="92"/>
    </row>
    <row r="64" spans="1:12">
      <c r="A64" s="92"/>
      <c r="B64" s="97"/>
      <c r="C64" s="92"/>
      <c r="D64" s="97"/>
      <c r="E64" s="92"/>
      <c r="F64" s="92"/>
      <c r="G64" s="92"/>
      <c r="H64" s="92"/>
      <c r="I64" s="92"/>
      <c r="J64" s="92"/>
      <c r="K64" s="92"/>
      <c r="L64" s="92"/>
    </row>
    <row r="65" spans="1:12">
      <c r="A65" s="92"/>
      <c r="B65" s="92"/>
      <c r="C65" s="92"/>
      <c r="D65" s="98"/>
      <c r="E65" s="92"/>
      <c r="F65" s="92"/>
      <c r="G65" s="92"/>
      <c r="H65" s="92"/>
      <c r="I65" s="92"/>
      <c r="J65" s="92"/>
      <c r="K65" s="92"/>
      <c r="L65" s="92"/>
    </row>
    <row r="67" spans="1:12" hidden="1"/>
    <row r="68" spans="1:12" ht="26.25" hidden="1">
      <c r="B68" s="160"/>
      <c r="C68" s="160"/>
      <c r="D68" s="160"/>
      <c r="F68" s="160"/>
      <c r="G68" s="160"/>
      <c r="H68" s="160"/>
      <c r="J68" s="160"/>
      <c r="K68" s="160"/>
      <c r="L68" s="160"/>
    </row>
    <row r="69" spans="1:12" hidden="1">
      <c r="B69" s="99"/>
      <c r="C69" s="62"/>
      <c r="D69" s="90"/>
      <c r="F69" s="99"/>
      <c r="G69" s="62"/>
      <c r="H69" s="90"/>
      <c r="J69" s="99"/>
      <c r="K69" s="62"/>
      <c r="L69" s="90"/>
    </row>
    <row r="70" spans="1:12" hidden="1">
      <c r="B70" s="94"/>
      <c r="C70" s="62"/>
      <c r="D70" s="62"/>
      <c r="F70" s="94"/>
      <c r="G70" s="62"/>
      <c r="H70" s="62"/>
      <c r="J70" s="94"/>
      <c r="K70" s="62"/>
      <c r="L70" s="62"/>
    </row>
    <row r="71" spans="1:12" hidden="1">
      <c r="B71" s="94"/>
      <c r="C71" s="62"/>
      <c r="D71" s="62"/>
      <c r="F71" s="94"/>
      <c r="G71" s="62"/>
      <c r="H71" s="62"/>
      <c r="J71" s="94"/>
      <c r="K71" s="62"/>
      <c r="L71" s="62"/>
    </row>
    <row r="72" spans="1:12" hidden="1">
      <c r="B72" s="94"/>
      <c r="C72" s="62"/>
      <c r="D72" s="62"/>
      <c r="F72" s="94"/>
      <c r="G72" s="62"/>
      <c r="H72" s="62"/>
      <c r="J72" s="94"/>
      <c r="K72" s="62"/>
      <c r="L72" s="62"/>
    </row>
    <row r="73" spans="1:12" hidden="1">
      <c r="B73" s="94"/>
      <c r="C73" s="62"/>
      <c r="D73" s="62"/>
      <c r="F73" s="94"/>
      <c r="G73" s="62"/>
      <c r="H73" s="62"/>
      <c r="J73" s="94"/>
      <c r="K73" s="62"/>
      <c r="L73" s="62"/>
    </row>
    <row r="74" spans="1:12" hidden="1">
      <c r="B74" s="94"/>
      <c r="C74" s="62"/>
      <c r="D74" s="62"/>
      <c r="F74" s="94"/>
      <c r="G74" s="62"/>
      <c r="H74" s="62"/>
      <c r="J74" s="94"/>
      <c r="K74" s="62"/>
      <c r="L74" s="62"/>
    </row>
    <row r="75" spans="1:12" hidden="1">
      <c r="B75" s="94"/>
      <c r="C75" s="62"/>
      <c r="D75" s="62"/>
      <c r="F75" s="94"/>
      <c r="G75" s="62"/>
      <c r="H75" s="62"/>
      <c r="J75" s="94"/>
      <c r="K75" s="62"/>
      <c r="L75" s="62"/>
    </row>
    <row r="76" spans="1:12" hidden="1">
      <c r="B76" s="94"/>
      <c r="C76" s="62"/>
      <c r="D76" s="62"/>
      <c r="F76" s="94"/>
      <c r="G76" s="62"/>
      <c r="H76" s="62"/>
      <c r="J76" s="94"/>
      <c r="K76" s="62"/>
      <c r="L76" s="62"/>
    </row>
    <row r="77" spans="1:12" hidden="1">
      <c r="B77" s="94"/>
      <c r="C77" s="62"/>
      <c r="D77" s="62"/>
      <c r="F77" s="94"/>
      <c r="G77" s="62"/>
      <c r="H77" s="62"/>
      <c r="J77" s="94"/>
      <c r="K77" s="62"/>
      <c r="L77" s="62"/>
    </row>
    <row r="78" spans="1:12" hidden="1">
      <c r="B78" s="94"/>
      <c r="C78" s="62"/>
      <c r="D78" s="62"/>
      <c r="F78" s="94"/>
      <c r="G78" s="62"/>
      <c r="H78" s="62"/>
      <c r="J78" s="94"/>
      <c r="K78" s="62"/>
      <c r="L78" s="62"/>
    </row>
    <row r="79" spans="1:12" hidden="1">
      <c r="B79" s="94"/>
      <c r="C79" s="62"/>
      <c r="D79" s="62"/>
      <c r="F79" s="94"/>
      <c r="G79" s="62"/>
      <c r="H79" s="62"/>
      <c r="J79" s="94"/>
      <c r="K79" s="62"/>
      <c r="L79" s="62"/>
    </row>
    <row r="80" spans="1:12" hidden="1">
      <c r="B80" s="94"/>
      <c r="C80" s="62"/>
      <c r="D80" s="62"/>
      <c r="F80" s="94"/>
      <c r="G80" s="62"/>
      <c r="H80" s="62"/>
      <c r="J80" s="94"/>
      <c r="K80" s="62"/>
      <c r="L80" s="62"/>
    </row>
    <row r="81" spans="2:12" hidden="1">
      <c r="B81" s="94"/>
      <c r="C81" s="62"/>
      <c r="D81" s="62"/>
      <c r="F81" s="94"/>
      <c r="G81" s="62"/>
      <c r="H81" s="62"/>
      <c r="J81" s="94"/>
      <c r="K81" s="62"/>
      <c r="L81" s="62"/>
    </row>
    <row r="82" spans="2:12" hidden="1">
      <c r="B82" s="94"/>
      <c r="C82" s="62"/>
      <c r="D82" s="62"/>
      <c r="F82" s="94"/>
      <c r="G82" s="62"/>
      <c r="H82" s="62"/>
      <c r="J82" s="94"/>
      <c r="K82" s="62"/>
      <c r="L82" s="62"/>
    </row>
    <row r="83" spans="2:12" hidden="1">
      <c r="B83" s="94"/>
      <c r="C83" s="62"/>
      <c r="D83" s="62"/>
      <c r="F83" s="94"/>
      <c r="G83" s="62"/>
      <c r="H83" s="62"/>
      <c r="J83" s="94"/>
      <c r="K83" s="62"/>
      <c r="L83" s="62"/>
    </row>
    <row r="84" spans="2:12" hidden="1">
      <c r="B84" s="94"/>
      <c r="C84" s="62"/>
      <c r="D84" s="62"/>
      <c r="F84" s="94"/>
      <c r="G84" s="62"/>
      <c r="H84" s="62"/>
      <c r="J84" s="94"/>
      <c r="K84" s="62"/>
      <c r="L84" s="62"/>
    </row>
    <row r="85" spans="2:12" hidden="1">
      <c r="B85" s="94"/>
      <c r="C85" s="62"/>
      <c r="D85" s="62"/>
      <c r="F85" s="94"/>
      <c r="G85" s="62"/>
      <c r="H85" s="62"/>
      <c r="J85" s="94"/>
      <c r="K85" s="62"/>
      <c r="L85" s="62"/>
    </row>
    <row r="86" spans="2:12" hidden="1">
      <c r="B86" s="62"/>
      <c r="C86" s="62"/>
      <c r="D86" s="62"/>
      <c r="F86" s="62"/>
      <c r="G86" s="62"/>
      <c r="H86" s="62"/>
      <c r="J86" s="62"/>
      <c r="K86" s="62"/>
      <c r="L86" s="62"/>
    </row>
    <row r="87" spans="2:12" hidden="1">
      <c r="B87" s="62"/>
      <c r="C87" s="62"/>
      <c r="D87" s="62"/>
      <c r="F87" s="62"/>
      <c r="G87" s="62"/>
      <c r="H87" s="62"/>
      <c r="J87" s="62"/>
      <c r="K87" s="62"/>
      <c r="L87" s="62"/>
    </row>
    <row r="88" spans="2:12" hidden="1">
      <c r="B88" s="62"/>
      <c r="C88" s="62"/>
      <c r="D88" s="62"/>
      <c r="F88" s="62"/>
      <c r="G88" s="62"/>
      <c r="H88" s="62"/>
      <c r="J88" s="62"/>
      <c r="K88" s="62"/>
      <c r="L88" s="62"/>
    </row>
    <row r="89" spans="2:12" hidden="1">
      <c r="B89" s="62"/>
      <c r="C89" s="62"/>
      <c r="D89" s="62"/>
      <c r="F89" s="62"/>
      <c r="G89" s="62"/>
      <c r="H89" s="62"/>
      <c r="J89" s="62"/>
      <c r="K89" s="62"/>
      <c r="L89" s="62"/>
    </row>
    <row r="90" spans="2:12" hidden="1">
      <c r="B90" s="62"/>
      <c r="C90" s="62"/>
      <c r="D90" s="62"/>
      <c r="F90" s="62"/>
      <c r="G90" s="62"/>
      <c r="H90" s="62"/>
      <c r="J90" s="62"/>
      <c r="K90" s="62"/>
      <c r="L90" s="62"/>
    </row>
    <row r="91" spans="2:12" hidden="1">
      <c r="B91" s="62"/>
      <c r="C91" s="62"/>
      <c r="D91" s="62"/>
      <c r="F91" s="62"/>
      <c r="G91" s="62"/>
      <c r="H91" s="62"/>
      <c r="J91" s="62"/>
      <c r="K91" s="62"/>
      <c r="L91" s="62"/>
    </row>
    <row r="92" spans="2:12" hidden="1">
      <c r="B92" s="62"/>
      <c r="C92" s="62"/>
      <c r="D92" s="62"/>
      <c r="F92" s="62"/>
      <c r="G92" s="62"/>
      <c r="H92" s="62"/>
      <c r="J92" s="62"/>
      <c r="K92" s="62"/>
      <c r="L92" s="62"/>
    </row>
    <row r="93" spans="2:12" hidden="1">
      <c r="B93" s="62"/>
      <c r="C93" s="62"/>
      <c r="D93" s="62"/>
      <c r="F93" s="62"/>
      <c r="G93" s="62"/>
      <c r="H93" s="62"/>
      <c r="J93" s="62"/>
      <c r="K93" s="62"/>
      <c r="L93" s="62"/>
    </row>
    <row r="94" spans="2:12" hidden="1">
      <c r="B94" s="62"/>
      <c r="C94" s="62"/>
      <c r="D94" s="62"/>
      <c r="F94" s="62"/>
      <c r="G94" s="62"/>
      <c r="H94" s="62"/>
      <c r="J94" s="62"/>
      <c r="K94" s="62"/>
      <c r="L94" s="62"/>
    </row>
    <row r="95" spans="2:12" hidden="1">
      <c r="B95" s="62"/>
      <c r="C95" s="62"/>
      <c r="D95" s="96"/>
      <c r="F95" s="62"/>
      <c r="G95" s="62"/>
      <c r="H95" s="96"/>
      <c r="J95" s="62"/>
      <c r="K95" s="62"/>
      <c r="L95" s="96"/>
    </row>
    <row r="96" spans="2:12" hidden="1"/>
    <row r="97" spans="2:8" hidden="1"/>
    <row r="98" spans="2:8" hidden="1"/>
    <row r="99" spans="2:8" hidden="1"/>
    <row r="100" spans="2:8" hidden="1"/>
    <row r="101" spans="2:8" ht="26.25" hidden="1">
      <c r="B101" s="160"/>
      <c r="C101" s="160"/>
      <c r="D101" s="160"/>
      <c r="F101" s="160"/>
      <c r="G101" s="160"/>
      <c r="H101" s="160"/>
    </row>
    <row r="102" spans="2:8" hidden="1">
      <c r="B102" s="99"/>
      <c r="C102" s="62"/>
      <c r="D102" s="90"/>
      <c r="F102" s="99"/>
      <c r="G102" s="62"/>
      <c r="H102" s="90"/>
    </row>
    <row r="103" spans="2:8" hidden="1">
      <c r="B103" s="94"/>
      <c r="C103" s="62"/>
      <c r="D103" s="62"/>
      <c r="F103" s="94"/>
      <c r="G103" s="62"/>
      <c r="H103" s="62"/>
    </row>
    <row r="104" spans="2:8" hidden="1">
      <c r="B104" s="94"/>
      <c r="C104" s="62"/>
      <c r="D104" s="62"/>
      <c r="F104" s="94"/>
      <c r="G104" s="62"/>
      <c r="H104" s="62"/>
    </row>
    <row r="105" spans="2:8" hidden="1">
      <c r="B105" s="94"/>
      <c r="C105" s="62"/>
      <c r="D105" s="62"/>
      <c r="F105" s="94"/>
      <c r="G105" s="62"/>
      <c r="H105" s="62"/>
    </row>
    <row r="106" spans="2:8" hidden="1">
      <c r="B106" s="94"/>
      <c r="C106" s="62"/>
      <c r="D106" s="62"/>
      <c r="F106" s="94"/>
      <c r="G106" s="62"/>
      <c r="H106" s="62"/>
    </row>
    <row r="107" spans="2:8" hidden="1">
      <c r="B107" s="94"/>
      <c r="C107" s="62"/>
      <c r="D107" s="62"/>
      <c r="F107" s="94"/>
      <c r="G107" s="62"/>
      <c r="H107" s="62"/>
    </row>
    <row r="108" spans="2:8" hidden="1">
      <c r="B108" s="94"/>
      <c r="C108" s="62"/>
      <c r="D108" s="62"/>
      <c r="F108" s="94"/>
      <c r="G108" s="62"/>
      <c r="H108" s="62"/>
    </row>
    <row r="109" spans="2:8" hidden="1">
      <c r="B109" s="94"/>
      <c r="C109" s="62"/>
      <c r="D109" s="62"/>
      <c r="F109" s="94"/>
      <c r="G109" s="62"/>
      <c r="H109" s="62"/>
    </row>
    <row r="110" spans="2:8" hidden="1">
      <c r="B110" s="94"/>
      <c r="C110" s="62"/>
      <c r="D110" s="62"/>
      <c r="F110" s="94"/>
      <c r="G110" s="62"/>
      <c r="H110" s="62"/>
    </row>
    <row r="111" spans="2:8" hidden="1">
      <c r="B111" s="94"/>
      <c r="C111" s="62"/>
      <c r="D111" s="62"/>
      <c r="F111" s="94"/>
      <c r="G111" s="62"/>
      <c r="H111" s="62"/>
    </row>
    <row r="112" spans="2:8" hidden="1">
      <c r="B112" s="94"/>
      <c r="C112" s="62"/>
      <c r="D112" s="62"/>
      <c r="F112" s="94"/>
      <c r="G112" s="62"/>
      <c r="H112" s="62"/>
    </row>
    <row r="113" spans="2:8" hidden="1">
      <c r="B113" s="94"/>
      <c r="C113" s="62"/>
      <c r="D113" s="62"/>
      <c r="F113" s="94"/>
      <c r="G113" s="62"/>
      <c r="H113" s="62"/>
    </row>
    <row r="114" spans="2:8" hidden="1">
      <c r="B114" s="94"/>
      <c r="C114" s="62"/>
      <c r="D114" s="62"/>
      <c r="F114" s="94"/>
      <c r="G114" s="62"/>
      <c r="H114" s="62"/>
    </row>
    <row r="115" spans="2:8" hidden="1">
      <c r="B115" s="94"/>
      <c r="C115" s="62"/>
      <c r="D115" s="62"/>
      <c r="F115" s="94"/>
      <c r="G115" s="62"/>
      <c r="H115" s="62"/>
    </row>
    <row r="116" spans="2:8" hidden="1">
      <c r="B116" s="94"/>
      <c r="C116" s="62"/>
      <c r="D116" s="62"/>
      <c r="F116" s="94"/>
      <c r="G116" s="62"/>
      <c r="H116" s="62"/>
    </row>
    <row r="117" spans="2:8" hidden="1">
      <c r="B117" s="94"/>
      <c r="C117" s="62"/>
      <c r="D117" s="62"/>
      <c r="F117" s="94"/>
      <c r="G117" s="62"/>
      <c r="H117" s="62"/>
    </row>
    <row r="118" spans="2:8" hidden="1">
      <c r="B118" s="94"/>
      <c r="C118" s="62"/>
      <c r="D118" s="62"/>
      <c r="F118" s="94"/>
      <c r="G118" s="62"/>
      <c r="H118" s="62"/>
    </row>
    <row r="119" spans="2:8" hidden="1">
      <c r="B119" s="62"/>
      <c r="C119" s="62"/>
      <c r="D119" s="62"/>
      <c r="F119" s="62"/>
      <c r="G119" s="62"/>
      <c r="H119" s="62"/>
    </row>
    <row r="120" spans="2:8" hidden="1">
      <c r="B120" s="62"/>
      <c r="C120" s="62"/>
      <c r="D120" s="62"/>
      <c r="F120" s="62"/>
      <c r="G120" s="62"/>
      <c r="H120" s="62"/>
    </row>
    <row r="121" spans="2:8" hidden="1">
      <c r="B121" s="62"/>
      <c r="C121" s="62"/>
      <c r="D121" s="62"/>
      <c r="F121" s="62"/>
      <c r="G121" s="62"/>
      <c r="H121" s="62"/>
    </row>
    <row r="122" spans="2:8" hidden="1">
      <c r="B122" s="62"/>
      <c r="C122" s="62"/>
      <c r="D122" s="62"/>
      <c r="F122" s="62"/>
      <c r="G122" s="62"/>
      <c r="H122" s="62"/>
    </row>
    <row r="123" spans="2:8" hidden="1">
      <c r="B123" s="62"/>
      <c r="C123" s="62"/>
      <c r="D123" s="62"/>
      <c r="F123" s="62"/>
      <c r="G123" s="62"/>
      <c r="H123" s="62"/>
    </row>
    <row r="124" spans="2:8" hidden="1">
      <c r="B124" s="62"/>
      <c r="C124" s="62"/>
      <c r="D124" s="62"/>
      <c r="F124" s="62"/>
      <c r="G124" s="62"/>
      <c r="H124" s="62"/>
    </row>
    <row r="125" spans="2:8" hidden="1">
      <c r="B125" s="62"/>
      <c r="C125" s="62"/>
      <c r="D125" s="62"/>
      <c r="F125" s="62"/>
      <c r="G125" s="62"/>
      <c r="H125" s="62"/>
    </row>
    <row r="126" spans="2:8" hidden="1">
      <c r="B126" s="62"/>
      <c r="C126" s="62"/>
      <c r="D126" s="62"/>
      <c r="F126" s="62"/>
      <c r="G126" s="62"/>
      <c r="H126" s="62"/>
    </row>
    <row r="127" spans="2:8" hidden="1">
      <c r="B127" s="62"/>
      <c r="C127" s="62"/>
      <c r="D127" s="62"/>
      <c r="F127" s="62"/>
      <c r="G127" s="62"/>
      <c r="H127" s="62"/>
    </row>
    <row r="128" spans="2:8" hidden="1">
      <c r="B128" s="62"/>
      <c r="C128" s="62"/>
      <c r="D128" s="96"/>
      <c r="F128" s="62"/>
      <c r="G128" s="62"/>
      <c r="H128" s="96"/>
    </row>
    <row r="129" hidden="1"/>
  </sheetData>
  <mergeCells count="11">
    <mergeCell ref="B68:D68"/>
    <mergeCell ref="F68:H68"/>
    <mergeCell ref="J68:L68"/>
    <mergeCell ref="B101:D101"/>
    <mergeCell ref="F101:H101"/>
    <mergeCell ref="B2:D2"/>
    <mergeCell ref="F2:H2"/>
    <mergeCell ref="J2:L2"/>
    <mergeCell ref="B35:D35"/>
    <mergeCell ref="F35:H35"/>
    <mergeCell ref="J35:L35"/>
  </mergeCells>
  <phoneticPr fontId="17" type="noConversion"/>
  <dataValidations count="2">
    <dataValidation type="list" allowBlank="1" showInputMessage="1" showErrorMessage="1" sqref="J37:J61 F37:F61 J4:J28 B37:B61">
      <formula1>Pieces</formula1>
    </dataValidation>
    <dataValidation type="list" allowBlank="1" showInputMessage="1" showErrorMessage="1" sqref="B4:B29 F4:F29">
      <formula1>Pièces</formula1>
    </dataValidation>
  </dataValidations>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sheetPr codeName="Feuil5">
    <tabColor rgb="FF00B0F0"/>
  </sheetPr>
  <dimension ref="A1:AO53"/>
  <sheetViews>
    <sheetView topLeftCell="A16" workbookViewId="0">
      <selection activeCell="B50" sqref="B50"/>
    </sheetView>
  </sheetViews>
  <sheetFormatPr baseColWidth="10" defaultRowHeight="15"/>
  <cols>
    <col min="1" max="1" width="19.28515625" bestFit="1" customWidth="1"/>
    <col min="2" max="2" width="60.140625" bestFit="1" customWidth="1"/>
    <col min="4" max="4" width="12.85546875" customWidth="1"/>
    <col min="6" max="6" width="16" bestFit="1" customWidth="1"/>
    <col min="7" max="7" width="23" bestFit="1" customWidth="1"/>
    <col min="8" max="8" width="21.5703125" bestFit="1" customWidth="1"/>
    <col min="9" max="9" width="24.28515625" bestFit="1" customWidth="1"/>
    <col min="10" max="10" width="10.28515625" bestFit="1" customWidth="1"/>
    <col min="11" max="11" width="19.5703125" bestFit="1" customWidth="1"/>
    <col min="12" max="12" width="2.140625" bestFit="1" customWidth="1"/>
    <col min="13" max="13" width="13.42578125" bestFit="1" customWidth="1"/>
    <col min="15" max="15" width="14.28515625" bestFit="1" customWidth="1"/>
    <col min="17" max="22" width="3.85546875" bestFit="1" customWidth="1"/>
    <col min="23" max="32" width="3.5703125" bestFit="1" customWidth="1"/>
    <col min="33" max="33" width="19.5703125" bestFit="1" customWidth="1"/>
    <col min="34" max="34" width="8.28515625" bestFit="1" customWidth="1"/>
    <col min="35" max="41" width="3.5703125" bestFit="1" customWidth="1"/>
  </cols>
  <sheetData>
    <row r="1" spans="1:41">
      <c r="K1" s="1"/>
    </row>
    <row r="2" spans="1:41">
      <c r="A2" s="162" t="s">
        <v>121</v>
      </c>
      <c r="B2" s="163"/>
      <c r="C2" s="163"/>
      <c r="D2" s="163"/>
      <c r="E2" s="163"/>
      <c r="F2" s="163"/>
      <c r="G2" s="163"/>
      <c r="AG2" t="s">
        <v>122</v>
      </c>
      <c r="AH2" t="s">
        <v>123</v>
      </c>
    </row>
    <row r="3" spans="1:41" ht="15.75" thickBot="1">
      <c r="A3" s="163"/>
      <c r="B3" s="163"/>
      <c r="C3" s="163"/>
      <c r="D3" s="163"/>
      <c r="E3" s="163"/>
      <c r="F3" s="163"/>
      <c r="G3" s="163"/>
    </row>
    <row r="4" spans="1:41" ht="16.5" thickTop="1" thickBot="1">
      <c r="O4" s="100" t="s">
        <v>124</v>
      </c>
      <c r="P4" s="101"/>
      <c r="Q4" s="101"/>
      <c r="R4" s="101"/>
      <c r="S4" s="101"/>
      <c r="T4" s="101"/>
      <c r="U4" s="101"/>
      <c r="V4" s="101"/>
      <c r="W4" s="101"/>
      <c r="X4" s="101"/>
      <c r="Y4" s="102"/>
      <c r="Z4" s="102"/>
      <c r="AA4" s="102"/>
      <c r="AB4" s="102"/>
      <c r="AC4" s="102"/>
      <c r="AD4" s="102"/>
      <c r="AE4" s="103"/>
      <c r="AF4" s="2"/>
      <c r="AG4" t="s">
        <v>125</v>
      </c>
      <c r="AJ4" s="2"/>
      <c r="AK4" s="2"/>
      <c r="AL4" s="2"/>
      <c r="AM4" s="2"/>
      <c r="AN4" s="2"/>
      <c r="AO4" s="2"/>
    </row>
    <row r="5" spans="1:41" ht="16.5" thickTop="1" thickBot="1">
      <c r="A5" s="167" t="s">
        <v>126</v>
      </c>
      <c r="B5" s="168" t="s">
        <v>127</v>
      </c>
      <c r="C5" s="169" t="s">
        <v>128</v>
      </c>
      <c r="D5" s="170" t="s">
        <v>129</v>
      </c>
      <c r="E5" s="171" t="s">
        <v>130</v>
      </c>
      <c r="F5" s="172" t="s">
        <v>122</v>
      </c>
      <c r="G5" s="173" t="s">
        <v>131</v>
      </c>
      <c r="H5" s="174" t="s">
        <v>132</v>
      </c>
      <c r="I5" s="172" t="s">
        <v>133</v>
      </c>
      <c r="J5" s="175" t="s">
        <v>134</v>
      </c>
      <c r="K5" s="176" t="s">
        <v>135</v>
      </c>
      <c r="L5" s="104" t="s">
        <v>136</v>
      </c>
      <c r="M5" s="105" t="s">
        <v>137</v>
      </c>
      <c r="O5" s="106" t="s">
        <v>138</v>
      </c>
      <c r="P5" s="3" t="s">
        <v>139</v>
      </c>
      <c r="Q5" s="3"/>
      <c r="R5" s="3"/>
      <c r="S5" s="3"/>
      <c r="T5" s="3"/>
      <c r="U5" s="3"/>
      <c r="V5" s="3"/>
      <c r="W5" s="3"/>
      <c r="X5" s="3"/>
      <c r="Y5" s="3"/>
      <c r="Z5" s="3"/>
      <c r="AA5" s="3"/>
      <c r="AB5" s="3"/>
      <c r="AC5" s="3"/>
      <c r="AD5" s="3"/>
      <c r="AE5" s="107"/>
      <c r="AG5" s="108" t="s">
        <v>140</v>
      </c>
    </row>
    <row r="6" spans="1:41" ht="15.75" thickTop="1">
      <c r="A6" s="164"/>
      <c r="B6" s="120"/>
      <c r="C6" s="110"/>
      <c r="D6" s="111"/>
      <c r="E6" s="112"/>
      <c r="F6" s="113" t="str">
        <f>IF(C6+D6+E6=0,"",C6+D6+E6)</f>
        <v/>
      </c>
      <c r="G6" s="114"/>
      <c r="H6" s="115"/>
      <c r="I6" s="116" t="str">
        <f t="shared" ref="I6:I53" si="0">(IF(OR(G6="",K6=""),"",G6+K6))</f>
        <v/>
      </c>
      <c r="J6" s="109"/>
      <c r="K6" s="117" t="str">
        <f t="shared" ref="K6:K53" si="1">IF(OR(G6="",H6=""),"",(H6-G6)+1)</f>
        <v/>
      </c>
      <c r="L6" s="118">
        <v>2</v>
      </c>
      <c r="M6" s="119" t="s">
        <v>141</v>
      </c>
      <c r="O6" s="106" t="s">
        <v>142</v>
      </c>
      <c r="P6" s="3" t="s">
        <v>143</v>
      </c>
      <c r="Q6" s="3"/>
      <c r="R6" s="3"/>
      <c r="S6" s="3"/>
      <c r="T6" s="3"/>
      <c r="U6" s="3"/>
      <c r="V6" s="3"/>
      <c r="W6" s="3"/>
      <c r="X6" s="3"/>
      <c r="Y6" s="3"/>
      <c r="Z6" s="3"/>
      <c r="AA6" s="3"/>
      <c r="AB6" s="3"/>
      <c r="AC6" s="3"/>
      <c r="AD6" s="3"/>
      <c r="AE6" s="107"/>
      <c r="AG6" s="108" t="s">
        <v>144</v>
      </c>
    </row>
    <row r="7" spans="1:41">
      <c r="A7" s="165"/>
      <c r="B7" s="120"/>
      <c r="C7" s="121"/>
      <c r="D7" s="122"/>
      <c r="E7" s="123"/>
      <c r="F7" s="124" t="str">
        <f t="shared" ref="F7:F53" si="2">IF(C7+D7+E7=0,"",C7+D7+E7)</f>
        <v/>
      </c>
      <c r="G7" s="125"/>
      <c r="H7" s="126"/>
      <c r="I7" s="127" t="str">
        <f t="shared" si="0"/>
        <v/>
      </c>
      <c r="J7" s="128"/>
      <c r="K7" s="129" t="str">
        <f t="shared" si="1"/>
        <v/>
      </c>
      <c r="L7" s="118">
        <v>3</v>
      </c>
      <c r="M7" s="119" t="s">
        <v>145</v>
      </c>
      <c r="O7" s="106" t="s">
        <v>146</v>
      </c>
      <c r="P7" s="3" t="s">
        <v>147</v>
      </c>
      <c r="Q7" s="3"/>
      <c r="R7" s="3"/>
      <c r="S7" s="3"/>
      <c r="T7" s="3"/>
      <c r="U7" s="3"/>
      <c r="V7" s="3"/>
      <c r="W7" s="3"/>
      <c r="X7" s="3"/>
      <c r="Y7" s="3"/>
      <c r="Z7" s="3"/>
      <c r="AA7" s="3"/>
      <c r="AB7" s="3"/>
      <c r="AC7" s="3"/>
      <c r="AD7" s="3"/>
      <c r="AE7" s="107"/>
      <c r="AG7" s="108" t="s">
        <v>148</v>
      </c>
    </row>
    <row r="8" spans="1:41" ht="15.75" thickBot="1">
      <c r="A8" s="165"/>
      <c r="B8" s="120"/>
      <c r="C8" s="121"/>
      <c r="D8" s="122"/>
      <c r="E8" s="123"/>
      <c r="F8" s="124" t="str">
        <f t="shared" si="2"/>
        <v/>
      </c>
      <c r="G8" s="125"/>
      <c r="H8" s="126"/>
      <c r="I8" s="127" t="str">
        <f t="shared" si="0"/>
        <v/>
      </c>
      <c r="J8" s="128"/>
      <c r="K8" s="129" t="str">
        <f t="shared" si="1"/>
        <v/>
      </c>
      <c r="L8" s="130">
        <v>4</v>
      </c>
      <c r="M8" s="131" t="s">
        <v>149</v>
      </c>
      <c r="O8" s="132" t="s">
        <v>150</v>
      </c>
      <c r="P8" s="3"/>
      <c r="Q8" s="3"/>
      <c r="R8" s="3"/>
      <c r="S8" s="3"/>
      <c r="T8" s="3"/>
      <c r="U8" s="3"/>
      <c r="V8" s="3"/>
      <c r="W8" s="3"/>
      <c r="X8" s="3"/>
      <c r="Y8" s="3"/>
      <c r="Z8" s="3"/>
      <c r="AA8" s="3"/>
      <c r="AB8" s="3"/>
      <c r="AC8" s="3"/>
      <c r="AD8" s="3"/>
      <c r="AE8" s="107"/>
      <c r="AG8" s="108" t="s">
        <v>151</v>
      </c>
    </row>
    <row r="9" spans="1:41" ht="15.75" thickTop="1">
      <c r="A9" s="165"/>
      <c r="B9" s="120"/>
      <c r="C9" s="133"/>
      <c r="D9" s="134"/>
      <c r="E9" s="135"/>
      <c r="F9" s="124" t="str">
        <f t="shared" si="2"/>
        <v/>
      </c>
      <c r="G9" s="125"/>
      <c r="H9" s="126"/>
      <c r="I9" s="127" t="str">
        <f t="shared" si="0"/>
        <v/>
      </c>
      <c r="J9" s="128"/>
      <c r="K9" s="129" t="str">
        <f t="shared" si="1"/>
        <v/>
      </c>
      <c r="O9" s="136"/>
      <c r="P9" s="3" t="s">
        <v>152</v>
      </c>
      <c r="Q9" s="3"/>
      <c r="R9" s="3"/>
      <c r="S9" s="3"/>
      <c r="T9" s="3"/>
      <c r="U9" s="3"/>
      <c r="V9" s="3"/>
      <c r="W9" s="3"/>
      <c r="X9" s="3"/>
      <c r="Y9" s="3"/>
      <c r="Z9" s="3"/>
      <c r="AA9" s="3"/>
      <c r="AB9" s="3"/>
      <c r="AC9" s="3"/>
      <c r="AD9" s="3"/>
      <c r="AE9" s="107"/>
      <c r="AG9" s="108" t="s">
        <v>153</v>
      </c>
    </row>
    <row r="10" spans="1:41">
      <c r="A10" s="165"/>
      <c r="B10" s="120"/>
      <c r="C10" s="133"/>
      <c r="D10" s="134"/>
      <c r="E10" s="135"/>
      <c r="F10" s="124" t="str">
        <f t="shared" si="2"/>
        <v/>
      </c>
      <c r="G10" s="125"/>
      <c r="H10" s="126"/>
      <c r="I10" s="127" t="str">
        <f t="shared" si="0"/>
        <v/>
      </c>
      <c r="J10" s="128"/>
      <c r="K10" s="129" t="str">
        <f t="shared" si="1"/>
        <v/>
      </c>
      <c r="O10" s="137"/>
      <c r="P10" s="3" t="s">
        <v>154</v>
      </c>
      <c r="Q10" s="3"/>
      <c r="R10" s="3"/>
      <c r="S10" s="3"/>
      <c r="T10" s="3"/>
      <c r="U10" s="3"/>
      <c r="V10" s="3"/>
      <c r="W10" s="3"/>
      <c r="X10" s="3"/>
      <c r="Y10" s="3"/>
      <c r="Z10" s="3"/>
      <c r="AA10" s="3"/>
      <c r="AB10" s="3"/>
      <c r="AC10" s="3"/>
      <c r="AD10" s="3"/>
      <c r="AE10" s="107"/>
      <c r="AG10" s="108" t="s">
        <v>155</v>
      </c>
    </row>
    <row r="11" spans="1:41" ht="15.75" thickBot="1">
      <c r="A11" s="165"/>
      <c r="B11" s="120"/>
      <c r="C11" s="133"/>
      <c r="D11" s="134"/>
      <c r="E11" s="135"/>
      <c r="F11" s="124" t="str">
        <f t="shared" si="2"/>
        <v/>
      </c>
      <c r="G11" s="125"/>
      <c r="H11" s="126"/>
      <c r="I11" s="127" t="str">
        <f t="shared" si="0"/>
        <v/>
      </c>
      <c r="J11" s="128"/>
      <c r="K11" s="129" t="str">
        <f t="shared" si="1"/>
        <v/>
      </c>
      <c r="O11" s="138"/>
      <c r="P11" s="53" t="s">
        <v>156</v>
      </c>
      <c r="Q11" s="53"/>
      <c r="R11" s="53"/>
      <c r="S11" s="53"/>
      <c r="T11" s="53"/>
      <c r="U11" s="53"/>
      <c r="V11" s="53"/>
      <c r="W11" s="53"/>
      <c r="X11" s="53"/>
      <c r="Y11" s="53"/>
      <c r="Z11" s="53"/>
      <c r="AA11" s="53"/>
      <c r="AB11" s="53"/>
      <c r="AC11" s="53"/>
      <c r="AD11" s="53"/>
      <c r="AE11" s="139"/>
      <c r="AG11" s="108" t="s">
        <v>157</v>
      </c>
    </row>
    <row r="12" spans="1:41" ht="15.75" thickTop="1">
      <c r="A12" s="165"/>
      <c r="B12" s="120"/>
      <c r="C12" s="133"/>
      <c r="D12" s="134"/>
      <c r="E12" s="135"/>
      <c r="F12" s="124" t="str">
        <f t="shared" si="2"/>
        <v/>
      </c>
      <c r="G12" s="125"/>
      <c r="H12" s="126"/>
      <c r="I12" s="127" t="str">
        <f t="shared" si="0"/>
        <v/>
      </c>
      <c r="J12" s="128"/>
      <c r="K12" s="129" t="str">
        <f t="shared" si="1"/>
        <v/>
      </c>
      <c r="AG12" s="108" t="s">
        <v>158</v>
      </c>
    </row>
    <row r="13" spans="1:41">
      <c r="A13" s="165"/>
      <c r="B13" s="120"/>
      <c r="C13" s="140"/>
      <c r="D13" s="7"/>
      <c r="E13" s="141"/>
      <c r="F13" s="142" t="str">
        <f t="shared" si="2"/>
        <v/>
      </c>
      <c r="G13" s="7"/>
      <c r="H13" s="115"/>
      <c r="I13" s="143" t="str">
        <f t="shared" si="0"/>
        <v/>
      </c>
      <c r="J13" s="109"/>
      <c r="K13" s="117" t="str">
        <f t="shared" si="1"/>
        <v/>
      </c>
      <c r="AB13" s="144"/>
      <c r="AC13" s="144"/>
      <c r="AD13" s="3"/>
      <c r="AE13" s="3"/>
      <c r="AF13" s="3"/>
      <c r="AJ13" s="3"/>
      <c r="AK13" s="3"/>
      <c r="AL13" s="3"/>
      <c r="AM13" s="3"/>
      <c r="AN13" s="3"/>
      <c r="AO13" s="3"/>
    </row>
    <row r="14" spans="1:41">
      <c r="A14" s="165"/>
      <c r="B14" s="120"/>
      <c r="C14" s="133"/>
      <c r="D14" s="134"/>
      <c r="E14" s="135"/>
      <c r="F14" s="124" t="str">
        <f t="shared" si="2"/>
        <v/>
      </c>
      <c r="G14" s="125"/>
      <c r="H14" s="126"/>
      <c r="I14" s="127" t="str">
        <f t="shared" si="0"/>
        <v/>
      </c>
      <c r="J14" s="128"/>
      <c r="K14" s="129" t="str">
        <f t="shared" si="1"/>
        <v/>
      </c>
      <c r="AB14" s="144"/>
      <c r="AC14" s="145"/>
      <c r="AD14" s="3"/>
      <c r="AE14" s="3"/>
      <c r="AF14" s="3"/>
      <c r="AJ14" s="3"/>
      <c r="AK14" s="3"/>
      <c r="AL14" s="3"/>
      <c r="AM14" s="3"/>
      <c r="AN14" s="3"/>
      <c r="AO14" s="3"/>
    </row>
    <row r="15" spans="1:41">
      <c r="A15" s="165"/>
      <c r="B15" s="120"/>
      <c r="C15" s="133"/>
      <c r="D15" s="134"/>
      <c r="E15" s="135"/>
      <c r="F15" s="124" t="str">
        <f t="shared" si="2"/>
        <v/>
      </c>
      <c r="G15" s="125"/>
      <c r="H15" s="126"/>
      <c r="I15" s="127" t="str">
        <f t="shared" si="0"/>
        <v/>
      </c>
      <c r="J15" s="128"/>
      <c r="K15" s="129" t="str">
        <f t="shared" si="1"/>
        <v/>
      </c>
      <c r="AB15" s="144"/>
      <c r="AC15" s="92"/>
      <c r="AD15" s="3"/>
      <c r="AE15" s="3"/>
      <c r="AF15" s="3"/>
      <c r="AJ15" s="3"/>
      <c r="AK15" s="3"/>
      <c r="AL15" s="3"/>
      <c r="AM15" s="3"/>
      <c r="AN15" s="3"/>
      <c r="AO15" s="3"/>
    </row>
    <row r="16" spans="1:41">
      <c r="A16" s="165"/>
      <c r="B16" s="120"/>
      <c r="C16" s="133"/>
      <c r="D16" s="134"/>
      <c r="E16" s="135"/>
      <c r="F16" s="124" t="str">
        <f t="shared" si="2"/>
        <v/>
      </c>
      <c r="G16" s="125"/>
      <c r="H16" s="126"/>
      <c r="I16" s="127" t="str">
        <f t="shared" si="0"/>
        <v/>
      </c>
      <c r="J16" s="128"/>
      <c r="K16" s="129" t="str">
        <f t="shared" si="1"/>
        <v/>
      </c>
      <c r="AB16" s="144"/>
      <c r="AC16" s="92"/>
      <c r="AD16" s="3"/>
      <c r="AE16" s="3"/>
      <c r="AF16" s="3"/>
      <c r="AJ16" s="3"/>
      <c r="AK16" s="3"/>
      <c r="AL16" s="3"/>
      <c r="AM16" s="3"/>
      <c r="AN16" s="3"/>
      <c r="AO16" s="3"/>
    </row>
    <row r="17" spans="1:41">
      <c r="A17" s="165"/>
      <c r="B17" s="120"/>
      <c r="C17" s="133"/>
      <c r="D17" s="134"/>
      <c r="E17" s="135"/>
      <c r="F17" s="124" t="str">
        <f t="shared" si="2"/>
        <v/>
      </c>
      <c r="G17" s="125"/>
      <c r="H17" s="126"/>
      <c r="I17" s="127" t="str">
        <f t="shared" si="0"/>
        <v/>
      </c>
      <c r="J17" s="128"/>
      <c r="K17" s="129" t="str">
        <f t="shared" si="1"/>
        <v/>
      </c>
      <c r="AB17" s="144"/>
      <c r="AC17" s="92"/>
      <c r="AD17" s="3"/>
      <c r="AE17" s="3"/>
      <c r="AF17" s="3"/>
      <c r="AJ17" s="3"/>
      <c r="AK17" s="3"/>
      <c r="AL17" s="3"/>
      <c r="AM17" s="3"/>
      <c r="AN17" s="3"/>
      <c r="AO17" s="3"/>
    </row>
    <row r="18" spans="1:41">
      <c r="A18" s="165"/>
      <c r="B18" s="120"/>
      <c r="C18" s="133"/>
      <c r="D18" s="134"/>
      <c r="E18" s="135"/>
      <c r="F18" s="124" t="str">
        <f t="shared" si="2"/>
        <v/>
      </c>
      <c r="G18" s="125"/>
      <c r="H18" s="126"/>
      <c r="I18" s="127" t="str">
        <f t="shared" si="0"/>
        <v/>
      </c>
      <c r="J18" s="128"/>
      <c r="K18" s="129" t="str">
        <f t="shared" si="1"/>
        <v/>
      </c>
      <c r="AB18" s="144"/>
      <c r="AC18" s="92"/>
      <c r="AD18" s="3"/>
      <c r="AE18" s="3"/>
      <c r="AF18" s="3"/>
      <c r="AJ18" s="3"/>
      <c r="AK18" s="3"/>
      <c r="AL18" s="3"/>
      <c r="AM18" s="3"/>
      <c r="AN18" s="3"/>
      <c r="AO18" s="3"/>
    </row>
    <row r="19" spans="1:41">
      <c r="A19" s="165"/>
      <c r="B19" s="120"/>
      <c r="C19" s="133"/>
      <c r="D19" s="134"/>
      <c r="E19" s="135"/>
      <c r="F19" s="124" t="str">
        <f t="shared" si="2"/>
        <v/>
      </c>
      <c r="G19" s="125"/>
      <c r="H19" s="126"/>
      <c r="I19" s="127" t="str">
        <f t="shared" si="0"/>
        <v/>
      </c>
      <c r="J19" s="128"/>
      <c r="K19" s="129" t="str">
        <f t="shared" si="1"/>
        <v/>
      </c>
      <c r="AB19" s="144"/>
      <c r="AC19" s="92"/>
      <c r="AD19" s="3"/>
      <c r="AE19" s="3"/>
      <c r="AF19" s="3"/>
      <c r="AJ19" s="3"/>
      <c r="AK19" s="3"/>
      <c r="AL19" s="3"/>
      <c r="AM19" s="3"/>
      <c r="AN19" s="3"/>
      <c r="AO19" s="3"/>
    </row>
    <row r="20" spans="1:41">
      <c r="A20" s="165"/>
      <c r="B20" s="120"/>
      <c r="C20" s="133"/>
      <c r="D20" s="134"/>
      <c r="E20" s="135"/>
      <c r="F20" s="124" t="str">
        <f t="shared" si="2"/>
        <v/>
      </c>
      <c r="G20" s="125"/>
      <c r="H20" s="126"/>
      <c r="I20" s="127" t="str">
        <f t="shared" si="0"/>
        <v/>
      </c>
      <c r="J20" s="128"/>
      <c r="K20" s="129" t="str">
        <f t="shared" si="1"/>
        <v/>
      </c>
      <c r="AB20" s="144"/>
      <c r="AC20" s="92"/>
      <c r="AD20" s="3"/>
      <c r="AE20" s="3"/>
      <c r="AF20" s="3"/>
      <c r="AJ20" s="3"/>
      <c r="AK20" s="3"/>
      <c r="AL20" s="3"/>
      <c r="AM20" s="3"/>
      <c r="AN20" s="3"/>
      <c r="AO20" s="3"/>
    </row>
    <row r="21" spans="1:41">
      <c r="A21" s="165"/>
      <c r="B21" s="120"/>
      <c r="C21" s="140"/>
      <c r="D21" s="7"/>
      <c r="E21" s="141"/>
      <c r="F21" s="142" t="str">
        <f t="shared" si="2"/>
        <v/>
      </c>
      <c r="G21" s="146"/>
      <c r="H21" s="115"/>
      <c r="I21" s="143" t="str">
        <f t="shared" si="0"/>
        <v/>
      </c>
      <c r="J21" s="109"/>
      <c r="K21" s="117" t="str">
        <f t="shared" si="1"/>
        <v/>
      </c>
      <c r="AB21" s="144"/>
      <c r="AC21" s="92"/>
      <c r="AD21" s="3"/>
      <c r="AE21" s="3"/>
      <c r="AF21" s="3"/>
      <c r="AJ21" s="3"/>
      <c r="AK21" s="3"/>
      <c r="AL21" s="3"/>
      <c r="AM21" s="3"/>
      <c r="AN21" s="3"/>
      <c r="AO21" s="3"/>
    </row>
    <row r="22" spans="1:41">
      <c r="A22" s="165"/>
      <c r="B22" s="120"/>
      <c r="C22" s="133"/>
      <c r="D22" s="134"/>
      <c r="E22" s="135"/>
      <c r="F22" s="124" t="str">
        <f t="shared" si="2"/>
        <v/>
      </c>
      <c r="G22" s="125"/>
      <c r="H22" s="126"/>
      <c r="I22" s="127" t="str">
        <f t="shared" si="0"/>
        <v/>
      </c>
      <c r="J22" s="128"/>
      <c r="K22" s="129" t="str">
        <f t="shared" si="1"/>
        <v/>
      </c>
      <c r="AB22" s="144"/>
      <c r="AC22" s="92"/>
      <c r="AD22" s="3"/>
      <c r="AE22" s="3"/>
      <c r="AF22" s="3"/>
      <c r="AH22" s="3"/>
      <c r="AI22" s="3"/>
      <c r="AJ22" s="3"/>
      <c r="AK22" s="3"/>
      <c r="AL22" s="3"/>
      <c r="AM22" s="3"/>
      <c r="AN22" s="3"/>
      <c r="AO22" s="3"/>
    </row>
    <row r="23" spans="1:41">
      <c r="A23" s="165"/>
      <c r="B23" s="120"/>
      <c r="C23" s="133"/>
      <c r="D23" s="134"/>
      <c r="E23" s="135"/>
      <c r="F23" s="124" t="str">
        <f t="shared" si="2"/>
        <v/>
      </c>
      <c r="G23" s="125"/>
      <c r="H23" s="126"/>
      <c r="I23" s="127" t="str">
        <f t="shared" si="0"/>
        <v/>
      </c>
      <c r="J23" s="128"/>
      <c r="K23" s="129" t="str">
        <f t="shared" si="1"/>
        <v/>
      </c>
      <c r="AB23" s="144"/>
      <c r="AC23" s="92"/>
      <c r="AD23" s="3"/>
      <c r="AE23" s="3"/>
      <c r="AF23" s="3"/>
      <c r="AH23" s="3"/>
      <c r="AI23" s="3"/>
      <c r="AJ23" s="3"/>
      <c r="AK23" s="3"/>
      <c r="AL23" s="3"/>
      <c r="AM23" s="3"/>
      <c r="AN23" s="3"/>
      <c r="AO23" s="3"/>
    </row>
    <row r="24" spans="1:41">
      <c r="A24" s="165"/>
      <c r="B24" s="120"/>
      <c r="C24" s="133"/>
      <c r="D24" s="134"/>
      <c r="E24" s="135"/>
      <c r="F24" s="124" t="str">
        <f t="shared" si="2"/>
        <v/>
      </c>
      <c r="G24" s="125"/>
      <c r="H24" s="126"/>
      <c r="I24" s="127" t="str">
        <f t="shared" si="0"/>
        <v/>
      </c>
      <c r="J24" s="128"/>
      <c r="K24" s="129" t="str">
        <f t="shared" si="1"/>
        <v/>
      </c>
      <c r="AB24" s="144"/>
      <c r="AC24" s="3"/>
      <c r="AD24" s="3"/>
      <c r="AE24" s="3"/>
      <c r="AF24" s="3"/>
      <c r="AH24" s="3"/>
      <c r="AI24" s="3"/>
      <c r="AJ24" s="3"/>
      <c r="AK24" s="3"/>
      <c r="AL24" s="3"/>
      <c r="AM24" s="3"/>
      <c r="AN24" s="3"/>
      <c r="AO24" s="3"/>
    </row>
    <row r="25" spans="1:41">
      <c r="A25" s="165"/>
      <c r="B25" s="120"/>
      <c r="C25" s="133"/>
      <c r="D25" s="134"/>
      <c r="E25" s="135"/>
      <c r="F25" s="124" t="str">
        <f t="shared" si="2"/>
        <v/>
      </c>
      <c r="G25" s="125"/>
      <c r="H25" s="126"/>
      <c r="I25" s="127" t="str">
        <f t="shared" si="0"/>
        <v/>
      </c>
      <c r="J25" s="128"/>
      <c r="K25" s="129" t="str">
        <f t="shared" si="1"/>
        <v/>
      </c>
      <c r="AB25" s="144"/>
      <c r="AC25" s="3"/>
      <c r="AD25" s="3"/>
      <c r="AE25" s="3"/>
      <c r="AF25" s="3"/>
      <c r="AH25" s="3"/>
      <c r="AI25" s="3"/>
      <c r="AJ25" s="3"/>
      <c r="AK25" s="3"/>
      <c r="AL25" s="3"/>
      <c r="AM25" s="3"/>
      <c r="AN25" s="3"/>
      <c r="AO25" s="3"/>
    </row>
    <row r="26" spans="1:41">
      <c r="A26" s="165"/>
      <c r="B26" s="120"/>
      <c r="C26" s="133"/>
      <c r="D26" s="134"/>
      <c r="E26" s="135"/>
      <c r="F26" s="124" t="str">
        <f t="shared" si="2"/>
        <v/>
      </c>
      <c r="G26" s="125"/>
      <c r="H26" s="126"/>
      <c r="I26" s="127" t="str">
        <f t="shared" si="0"/>
        <v/>
      </c>
      <c r="J26" s="128"/>
      <c r="K26" s="129" t="str">
        <f t="shared" si="1"/>
        <v/>
      </c>
      <c r="AB26" s="144"/>
      <c r="AC26" s="3"/>
      <c r="AD26" s="3"/>
      <c r="AE26" s="3"/>
      <c r="AF26" s="3"/>
      <c r="AH26" s="3"/>
      <c r="AI26" s="3"/>
      <c r="AJ26" s="3"/>
      <c r="AK26" s="3"/>
      <c r="AL26" s="3"/>
      <c r="AM26" s="3"/>
      <c r="AN26" s="3"/>
      <c r="AO26" s="3"/>
    </row>
    <row r="27" spans="1:41">
      <c r="A27" s="165"/>
      <c r="B27" s="120"/>
      <c r="C27" s="140"/>
      <c r="D27" s="7"/>
      <c r="E27" s="141"/>
      <c r="F27" s="142" t="str">
        <f t="shared" si="2"/>
        <v/>
      </c>
      <c r="G27" s="146"/>
      <c r="H27" s="115"/>
      <c r="I27" s="143" t="str">
        <f t="shared" si="0"/>
        <v/>
      </c>
      <c r="J27" s="109"/>
      <c r="K27" s="117" t="str">
        <f t="shared" si="1"/>
        <v/>
      </c>
      <c r="AB27" s="144"/>
      <c r="AC27" s="3"/>
      <c r="AD27" s="3"/>
      <c r="AE27" s="3"/>
      <c r="AF27" s="3"/>
      <c r="AH27" s="3"/>
      <c r="AI27" s="3"/>
      <c r="AJ27" s="3"/>
      <c r="AK27" s="3"/>
      <c r="AL27" s="3"/>
      <c r="AM27" s="3"/>
      <c r="AN27" s="3"/>
      <c r="AO27" s="3"/>
    </row>
    <row r="28" spans="1:41">
      <c r="A28" s="165"/>
      <c r="B28" s="120"/>
      <c r="C28" s="133"/>
      <c r="D28" s="134"/>
      <c r="E28" s="135"/>
      <c r="F28" s="124" t="str">
        <f t="shared" si="2"/>
        <v/>
      </c>
      <c r="G28" s="125"/>
      <c r="H28" s="126"/>
      <c r="I28" s="127" t="str">
        <f t="shared" si="0"/>
        <v/>
      </c>
      <c r="J28" s="128"/>
      <c r="K28" s="129" t="str">
        <f t="shared" si="1"/>
        <v/>
      </c>
      <c r="AB28" s="144"/>
      <c r="AC28" s="3"/>
      <c r="AD28" s="3"/>
      <c r="AE28" s="3"/>
      <c r="AF28" s="3"/>
      <c r="AH28" s="3"/>
      <c r="AI28" s="3"/>
      <c r="AJ28" s="3"/>
      <c r="AK28" s="3"/>
      <c r="AL28" s="3"/>
      <c r="AM28" s="3"/>
      <c r="AN28" s="3"/>
      <c r="AO28" s="3"/>
    </row>
    <row r="29" spans="1:41">
      <c r="A29" s="165"/>
      <c r="B29" s="120"/>
      <c r="C29" s="133"/>
      <c r="D29" s="134"/>
      <c r="E29" s="135"/>
      <c r="F29" s="124" t="str">
        <f t="shared" si="2"/>
        <v/>
      </c>
      <c r="G29" s="125"/>
      <c r="H29" s="126"/>
      <c r="I29" s="127" t="str">
        <f t="shared" si="0"/>
        <v/>
      </c>
      <c r="J29" s="128"/>
      <c r="K29" s="129" t="str">
        <f t="shared" si="1"/>
        <v/>
      </c>
    </row>
    <row r="30" spans="1:41">
      <c r="A30" s="165"/>
      <c r="B30" s="120"/>
      <c r="C30" s="133"/>
      <c r="D30" s="134"/>
      <c r="E30" s="135"/>
      <c r="F30" s="124" t="str">
        <f t="shared" si="2"/>
        <v/>
      </c>
      <c r="G30" s="125"/>
      <c r="H30" s="126"/>
      <c r="I30" s="127" t="str">
        <f t="shared" si="0"/>
        <v/>
      </c>
      <c r="J30" s="128"/>
      <c r="K30" s="129" t="str">
        <f t="shared" si="1"/>
        <v/>
      </c>
    </row>
    <row r="31" spans="1:41">
      <c r="A31" s="165"/>
      <c r="B31" s="120"/>
      <c r="C31" s="133"/>
      <c r="D31" s="134"/>
      <c r="E31" s="135"/>
      <c r="F31" s="124" t="str">
        <f t="shared" si="2"/>
        <v/>
      </c>
      <c r="G31" s="125"/>
      <c r="H31" s="126"/>
      <c r="I31" s="127" t="str">
        <f t="shared" si="0"/>
        <v/>
      </c>
      <c r="J31" s="128"/>
      <c r="K31" s="129" t="str">
        <f t="shared" si="1"/>
        <v/>
      </c>
    </row>
    <row r="32" spans="1:41">
      <c r="A32" s="165"/>
      <c r="B32" s="120"/>
      <c r="C32" s="133"/>
      <c r="D32" s="134"/>
      <c r="E32" s="135"/>
      <c r="F32" s="124" t="str">
        <f t="shared" si="2"/>
        <v/>
      </c>
      <c r="G32" s="125"/>
      <c r="H32" s="126"/>
      <c r="I32" s="127" t="str">
        <f t="shared" si="0"/>
        <v/>
      </c>
      <c r="J32" s="128"/>
      <c r="K32" s="129" t="str">
        <f t="shared" si="1"/>
        <v/>
      </c>
    </row>
    <row r="33" spans="1:11">
      <c r="A33" s="165"/>
      <c r="B33" s="120"/>
      <c r="C33" s="133"/>
      <c r="D33" s="134"/>
      <c r="E33" s="135"/>
      <c r="F33" s="147" t="str">
        <f t="shared" si="2"/>
        <v/>
      </c>
      <c r="G33" s="125"/>
      <c r="H33" s="126"/>
      <c r="I33" s="127" t="str">
        <f t="shared" si="0"/>
        <v/>
      </c>
      <c r="J33" s="128"/>
      <c r="K33" s="148" t="str">
        <f t="shared" si="1"/>
        <v/>
      </c>
    </row>
    <row r="34" spans="1:11">
      <c r="A34" s="165"/>
      <c r="B34" s="120"/>
      <c r="C34" s="140"/>
      <c r="D34" s="7"/>
      <c r="E34" s="141"/>
      <c r="F34" s="142" t="str">
        <f t="shared" si="2"/>
        <v/>
      </c>
      <c r="G34" s="7"/>
      <c r="H34" s="115"/>
      <c r="I34" s="143" t="str">
        <f t="shared" si="0"/>
        <v/>
      </c>
      <c r="J34" s="109"/>
      <c r="K34" s="117" t="str">
        <f t="shared" si="1"/>
        <v/>
      </c>
    </row>
    <row r="35" spans="1:11">
      <c r="A35" s="165"/>
      <c r="B35" s="120"/>
      <c r="C35" s="133"/>
      <c r="D35" s="134"/>
      <c r="E35" s="135"/>
      <c r="F35" s="124" t="str">
        <f t="shared" si="2"/>
        <v/>
      </c>
      <c r="G35" s="125"/>
      <c r="H35" s="126"/>
      <c r="I35" s="127" t="str">
        <f t="shared" si="0"/>
        <v/>
      </c>
      <c r="J35" s="128"/>
      <c r="K35" s="129" t="str">
        <f t="shared" si="1"/>
        <v/>
      </c>
    </row>
    <row r="36" spans="1:11">
      <c r="A36" s="165"/>
      <c r="B36" s="120"/>
      <c r="C36" s="133"/>
      <c r="D36" s="134"/>
      <c r="E36" s="135"/>
      <c r="F36" s="124" t="str">
        <f t="shared" si="2"/>
        <v/>
      </c>
      <c r="G36" s="125"/>
      <c r="H36" s="126"/>
      <c r="I36" s="127" t="str">
        <f t="shared" si="0"/>
        <v/>
      </c>
      <c r="J36" s="128"/>
      <c r="K36" s="129" t="str">
        <f t="shared" si="1"/>
        <v/>
      </c>
    </row>
    <row r="37" spans="1:11">
      <c r="A37" s="165"/>
      <c r="B37" s="120"/>
      <c r="C37" s="133"/>
      <c r="D37" s="134"/>
      <c r="E37" s="135"/>
      <c r="F37" s="124" t="str">
        <f t="shared" si="2"/>
        <v/>
      </c>
      <c r="G37" s="125"/>
      <c r="H37" s="126"/>
      <c r="I37" s="127" t="str">
        <f t="shared" si="0"/>
        <v/>
      </c>
      <c r="J37" s="128"/>
      <c r="K37" s="129" t="str">
        <f t="shared" si="1"/>
        <v/>
      </c>
    </row>
    <row r="38" spans="1:11">
      <c r="A38" s="165"/>
      <c r="B38" s="120"/>
      <c r="C38" s="133"/>
      <c r="D38" s="134"/>
      <c r="E38" s="135"/>
      <c r="F38" s="124" t="str">
        <f t="shared" si="2"/>
        <v/>
      </c>
      <c r="G38" s="125"/>
      <c r="H38" s="149"/>
      <c r="I38" s="127" t="str">
        <f t="shared" si="0"/>
        <v/>
      </c>
      <c r="J38" s="128"/>
      <c r="K38" s="129" t="str">
        <f t="shared" si="1"/>
        <v/>
      </c>
    </row>
    <row r="39" spans="1:11">
      <c r="A39" s="165"/>
      <c r="B39" s="120"/>
      <c r="C39" s="150"/>
      <c r="D39" s="151"/>
      <c r="E39" s="152"/>
      <c r="F39" s="124" t="str">
        <f t="shared" si="2"/>
        <v/>
      </c>
      <c r="G39" s="125"/>
      <c r="H39" s="153"/>
      <c r="I39" s="154" t="str">
        <f t="shared" si="0"/>
        <v/>
      </c>
      <c r="J39" s="128"/>
      <c r="K39" s="129" t="str">
        <f t="shared" si="1"/>
        <v/>
      </c>
    </row>
    <row r="40" spans="1:11">
      <c r="A40" s="165"/>
      <c r="B40" s="120"/>
      <c r="C40" s="133"/>
      <c r="D40" s="134"/>
      <c r="E40" s="134"/>
      <c r="F40" s="124" t="str">
        <f t="shared" si="2"/>
        <v/>
      </c>
      <c r="G40" s="125"/>
      <c r="H40" s="153"/>
      <c r="I40" s="155" t="str">
        <f t="shared" si="0"/>
        <v/>
      </c>
      <c r="J40" s="128"/>
      <c r="K40" s="129" t="str">
        <f t="shared" si="1"/>
        <v/>
      </c>
    </row>
    <row r="41" spans="1:11">
      <c r="A41" s="165"/>
      <c r="B41" s="120"/>
      <c r="C41" s="140"/>
      <c r="D41" s="7"/>
      <c r="E41" s="7"/>
      <c r="F41" s="142" t="str">
        <f t="shared" si="2"/>
        <v/>
      </c>
      <c r="G41" s="146"/>
      <c r="H41" s="115"/>
      <c r="I41" s="156" t="str">
        <f t="shared" si="0"/>
        <v/>
      </c>
      <c r="J41" s="109"/>
      <c r="K41" s="117" t="str">
        <f t="shared" si="1"/>
        <v/>
      </c>
    </row>
    <row r="42" spans="1:11">
      <c r="A42" s="165"/>
      <c r="B42" s="120"/>
      <c r="C42" s="133"/>
      <c r="D42" s="134"/>
      <c r="E42" s="134"/>
      <c r="F42" s="124" t="str">
        <f t="shared" si="2"/>
        <v/>
      </c>
      <c r="G42" s="125"/>
      <c r="H42" s="126"/>
      <c r="I42" s="155" t="str">
        <f t="shared" si="0"/>
        <v/>
      </c>
      <c r="J42" s="128"/>
      <c r="K42" s="129" t="str">
        <f t="shared" si="1"/>
        <v/>
      </c>
    </row>
    <row r="43" spans="1:11">
      <c r="A43" s="165"/>
      <c r="B43" s="120"/>
      <c r="C43" s="133"/>
      <c r="D43" s="134"/>
      <c r="E43" s="134"/>
      <c r="F43" s="124" t="str">
        <f t="shared" si="2"/>
        <v/>
      </c>
      <c r="G43" s="125"/>
      <c r="H43" s="126"/>
      <c r="I43" s="155" t="str">
        <f t="shared" si="0"/>
        <v/>
      </c>
      <c r="J43" s="128"/>
      <c r="K43" s="129" t="str">
        <f t="shared" si="1"/>
        <v/>
      </c>
    </row>
    <row r="44" spans="1:11">
      <c r="A44" s="165"/>
      <c r="B44" s="120"/>
      <c r="C44" s="133"/>
      <c r="D44" s="134"/>
      <c r="E44" s="134"/>
      <c r="F44" s="124" t="str">
        <f t="shared" si="2"/>
        <v/>
      </c>
      <c r="G44" s="125"/>
      <c r="H44" s="126"/>
      <c r="I44" s="155" t="str">
        <f t="shared" si="0"/>
        <v/>
      </c>
      <c r="J44" s="128"/>
      <c r="K44" s="129" t="str">
        <f t="shared" si="1"/>
        <v/>
      </c>
    </row>
    <row r="45" spans="1:11">
      <c r="A45" s="165"/>
      <c r="B45" s="120"/>
      <c r="C45" s="133"/>
      <c r="D45" s="134"/>
      <c r="E45" s="134"/>
      <c r="F45" s="124" t="str">
        <f t="shared" si="2"/>
        <v/>
      </c>
      <c r="G45" s="125"/>
      <c r="H45" s="126"/>
      <c r="I45" s="155" t="str">
        <f t="shared" si="0"/>
        <v/>
      </c>
      <c r="J45" s="128"/>
      <c r="K45" s="129" t="str">
        <f t="shared" si="1"/>
        <v/>
      </c>
    </row>
    <row r="46" spans="1:11">
      <c r="A46" s="165"/>
      <c r="B46" s="120"/>
      <c r="C46" s="133"/>
      <c r="D46" s="134"/>
      <c r="E46" s="134"/>
      <c r="F46" s="124" t="str">
        <f t="shared" si="2"/>
        <v/>
      </c>
      <c r="G46" s="125"/>
      <c r="H46" s="126"/>
      <c r="I46" s="155" t="str">
        <f t="shared" si="0"/>
        <v/>
      </c>
      <c r="J46" s="128"/>
      <c r="K46" s="129" t="str">
        <f t="shared" si="1"/>
        <v/>
      </c>
    </row>
    <row r="47" spans="1:11">
      <c r="A47" s="165"/>
      <c r="B47" s="120"/>
      <c r="C47" s="133"/>
      <c r="D47" s="134"/>
      <c r="E47" s="134"/>
      <c r="F47" s="124" t="str">
        <f t="shared" si="2"/>
        <v/>
      </c>
      <c r="G47" s="125"/>
      <c r="H47" s="126"/>
      <c r="I47" s="155" t="str">
        <f t="shared" si="0"/>
        <v/>
      </c>
      <c r="J47" s="128"/>
      <c r="K47" s="129" t="str">
        <f t="shared" si="1"/>
        <v/>
      </c>
    </row>
    <row r="48" spans="1:11">
      <c r="A48" s="165"/>
      <c r="B48" s="120"/>
      <c r="C48" s="140"/>
      <c r="D48" s="7"/>
      <c r="E48" s="7"/>
      <c r="F48" s="142" t="str">
        <f t="shared" si="2"/>
        <v/>
      </c>
      <c r="G48" s="146"/>
      <c r="H48" s="115"/>
      <c r="I48" s="156" t="str">
        <f t="shared" si="0"/>
        <v/>
      </c>
      <c r="J48" s="109"/>
      <c r="K48" s="117" t="str">
        <f t="shared" si="1"/>
        <v/>
      </c>
    </row>
    <row r="49" spans="1:11">
      <c r="A49" s="165"/>
      <c r="B49" s="120"/>
      <c r="C49" s="133"/>
      <c r="D49" s="134"/>
      <c r="E49" s="134"/>
      <c r="F49" s="124" t="str">
        <f t="shared" si="2"/>
        <v/>
      </c>
      <c r="G49" s="125"/>
      <c r="H49" s="126"/>
      <c r="I49" s="155" t="str">
        <f t="shared" si="0"/>
        <v/>
      </c>
      <c r="J49" s="128"/>
      <c r="K49" s="129" t="str">
        <f t="shared" si="1"/>
        <v/>
      </c>
    </row>
    <row r="50" spans="1:11">
      <c r="A50" s="166"/>
      <c r="B50" s="120"/>
      <c r="C50" s="133"/>
      <c r="D50" s="134"/>
      <c r="E50" s="134"/>
      <c r="F50" s="124" t="str">
        <f t="shared" si="2"/>
        <v/>
      </c>
      <c r="G50" s="125"/>
      <c r="H50" s="126"/>
      <c r="I50" s="155" t="str">
        <f t="shared" si="0"/>
        <v/>
      </c>
      <c r="J50" s="128"/>
      <c r="K50" s="129" t="str">
        <f t="shared" si="1"/>
        <v/>
      </c>
    </row>
    <row r="51" spans="1:11">
      <c r="A51" s="166"/>
      <c r="B51" s="120"/>
      <c r="C51" s="133"/>
      <c r="D51" s="134"/>
      <c r="E51" s="134"/>
      <c r="F51" s="124" t="str">
        <f t="shared" si="2"/>
        <v/>
      </c>
      <c r="G51" s="125"/>
      <c r="H51" s="126"/>
      <c r="I51" s="155" t="str">
        <f t="shared" si="0"/>
        <v/>
      </c>
      <c r="J51" s="128"/>
      <c r="K51" s="129" t="str">
        <f t="shared" si="1"/>
        <v/>
      </c>
    </row>
    <row r="52" spans="1:11">
      <c r="A52" s="166"/>
      <c r="B52" s="120"/>
      <c r="C52" s="133"/>
      <c r="D52" s="134"/>
      <c r="E52" s="134"/>
      <c r="F52" s="124" t="str">
        <f t="shared" si="2"/>
        <v/>
      </c>
      <c r="G52" s="125"/>
      <c r="H52" s="126"/>
      <c r="I52" s="155" t="str">
        <f t="shared" si="0"/>
        <v/>
      </c>
      <c r="J52" s="128"/>
      <c r="K52" s="129" t="str">
        <f t="shared" si="1"/>
        <v/>
      </c>
    </row>
    <row r="53" spans="1:11">
      <c r="A53" s="166"/>
      <c r="B53" s="120"/>
      <c r="C53" s="133"/>
      <c r="D53" s="134"/>
      <c r="E53" s="134"/>
      <c r="F53" s="124" t="str">
        <f t="shared" si="2"/>
        <v/>
      </c>
      <c r="G53" s="125"/>
      <c r="H53" s="126"/>
      <c r="I53" s="155" t="str">
        <f t="shared" si="0"/>
        <v/>
      </c>
      <c r="J53" s="128"/>
      <c r="K53" s="129" t="str">
        <f t="shared" si="1"/>
        <v/>
      </c>
    </row>
  </sheetData>
  <mergeCells count="1">
    <mergeCell ref="A2:G3"/>
  </mergeCells>
  <phoneticPr fontId="17" type="noConversion"/>
  <conditionalFormatting sqref="F6:F53">
    <cfRule type="colorScale" priority="1">
      <colorScale>
        <cfvo type="num" val="3"/>
        <cfvo type="num" val="7"/>
        <cfvo type="num" val="12"/>
        <color rgb="FF00B050"/>
        <color rgb="FFFFEB84"/>
        <color rgb="FFFF0000"/>
      </colorScale>
    </cfRule>
  </conditionalFormatting>
  <dataValidations count="2">
    <dataValidation type="list" allowBlank="1" showInputMessage="1" showErrorMessage="1" sqref="I54:I59 AC15:AC28">
      <formula1>Pieces</formula1>
    </dataValidation>
    <dataValidation type="list" allowBlank="1" showInputMessage="1" showErrorMessage="1" sqref="B6:B53">
      <formula1>Pièces</formula1>
    </dataValidation>
  </dataValidations>
  <pageMargins left="0.7" right="0.7" top="0.75" bottom="0.75" header="0.3" footer="0.3"/>
  <tableParts count="1">
    <tablePart r:id="rId2"/>
  </tableParts>
</worksheet>
</file>

<file path=xl/worksheets/sheet4.xml><?xml version="1.0" encoding="utf-8"?>
<worksheet xmlns="http://schemas.openxmlformats.org/spreadsheetml/2006/main" xmlns:r="http://schemas.openxmlformats.org/officeDocument/2006/relationships">
  <sheetPr codeName="Feuil6">
    <tabColor rgb="FF00B0F0"/>
  </sheetPr>
  <dimension ref="A1:B13"/>
  <sheetViews>
    <sheetView workbookViewId="0">
      <selection activeCell="A2" sqref="A2:B2"/>
    </sheetView>
  </sheetViews>
  <sheetFormatPr baseColWidth="10" defaultRowHeight="15"/>
  <cols>
    <col min="1" max="1" width="52" bestFit="1" customWidth="1"/>
  </cols>
  <sheetData>
    <row r="1" spans="1:2">
      <c r="A1" s="83" t="s">
        <v>115</v>
      </c>
      <c r="B1" s="83" t="s">
        <v>116</v>
      </c>
    </row>
    <row r="2" spans="1:2">
      <c r="A2" s="84" t="s">
        <v>117</v>
      </c>
      <c r="B2" s="85">
        <v>105</v>
      </c>
    </row>
    <row r="3" spans="1:2">
      <c r="A3" s="84" t="s">
        <v>118</v>
      </c>
      <c r="B3" s="85">
        <v>210450</v>
      </c>
    </row>
    <row r="4" spans="1:2">
      <c r="A4" s="84" t="s">
        <v>119</v>
      </c>
      <c r="B4" s="85">
        <v>450</v>
      </c>
    </row>
    <row r="5" spans="1:2">
      <c r="A5" s="84"/>
      <c r="B5" s="85"/>
    </row>
    <row r="6" spans="1:2">
      <c r="A6" s="84"/>
      <c r="B6" s="85"/>
    </row>
    <row r="7" spans="1:2">
      <c r="A7" s="84"/>
      <c r="B7" s="86"/>
    </row>
    <row r="8" spans="1:2">
      <c r="A8" s="84"/>
      <c r="B8" s="86"/>
    </row>
    <row r="9" spans="1:2">
      <c r="A9" s="84"/>
      <c r="B9" s="85"/>
    </row>
    <row r="10" spans="1:2">
      <c r="A10" s="84"/>
      <c r="B10" s="85"/>
    </row>
    <row r="11" spans="1:2">
      <c r="A11" s="84"/>
      <c r="B11" s="85"/>
    </row>
    <row r="12" spans="1:2">
      <c r="A12" s="84"/>
      <c r="B12" s="85"/>
    </row>
    <row r="13" spans="1:2">
      <c r="A13" s="87"/>
      <c r="B13" s="88"/>
    </row>
  </sheetData>
  <phoneticPr fontId="17" type="noConversion"/>
  <pageMargins left="0.7" right="0.7" top="0.75" bottom="0.75" header="0.3" footer="0.3"/>
</worksheet>
</file>

<file path=xl/worksheets/sheet5.xml><?xml version="1.0" encoding="utf-8"?>
<worksheet xmlns="http://schemas.openxmlformats.org/spreadsheetml/2006/main" xmlns:r="http://schemas.openxmlformats.org/officeDocument/2006/relationships">
  <sheetPr codeName="Feuil1">
    <tabColor rgb="FFFF0000"/>
  </sheetPr>
  <dimension ref="A1:AU358"/>
  <sheetViews>
    <sheetView showGridLines="0" showZeros="0" zoomScale="70" zoomScaleNormal="70" workbookViewId="0">
      <selection activeCell="F28" sqref="F28"/>
    </sheetView>
  </sheetViews>
  <sheetFormatPr baseColWidth="10" defaultRowHeight="15"/>
  <cols>
    <col min="2" max="2" width="19.28515625" bestFit="1" customWidth="1"/>
    <col min="3" max="3" width="49.7109375" bestFit="1" customWidth="1"/>
    <col min="4" max="4" width="15.28515625" bestFit="1" customWidth="1"/>
    <col min="5" max="5" width="16.7109375" bestFit="1" customWidth="1"/>
    <col min="6" max="6" width="10" style="13" bestFit="1" customWidth="1"/>
    <col min="7" max="7" width="12.28515625" bestFit="1" customWidth="1"/>
    <col min="8" max="8" width="17.5703125" bestFit="1" customWidth="1"/>
    <col min="9" max="9" width="20.5703125" bestFit="1" customWidth="1"/>
    <col min="10" max="10" width="13" bestFit="1" customWidth="1"/>
    <col min="11" max="11" width="44.7109375" bestFit="1" customWidth="1"/>
    <col min="20" max="26" width="11" style="43" customWidth="1"/>
  </cols>
  <sheetData>
    <row r="1" spans="1:47" ht="15.75" thickBot="1">
      <c r="J1" s="14"/>
      <c r="K1" s="14"/>
      <c r="L1" s="14"/>
      <c r="M1" s="14"/>
      <c r="N1" s="14"/>
      <c r="O1" s="14"/>
      <c r="P1" s="14"/>
      <c r="Q1" s="14"/>
      <c r="R1" s="14"/>
      <c r="S1" s="14"/>
      <c r="T1" s="14"/>
      <c r="U1" s="14"/>
      <c r="V1" s="14"/>
      <c r="W1" s="14"/>
      <c r="X1" s="14"/>
      <c r="Y1" s="14"/>
      <c r="Z1" s="14"/>
      <c r="AA1" s="14"/>
      <c r="AB1" s="14"/>
      <c r="AC1" s="14"/>
      <c r="AD1" s="14"/>
      <c r="AE1" s="14"/>
      <c r="AF1" s="14"/>
      <c r="AG1" s="14"/>
      <c r="AH1" s="14"/>
      <c r="AI1" s="14"/>
      <c r="AJ1" s="14"/>
      <c r="AK1" s="14"/>
      <c r="AL1" s="14"/>
      <c r="AM1" s="14"/>
      <c r="AN1" s="14"/>
      <c r="AO1" s="14"/>
      <c r="AP1" s="14"/>
      <c r="AQ1" s="14"/>
      <c r="AR1" s="15"/>
      <c r="AS1" s="15"/>
      <c r="AT1" s="15"/>
      <c r="AU1" s="15"/>
    </row>
    <row r="2" spans="1:47" ht="15.75" thickBot="1">
      <c r="D2" s="177" t="s">
        <v>29</v>
      </c>
      <c r="E2" s="178"/>
      <c r="F2" s="179" t="s">
        <v>30</v>
      </c>
      <c r="G2" s="180"/>
      <c r="H2" s="180"/>
      <c r="I2" s="181"/>
      <c r="J2" s="14"/>
      <c r="K2" s="14"/>
      <c r="L2" s="14"/>
      <c r="M2" s="14"/>
      <c r="N2" s="14"/>
      <c r="O2" s="14"/>
      <c r="P2" s="182" t="s">
        <v>31</v>
      </c>
      <c r="Q2" s="182"/>
      <c r="R2" s="182"/>
      <c r="S2" s="182"/>
      <c r="T2" s="182" t="s">
        <v>32</v>
      </c>
      <c r="U2" s="182"/>
      <c r="V2" s="182"/>
      <c r="W2" s="182"/>
      <c r="X2" s="14"/>
      <c r="Y2" s="16" t="s">
        <v>33</v>
      </c>
      <c r="Z2" s="14"/>
      <c r="AA2" s="14"/>
      <c r="AB2" s="14"/>
      <c r="AC2" s="14"/>
      <c r="AD2" s="14"/>
      <c r="AE2" s="14"/>
      <c r="AF2" s="14"/>
      <c r="AG2" s="14"/>
      <c r="AH2" s="14"/>
      <c r="AI2" s="14"/>
      <c r="AJ2" s="14"/>
      <c r="AK2" s="14"/>
      <c r="AL2" s="17"/>
      <c r="AM2" s="17"/>
      <c r="AN2" s="17"/>
      <c r="AO2" s="14"/>
      <c r="AP2" s="14"/>
      <c r="AQ2" s="14"/>
      <c r="AR2" s="15"/>
      <c r="AS2" s="15"/>
      <c r="AT2" s="15"/>
      <c r="AU2" s="15"/>
    </row>
    <row r="3" spans="1:47" ht="15.75" thickBot="1">
      <c r="B3" s="183" t="s">
        <v>34</v>
      </c>
      <c r="C3" s="18" t="s">
        <v>35</v>
      </c>
      <c r="D3" s="19" t="s">
        <v>36</v>
      </c>
      <c r="E3" s="20" t="s">
        <v>37</v>
      </c>
      <c r="F3" s="21" t="s">
        <v>38</v>
      </c>
      <c r="G3" s="22" t="s">
        <v>39</v>
      </c>
      <c r="H3" s="22" t="s">
        <v>40</v>
      </c>
      <c r="I3" s="23" t="s">
        <v>41</v>
      </c>
      <c r="J3" s="14" t="s">
        <v>42</v>
      </c>
      <c r="K3" s="14"/>
      <c r="L3" s="14" t="s">
        <v>43</v>
      </c>
      <c r="M3" s="14"/>
      <c r="N3" s="14"/>
      <c r="O3" s="16" t="s">
        <v>44</v>
      </c>
      <c r="P3" s="16" t="s">
        <v>45</v>
      </c>
      <c r="Q3" s="16" t="s">
        <v>46</v>
      </c>
      <c r="R3" s="16" t="s">
        <v>47</v>
      </c>
      <c r="S3" s="16" t="s">
        <v>48</v>
      </c>
      <c r="T3" s="16" t="s">
        <v>44</v>
      </c>
      <c r="U3" s="16" t="s">
        <v>45</v>
      </c>
      <c r="V3" s="16" t="s">
        <v>46</v>
      </c>
      <c r="W3" s="16" t="s">
        <v>47</v>
      </c>
      <c r="X3" s="16" t="s">
        <v>48</v>
      </c>
      <c r="Y3" s="16" t="s">
        <v>49</v>
      </c>
      <c r="Z3" s="14"/>
      <c r="AA3" s="14"/>
      <c r="AB3" s="14"/>
      <c r="AC3" s="14"/>
      <c r="AD3" s="14"/>
      <c r="AE3" s="14"/>
      <c r="AF3" s="14"/>
      <c r="AG3" s="14"/>
      <c r="AH3" s="14"/>
      <c r="AI3" s="14"/>
      <c r="AJ3" s="14"/>
      <c r="AK3" s="14"/>
      <c r="AL3" s="17"/>
      <c r="AM3" s="17"/>
      <c r="AN3" s="17"/>
      <c r="AO3" s="14"/>
      <c r="AP3" s="14"/>
      <c r="AQ3" s="14"/>
      <c r="AR3" s="15"/>
      <c r="AS3" s="15"/>
      <c r="AT3" s="15"/>
      <c r="AU3" s="15"/>
    </row>
    <row r="4" spans="1:47">
      <c r="B4" s="48"/>
      <c r="C4" s="25" t="s">
        <v>96</v>
      </c>
      <c r="D4" s="79"/>
      <c r="E4" s="67"/>
      <c r="F4" s="68"/>
      <c r="G4" s="69"/>
      <c r="H4" s="69"/>
      <c r="I4" s="80"/>
      <c r="J4" s="28"/>
      <c r="K4" s="29" t="s">
        <v>50</v>
      </c>
      <c r="L4" s="14" t="s">
        <v>51</v>
      </c>
      <c r="M4" s="14"/>
      <c r="N4" s="14"/>
      <c r="O4" s="16">
        <f>IF($G4="Jour(s)",1,0)</f>
        <v>0</v>
      </c>
      <c r="P4" s="16">
        <f>IF($G4="Semaine(s)",1,0)</f>
        <v>0</v>
      </c>
      <c r="Q4" s="16">
        <f t="shared" ref="Q4:Q49" si="0">IF($G4="Mois",1,0)</f>
        <v>0</v>
      </c>
      <c r="R4" s="16">
        <f>IF($G4="Trimestre(s)",1,0)</f>
        <v>0</v>
      </c>
      <c r="S4" s="16">
        <f>IF($G4="Année(s)",1,0)</f>
        <v>0</v>
      </c>
      <c r="T4" s="16">
        <f>IF(O4=1,$F4*1,0)</f>
        <v>0</v>
      </c>
      <c r="U4" s="16">
        <f>IF(P4=1,$F4*7,0)</f>
        <v>0</v>
      </c>
      <c r="V4" s="16">
        <f>IF(Q4=1,$F4*30,0)</f>
        <v>0</v>
      </c>
      <c r="W4" s="16">
        <f>IF(R4=1,$F4*90,0)</f>
        <v>0</v>
      </c>
      <c r="X4" s="16">
        <f>IF(S4=1,$F4*365,0)</f>
        <v>0</v>
      </c>
      <c r="Y4" s="16">
        <f t="shared" ref="Y4:Y49" si="1">IF(AND(F4&gt;1,F4="Années"),"Erreur de saisie",ROUND(SUM($T4:$X4),0))</f>
        <v>0</v>
      </c>
      <c r="Z4" s="14"/>
      <c r="AA4" s="14"/>
      <c r="AB4" s="14"/>
      <c r="AC4" s="14"/>
      <c r="AD4" s="14"/>
      <c r="AE4" s="14"/>
      <c r="AF4" s="14"/>
      <c r="AG4" s="14"/>
      <c r="AH4" s="14"/>
      <c r="AI4" s="14"/>
      <c r="AJ4" s="14"/>
      <c r="AK4" s="14"/>
      <c r="AL4" s="17"/>
      <c r="AM4" s="17"/>
      <c r="AN4" s="17"/>
      <c r="AO4" s="14"/>
      <c r="AP4" s="14"/>
      <c r="AQ4" s="14"/>
      <c r="AR4" s="15"/>
      <c r="AS4" s="15"/>
      <c r="AT4" s="15"/>
      <c r="AU4" s="15"/>
    </row>
    <row r="5" spans="1:47">
      <c r="B5" s="184"/>
      <c r="C5" s="42" t="s">
        <v>97</v>
      </c>
      <c r="D5" s="72"/>
      <c r="E5" s="67"/>
      <c r="F5" s="68"/>
      <c r="G5" s="69"/>
      <c r="H5" s="69" t="str">
        <f t="shared" ref="H5:H49" si="2">IF(Y5&gt;0,Y5,"")</f>
        <v/>
      </c>
      <c r="I5" s="80"/>
      <c r="J5" s="32"/>
      <c r="K5" s="14" t="s">
        <v>52</v>
      </c>
      <c r="L5" s="14" t="s">
        <v>46</v>
      </c>
      <c r="M5" s="14"/>
      <c r="N5" s="14"/>
      <c r="O5" s="16">
        <f t="shared" ref="O5:O49" si="3">IF($G5="Jour(s)",1,0)</f>
        <v>0</v>
      </c>
      <c r="P5" s="16">
        <f t="shared" ref="P5:P49" si="4">IF($G5="Semaine(s)",1,0)</f>
        <v>0</v>
      </c>
      <c r="Q5" s="16">
        <f t="shared" si="0"/>
        <v>0</v>
      </c>
      <c r="R5" s="16">
        <f t="shared" ref="R5:R49" si="5">IF($G5="Trimestre(s)",1,0)</f>
        <v>0</v>
      </c>
      <c r="S5" s="16">
        <f t="shared" ref="S5:S49" si="6">IF($G5="Année(s)",1,0)</f>
        <v>0</v>
      </c>
      <c r="T5" s="16">
        <f t="shared" ref="T5:T49" si="7">IF(O5=1,$F5*1,0)</f>
        <v>0</v>
      </c>
      <c r="U5" s="16">
        <f t="shared" ref="U5:U49" si="8">IF(P5=1,$F5*7,0)</f>
        <v>0</v>
      </c>
      <c r="V5" s="16">
        <f t="shared" ref="V5:V49" si="9">IF(Q5=1,$F5*30,0)</f>
        <v>0</v>
      </c>
      <c r="W5" s="16">
        <f t="shared" ref="W5:W49" si="10">IF(R5=1,$F5*90,0)</f>
        <v>0</v>
      </c>
      <c r="X5" s="16">
        <f t="shared" ref="X5:X49" si="11">IF(S5=1,$F5*365,0)</f>
        <v>0</v>
      </c>
      <c r="Y5" s="16">
        <f t="shared" si="1"/>
        <v>0</v>
      </c>
      <c r="Z5" s="14"/>
      <c r="AA5" s="14"/>
      <c r="AB5" s="14"/>
      <c r="AC5" s="14"/>
      <c r="AD5" s="14"/>
      <c r="AE5" s="14"/>
      <c r="AF5" s="14"/>
      <c r="AG5" s="14"/>
      <c r="AH5" s="14"/>
      <c r="AI5" s="14"/>
      <c r="AJ5" s="14"/>
      <c r="AK5" s="14"/>
      <c r="AL5" s="17"/>
      <c r="AM5" s="17"/>
      <c r="AN5" s="17"/>
      <c r="AO5" s="14"/>
      <c r="AP5" s="14"/>
      <c r="AQ5" s="14"/>
      <c r="AR5" s="15"/>
      <c r="AS5" s="15"/>
      <c r="AT5" s="15"/>
      <c r="AU5" s="15"/>
    </row>
    <row r="6" spans="1:47">
      <c r="B6" s="185">
        <v>42662</v>
      </c>
      <c r="C6" s="15" t="s">
        <v>98</v>
      </c>
      <c r="D6" s="72">
        <f t="shared" ref="D6:D49" ca="1" si="12">IF(AND(E6=TODAY(),E6&gt;B6),E6,B6)</f>
        <v>42662</v>
      </c>
      <c r="E6" s="67">
        <f t="shared" ref="E6:E49" ca="1" si="13">IF(OR($D6="",$H6=""),"",$D6+$H6)</f>
        <v>42707</v>
      </c>
      <c r="F6" s="68">
        <v>1.5</v>
      </c>
      <c r="G6" s="69" t="s">
        <v>46</v>
      </c>
      <c r="H6" s="69">
        <f t="shared" si="2"/>
        <v>45</v>
      </c>
      <c r="I6" s="80"/>
      <c r="J6" s="32"/>
      <c r="K6" s="14" t="s">
        <v>53</v>
      </c>
      <c r="L6" s="14" t="s">
        <v>54</v>
      </c>
      <c r="M6" s="14"/>
      <c r="N6" s="14"/>
      <c r="O6" s="16">
        <f t="shared" si="3"/>
        <v>0</v>
      </c>
      <c r="P6" s="16">
        <f t="shared" si="4"/>
        <v>0</v>
      </c>
      <c r="Q6" s="16">
        <f t="shared" si="0"/>
        <v>1</v>
      </c>
      <c r="R6" s="16">
        <f t="shared" si="5"/>
        <v>0</v>
      </c>
      <c r="S6" s="16">
        <f t="shared" si="6"/>
        <v>0</v>
      </c>
      <c r="T6" s="16">
        <f t="shared" si="7"/>
        <v>0</v>
      </c>
      <c r="U6" s="16">
        <f t="shared" si="8"/>
        <v>0</v>
      </c>
      <c r="V6" s="16">
        <f t="shared" si="9"/>
        <v>45</v>
      </c>
      <c r="W6" s="16">
        <f t="shared" si="10"/>
        <v>0</v>
      </c>
      <c r="X6" s="16">
        <f t="shared" si="11"/>
        <v>0</v>
      </c>
      <c r="Y6" s="16">
        <f t="shared" si="1"/>
        <v>45</v>
      </c>
      <c r="Z6" s="14"/>
      <c r="AA6" s="14"/>
      <c r="AB6" s="14"/>
      <c r="AC6" s="14"/>
      <c r="AD6" s="14"/>
      <c r="AE6" s="14"/>
      <c r="AF6" s="14"/>
      <c r="AG6" s="14"/>
      <c r="AH6" s="14"/>
      <c r="AI6" s="14"/>
      <c r="AJ6" s="14"/>
      <c r="AK6" s="14"/>
      <c r="AL6" s="17"/>
      <c r="AM6" s="17"/>
      <c r="AN6" s="17"/>
      <c r="AO6" s="14"/>
      <c r="AP6" s="14"/>
      <c r="AQ6" s="14"/>
      <c r="AR6" s="15"/>
      <c r="AS6" s="15"/>
      <c r="AT6" s="15"/>
      <c r="AU6" s="15"/>
    </row>
    <row r="7" spans="1:47">
      <c r="A7" s="17"/>
      <c r="B7" s="185">
        <v>42662</v>
      </c>
      <c r="C7" s="15" t="s">
        <v>53</v>
      </c>
      <c r="D7" s="72">
        <f t="shared" ca="1" si="12"/>
        <v>42662</v>
      </c>
      <c r="E7" s="67">
        <f t="shared" ca="1" si="13"/>
        <v>42707</v>
      </c>
      <c r="F7" s="68">
        <v>1.5</v>
      </c>
      <c r="G7" s="69" t="s">
        <v>46</v>
      </c>
      <c r="H7" s="69">
        <f t="shared" si="2"/>
        <v>45</v>
      </c>
      <c r="I7" s="80"/>
      <c r="J7" s="32"/>
      <c r="K7" s="14" t="s">
        <v>55</v>
      </c>
      <c r="L7" s="14" t="s">
        <v>56</v>
      </c>
      <c r="M7" s="14"/>
      <c r="N7" s="14"/>
      <c r="O7" s="16">
        <f t="shared" si="3"/>
        <v>0</v>
      </c>
      <c r="P7" s="16">
        <f t="shared" si="4"/>
        <v>0</v>
      </c>
      <c r="Q7" s="16">
        <f t="shared" si="0"/>
        <v>1</v>
      </c>
      <c r="R7" s="16">
        <f t="shared" si="5"/>
        <v>0</v>
      </c>
      <c r="S7" s="16">
        <f t="shared" si="6"/>
        <v>0</v>
      </c>
      <c r="T7" s="16">
        <f t="shared" si="7"/>
        <v>0</v>
      </c>
      <c r="U7" s="16">
        <f t="shared" si="8"/>
        <v>0</v>
      </c>
      <c r="V7" s="16">
        <f t="shared" si="9"/>
        <v>45</v>
      </c>
      <c r="W7" s="16">
        <f t="shared" si="10"/>
        <v>0</v>
      </c>
      <c r="X7" s="16">
        <f t="shared" si="11"/>
        <v>0</v>
      </c>
      <c r="Y7" s="16">
        <f t="shared" si="1"/>
        <v>45</v>
      </c>
      <c r="Z7" s="14"/>
      <c r="AA7" s="14"/>
      <c r="AB7" s="14"/>
      <c r="AC7" s="14"/>
      <c r="AD7" s="14"/>
      <c r="AE7" s="14"/>
      <c r="AF7" s="14"/>
      <c r="AG7" s="14"/>
      <c r="AH7" s="14"/>
      <c r="AI7" s="14"/>
      <c r="AJ7" s="14"/>
      <c r="AK7" s="14"/>
      <c r="AL7" s="17"/>
      <c r="AM7" s="17"/>
      <c r="AN7" s="17"/>
      <c r="AO7" s="14"/>
      <c r="AP7" s="14"/>
      <c r="AQ7" s="14"/>
      <c r="AR7" s="15"/>
      <c r="AS7" s="15"/>
      <c r="AT7" s="15"/>
      <c r="AU7" s="15"/>
    </row>
    <row r="8" spans="1:47">
      <c r="A8" s="17"/>
      <c r="B8" s="185">
        <v>42662</v>
      </c>
      <c r="C8" s="15" t="s">
        <v>55</v>
      </c>
      <c r="D8" s="72">
        <f t="shared" ca="1" si="12"/>
        <v>42662</v>
      </c>
      <c r="E8" s="67">
        <f t="shared" ca="1" si="13"/>
        <v>42707</v>
      </c>
      <c r="F8" s="68">
        <v>1.5</v>
      </c>
      <c r="G8" s="69" t="s">
        <v>46</v>
      </c>
      <c r="H8" s="69">
        <f t="shared" si="2"/>
        <v>45</v>
      </c>
      <c r="I8" s="80"/>
      <c r="J8" s="32"/>
      <c r="K8" s="14" t="s">
        <v>57</v>
      </c>
      <c r="L8" s="14"/>
      <c r="M8" s="14"/>
      <c r="N8" s="14"/>
      <c r="O8" s="16">
        <f t="shared" si="3"/>
        <v>0</v>
      </c>
      <c r="P8" s="16">
        <f t="shared" si="4"/>
        <v>0</v>
      </c>
      <c r="Q8" s="16">
        <f t="shared" si="0"/>
        <v>1</v>
      </c>
      <c r="R8" s="16">
        <f t="shared" si="5"/>
        <v>0</v>
      </c>
      <c r="S8" s="16">
        <f t="shared" si="6"/>
        <v>0</v>
      </c>
      <c r="T8" s="16">
        <f t="shared" si="7"/>
        <v>0</v>
      </c>
      <c r="U8" s="16">
        <f t="shared" si="8"/>
        <v>0</v>
      </c>
      <c r="V8" s="16">
        <f t="shared" si="9"/>
        <v>45</v>
      </c>
      <c r="W8" s="16">
        <f t="shared" si="10"/>
        <v>0</v>
      </c>
      <c r="X8" s="16">
        <f t="shared" si="11"/>
        <v>0</v>
      </c>
      <c r="Y8" s="16">
        <f t="shared" si="1"/>
        <v>45</v>
      </c>
      <c r="Z8" s="14"/>
      <c r="AA8" s="14"/>
      <c r="AB8" s="14"/>
      <c r="AC8" s="14"/>
      <c r="AD8" s="14"/>
      <c r="AE8" s="14"/>
      <c r="AF8" s="14"/>
      <c r="AG8" s="14"/>
      <c r="AH8" s="14"/>
      <c r="AI8" s="14"/>
      <c r="AJ8" s="14"/>
      <c r="AK8" s="14"/>
      <c r="AL8" s="17"/>
      <c r="AM8" s="17"/>
      <c r="AN8" s="17"/>
      <c r="AO8" s="14"/>
      <c r="AP8" s="14"/>
      <c r="AQ8" s="14"/>
      <c r="AR8" s="15"/>
      <c r="AS8" s="15"/>
      <c r="AT8" s="15"/>
      <c r="AU8" s="15"/>
    </row>
    <row r="9" spans="1:47">
      <c r="B9" s="185">
        <v>42662</v>
      </c>
      <c r="C9" s="15" t="s">
        <v>99</v>
      </c>
      <c r="D9" s="72">
        <f t="shared" ca="1" si="12"/>
        <v>42662</v>
      </c>
      <c r="E9" s="67">
        <f t="shared" ca="1" si="13"/>
        <v>42707</v>
      </c>
      <c r="F9" s="68">
        <v>1.5</v>
      </c>
      <c r="G9" s="69" t="s">
        <v>46</v>
      </c>
      <c r="H9" s="69">
        <f t="shared" si="2"/>
        <v>45</v>
      </c>
      <c r="I9" s="80"/>
      <c r="J9" s="32"/>
      <c r="K9" s="14" t="s">
        <v>58</v>
      </c>
      <c r="L9" s="14"/>
      <c r="M9" s="14"/>
      <c r="N9" s="14"/>
      <c r="O9" s="16">
        <f t="shared" si="3"/>
        <v>0</v>
      </c>
      <c r="P9" s="16">
        <f t="shared" si="4"/>
        <v>0</v>
      </c>
      <c r="Q9" s="16">
        <f t="shared" si="0"/>
        <v>1</v>
      </c>
      <c r="R9" s="16">
        <f t="shared" si="5"/>
        <v>0</v>
      </c>
      <c r="S9" s="16">
        <f t="shared" si="6"/>
        <v>0</v>
      </c>
      <c r="T9" s="16">
        <f t="shared" si="7"/>
        <v>0</v>
      </c>
      <c r="U9" s="16">
        <f t="shared" si="8"/>
        <v>0</v>
      </c>
      <c r="V9" s="16">
        <f t="shared" si="9"/>
        <v>45</v>
      </c>
      <c r="W9" s="16">
        <f t="shared" si="10"/>
        <v>0</v>
      </c>
      <c r="X9" s="16">
        <f t="shared" si="11"/>
        <v>0</v>
      </c>
      <c r="Y9" s="16">
        <f t="shared" si="1"/>
        <v>45</v>
      </c>
      <c r="Z9" s="14"/>
      <c r="AA9" s="14"/>
      <c r="AB9" s="14"/>
      <c r="AC9" s="14"/>
      <c r="AD9" s="14"/>
      <c r="AE9" s="14"/>
      <c r="AF9" s="14"/>
      <c r="AG9" s="14"/>
      <c r="AH9" s="14"/>
      <c r="AI9" s="14"/>
      <c r="AJ9" s="14"/>
      <c r="AK9" s="14"/>
      <c r="AL9" s="17"/>
      <c r="AM9" s="17"/>
      <c r="AN9" s="17"/>
      <c r="AO9" s="14"/>
      <c r="AP9" s="14"/>
      <c r="AQ9" s="14"/>
      <c r="AR9" s="15"/>
      <c r="AS9" s="15"/>
      <c r="AT9" s="15"/>
      <c r="AU9" s="15"/>
    </row>
    <row r="10" spans="1:47">
      <c r="B10" s="185">
        <v>42662</v>
      </c>
      <c r="C10" s="15" t="s">
        <v>100</v>
      </c>
      <c r="D10" s="72">
        <f t="shared" ca="1" si="12"/>
        <v>42662</v>
      </c>
      <c r="E10" s="67">
        <f t="shared" ca="1" si="13"/>
        <v>42707</v>
      </c>
      <c r="F10" s="68">
        <v>1.5</v>
      </c>
      <c r="G10" s="69" t="s">
        <v>46</v>
      </c>
      <c r="H10" s="69">
        <f t="shared" si="2"/>
        <v>45</v>
      </c>
      <c r="I10" s="80"/>
      <c r="J10" s="32"/>
      <c r="K10" s="14"/>
      <c r="L10" s="14"/>
      <c r="M10" s="14"/>
      <c r="N10" s="14"/>
      <c r="O10" s="16">
        <f t="shared" si="3"/>
        <v>0</v>
      </c>
      <c r="P10" s="16">
        <f t="shared" si="4"/>
        <v>0</v>
      </c>
      <c r="Q10" s="16">
        <f t="shared" si="0"/>
        <v>1</v>
      </c>
      <c r="R10" s="16">
        <f t="shared" si="5"/>
        <v>0</v>
      </c>
      <c r="S10" s="16">
        <f t="shared" si="6"/>
        <v>0</v>
      </c>
      <c r="T10" s="16">
        <f t="shared" si="7"/>
        <v>0</v>
      </c>
      <c r="U10" s="16">
        <f t="shared" si="8"/>
        <v>0</v>
      </c>
      <c r="V10" s="16">
        <f t="shared" si="9"/>
        <v>45</v>
      </c>
      <c r="W10" s="16">
        <f t="shared" si="10"/>
        <v>0</v>
      </c>
      <c r="X10" s="16">
        <f t="shared" si="11"/>
        <v>0</v>
      </c>
      <c r="Y10" s="16">
        <f t="shared" si="1"/>
        <v>45</v>
      </c>
      <c r="Z10" s="14"/>
      <c r="AA10" s="14"/>
      <c r="AB10" s="14"/>
      <c r="AC10" s="14"/>
      <c r="AD10" s="14"/>
      <c r="AE10" s="14"/>
      <c r="AF10" s="14"/>
      <c r="AG10" s="14"/>
      <c r="AH10" s="14"/>
      <c r="AI10" s="14"/>
      <c r="AJ10" s="14"/>
      <c r="AK10" s="14"/>
      <c r="AL10" s="17"/>
      <c r="AM10" s="17"/>
      <c r="AN10" s="17"/>
      <c r="AO10" s="14"/>
      <c r="AP10" s="14"/>
      <c r="AQ10" s="14"/>
      <c r="AR10" s="15"/>
      <c r="AS10" s="15"/>
      <c r="AT10" s="15"/>
      <c r="AU10" s="15"/>
    </row>
    <row r="11" spans="1:47">
      <c r="B11" s="185">
        <v>42662</v>
      </c>
      <c r="C11" s="41" t="s">
        <v>101</v>
      </c>
      <c r="D11" s="72">
        <f t="shared" ca="1" si="12"/>
        <v>42662</v>
      </c>
      <c r="E11" s="67">
        <f t="shared" ca="1" si="13"/>
        <v>42707</v>
      </c>
      <c r="F11" s="68">
        <v>1.5</v>
      </c>
      <c r="G11" s="69" t="s">
        <v>46</v>
      </c>
      <c r="H11" s="69">
        <f t="shared" si="2"/>
        <v>45</v>
      </c>
      <c r="I11" s="80"/>
      <c r="J11" s="28"/>
      <c r="K11" s="29" t="s">
        <v>59</v>
      </c>
      <c r="L11" s="14"/>
      <c r="M11" s="14"/>
      <c r="N11" s="14"/>
      <c r="O11" s="16">
        <f t="shared" si="3"/>
        <v>0</v>
      </c>
      <c r="P11" s="16">
        <f t="shared" si="4"/>
        <v>0</v>
      </c>
      <c r="Q11" s="16">
        <f t="shared" si="0"/>
        <v>1</v>
      </c>
      <c r="R11" s="16">
        <f t="shared" si="5"/>
        <v>0</v>
      </c>
      <c r="S11" s="16">
        <f t="shared" si="6"/>
        <v>0</v>
      </c>
      <c r="T11" s="16">
        <f t="shared" si="7"/>
        <v>0</v>
      </c>
      <c r="U11" s="16">
        <f t="shared" si="8"/>
        <v>0</v>
      </c>
      <c r="V11" s="16">
        <f t="shared" si="9"/>
        <v>45</v>
      </c>
      <c r="W11" s="16">
        <f t="shared" si="10"/>
        <v>0</v>
      </c>
      <c r="X11" s="16">
        <f t="shared" si="11"/>
        <v>0</v>
      </c>
      <c r="Y11" s="16">
        <f t="shared" si="1"/>
        <v>45</v>
      </c>
      <c r="Z11" s="14"/>
      <c r="AA11" s="14"/>
      <c r="AB11" s="14"/>
      <c r="AC11" s="14"/>
      <c r="AD11" s="14"/>
      <c r="AE11" s="14"/>
      <c r="AF11" s="14"/>
      <c r="AG11" s="14"/>
      <c r="AH11" s="14"/>
      <c r="AI11" s="14"/>
      <c r="AJ11" s="14"/>
      <c r="AK11" s="14"/>
      <c r="AL11" s="17"/>
      <c r="AM11" s="17"/>
      <c r="AN11" s="17"/>
      <c r="AO11" s="14"/>
      <c r="AP11" s="14"/>
      <c r="AQ11" s="14"/>
      <c r="AR11" s="15"/>
      <c r="AS11" s="15"/>
      <c r="AT11" s="15"/>
      <c r="AU11" s="15"/>
    </row>
    <row r="12" spans="1:47">
      <c r="B12" s="185"/>
      <c r="C12" s="42" t="s">
        <v>59</v>
      </c>
      <c r="D12" s="72">
        <f t="shared" ca="1" si="12"/>
        <v>0</v>
      </c>
      <c r="E12" s="67" t="str">
        <f t="shared" ca="1" si="13"/>
        <v/>
      </c>
      <c r="F12" s="68"/>
      <c r="G12" s="69"/>
      <c r="H12" s="69" t="str">
        <f t="shared" si="2"/>
        <v/>
      </c>
      <c r="I12" s="80"/>
      <c r="J12" s="32"/>
      <c r="K12" s="14" t="s">
        <v>60</v>
      </c>
      <c r="L12" s="14"/>
      <c r="M12" s="14"/>
      <c r="N12" s="14"/>
      <c r="O12" s="16">
        <f t="shared" si="3"/>
        <v>0</v>
      </c>
      <c r="P12" s="16">
        <f t="shared" si="4"/>
        <v>0</v>
      </c>
      <c r="Q12" s="16">
        <f t="shared" si="0"/>
        <v>0</v>
      </c>
      <c r="R12" s="16">
        <f t="shared" si="5"/>
        <v>0</v>
      </c>
      <c r="S12" s="16">
        <f t="shared" si="6"/>
        <v>0</v>
      </c>
      <c r="T12" s="16">
        <f t="shared" si="7"/>
        <v>0</v>
      </c>
      <c r="U12" s="16">
        <f t="shared" si="8"/>
        <v>0</v>
      </c>
      <c r="V12" s="16">
        <f t="shared" si="9"/>
        <v>0</v>
      </c>
      <c r="W12" s="16">
        <f t="shared" si="10"/>
        <v>0</v>
      </c>
      <c r="X12" s="16">
        <f t="shared" si="11"/>
        <v>0</v>
      </c>
      <c r="Y12" s="16">
        <f t="shared" si="1"/>
        <v>0</v>
      </c>
      <c r="Z12" s="14"/>
      <c r="AA12" s="14"/>
      <c r="AB12" s="14"/>
      <c r="AC12" s="14"/>
      <c r="AD12" s="14"/>
      <c r="AE12" s="14"/>
      <c r="AF12" s="14"/>
      <c r="AG12" s="14"/>
      <c r="AH12" s="14"/>
      <c r="AI12" s="14"/>
      <c r="AJ12" s="14"/>
      <c r="AK12" s="14"/>
      <c r="AL12" s="17"/>
      <c r="AM12" s="17"/>
      <c r="AN12" s="17"/>
      <c r="AO12" s="14"/>
      <c r="AP12" s="14"/>
      <c r="AQ12" s="14"/>
      <c r="AR12" s="15"/>
      <c r="AS12" s="15"/>
      <c r="AT12" s="15"/>
      <c r="AU12" s="15"/>
    </row>
    <row r="13" spans="1:47">
      <c r="B13" s="185">
        <v>42662</v>
      </c>
      <c r="C13" s="15" t="s">
        <v>102</v>
      </c>
      <c r="D13" s="72">
        <f t="shared" ca="1" si="12"/>
        <v>42662</v>
      </c>
      <c r="E13" s="67">
        <f t="shared" ca="1" si="13"/>
        <v>42707</v>
      </c>
      <c r="F13" s="68">
        <v>1.5</v>
      </c>
      <c r="G13" s="69" t="s">
        <v>46</v>
      </c>
      <c r="H13" s="69">
        <f t="shared" si="2"/>
        <v>45</v>
      </c>
      <c r="I13" s="80"/>
      <c r="J13" s="32"/>
      <c r="K13" s="14"/>
      <c r="L13" s="14"/>
      <c r="M13" s="14"/>
      <c r="N13" s="14"/>
      <c r="O13" s="16">
        <f t="shared" si="3"/>
        <v>0</v>
      </c>
      <c r="P13" s="16">
        <f t="shared" si="4"/>
        <v>0</v>
      </c>
      <c r="Q13" s="16">
        <f t="shared" si="0"/>
        <v>1</v>
      </c>
      <c r="R13" s="16">
        <f t="shared" si="5"/>
        <v>0</v>
      </c>
      <c r="S13" s="16">
        <f t="shared" si="6"/>
        <v>0</v>
      </c>
      <c r="T13" s="16">
        <f t="shared" si="7"/>
        <v>0</v>
      </c>
      <c r="U13" s="16">
        <f t="shared" si="8"/>
        <v>0</v>
      </c>
      <c r="V13" s="16">
        <f t="shared" si="9"/>
        <v>45</v>
      </c>
      <c r="W13" s="16">
        <f t="shared" si="10"/>
        <v>0</v>
      </c>
      <c r="X13" s="16">
        <f t="shared" si="11"/>
        <v>0</v>
      </c>
      <c r="Y13" s="16">
        <f t="shared" si="1"/>
        <v>45</v>
      </c>
      <c r="Z13" s="14"/>
      <c r="AA13" s="14"/>
      <c r="AB13" s="14"/>
      <c r="AC13" s="14"/>
      <c r="AD13" s="14"/>
      <c r="AE13" s="14"/>
      <c r="AF13" s="14"/>
      <c r="AG13" s="14"/>
      <c r="AH13" s="14"/>
      <c r="AI13" s="14"/>
      <c r="AJ13" s="14"/>
      <c r="AK13" s="14"/>
      <c r="AL13" s="17"/>
      <c r="AM13" s="17"/>
      <c r="AN13" s="17"/>
      <c r="AO13" s="14"/>
      <c r="AP13" s="14"/>
      <c r="AQ13" s="14"/>
      <c r="AR13" s="15"/>
      <c r="AS13" s="15"/>
      <c r="AT13" s="15"/>
      <c r="AU13" s="15"/>
    </row>
    <row r="14" spans="1:47">
      <c r="B14" s="185">
        <v>42662</v>
      </c>
      <c r="C14" s="41" t="s">
        <v>103</v>
      </c>
      <c r="D14" s="72">
        <f t="shared" ca="1" si="12"/>
        <v>42662</v>
      </c>
      <c r="E14" s="67">
        <f t="shared" ca="1" si="13"/>
        <v>42707</v>
      </c>
      <c r="F14" s="68">
        <v>1.5</v>
      </c>
      <c r="G14" s="69" t="s">
        <v>46</v>
      </c>
      <c r="H14" s="69">
        <f t="shared" si="2"/>
        <v>45</v>
      </c>
      <c r="I14" s="80"/>
      <c r="J14" s="33"/>
      <c r="K14" s="29" t="s">
        <v>61</v>
      </c>
      <c r="L14" s="14"/>
      <c r="M14" s="14"/>
      <c r="N14" s="14"/>
      <c r="O14" s="16">
        <f t="shared" si="3"/>
        <v>0</v>
      </c>
      <c r="P14" s="16">
        <f t="shared" si="4"/>
        <v>0</v>
      </c>
      <c r="Q14" s="16">
        <f t="shared" si="0"/>
        <v>1</v>
      </c>
      <c r="R14" s="16">
        <f t="shared" si="5"/>
        <v>0</v>
      </c>
      <c r="S14" s="16">
        <f t="shared" si="6"/>
        <v>0</v>
      </c>
      <c r="T14" s="16">
        <f t="shared" si="7"/>
        <v>0</v>
      </c>
      <c r="U14" s="16">
        <f t="shared" si="8"/>
        <v>0</v>
      </c>
      <c r="V14" s="16">
        <f t="shared" si="9"/>
        <v>45</v>
      </c>
      <c r="W14" s="16">
        <f t="shared" si="10"/>
        <v>0</v>
      </c>
      <c r="X14" s="16">
        <f t="shared" si="11"/>
        <v>0</v>
      </c>
      <c r="Y14" s="16">
        <f t="shared" si="1"/>
        <v>45</v>
      </c>
      <c r="Z14" s="14"/>
      <c r="AA14" s="14"/>
      <c r="AB14" s="14"/>
      <c r="AC14" s="14"/>
      <c r="AD14" s="14"/>
      <c r="AE14" s="14"/>
      <c r="AF14" s="14"/>
      <c r="AG14" s="14"/>
      <c r="AH14" s="14"/>
      <c r="AI14" s="14"/>
      <c r="AJ14" s="14"/>
      <c r="AK14" s="14"/>
      <c r="AL14" s="17"/>
      <c r="AM14" s="17"/>
      <c r="AN14" s="17"/>
      <c r="AO14" s="14"/>
      <c r="AP14" s="14"/>
      <c r="AQ14" s="14"/>
      <c r="AR14" s="15"/>
      <c r="AS14" s="15"/>
      <c r="AT14" s="15"/>
      <c r="AU14" s="15"/>
    </row>
    <row r="15" spans="1:47">
      <c r="B15" s="48"/>
      <c r="C15" s="42" t="s">
        <v>61</v>
      </c>
      <c r="D15" s="72">
        <f t="shared" ca="1" si="12"/>
        <v>0</v>
      </c>
      <c r="E15" s="67" t="str">
        <f t="shared" ca="1" si="13"/>
        <v/>
      </c>
      <c r="F15" s="68"/>
      <c r="G15" s="69"/>
      <c r="H15" s="69" t="str">
        <f t="shared" si="2"/>
        <v/>
      </c>
      <c r="I15" s="80"/>
      <c r="J15" s="35"/>
      <c r="K15" s="36" t="s">
        <v>62</v>
      </c>
      <c r="L15" s="14"/>
      <c r="M15" s="14"/>
      <c r="N15" s="14"/>
      <c r="O15" s="16">
        <f t="shared" si="3"/>
        <v>0</v>
      </c>
      <c r="P15" s="16">
        <f t="shared" si="4"/>
        <v>0</v>
      </c>
      <c r="Q15" s="16">
        <f t="shared" si="0"/>
        <v>0</v>
      </c>
      <c r="R15" s="16">
        <f t="shared" si="5"/>
        <v>0</v>
      </c>
      <c r="S15" s="16">
        <f t="shared" si="6"/>
        <v>0</v>
      </c>
      <c r="T15" s="16">
        <f t="shared" si="7"/>
        <v>0</v>
      </c>
      <c r="U15" s="16">
        <f t="shared" si="8"/>
        <v>0</v>
      </c>
      <c r="V15" s="16">
        <f t="shared" si="9"/>
        <v>0</v>
      </c>
      <c r="W15" s="16">
        <f t="shared" si="10"/>
        <v>0</v>
      </c>
      <c r="X15" s="16">
        <f t="shared" si="11"/>
        <v>0</v>
      </c>
      <c r="Y15" s="16">
        <f t="shared" si="1"/>
        <v>0</v>
      </c>
      <c r="Z15" s="14"/>
      <c r="AA15" s="14"/>
      <c r="AB15" s="14"/>
      <c r="AC15" s="14"/>
      <c r="AD15" s="14"/>
      <c r="AE15" s="14"/>
      <c r="AF15" s="14"/>
      <c r="AG15" s="14"/>
      <c r="AH15" s="14"/>
      <c r="AI15" s="14"/>
      <c r="AJ15" s="14"/>
      <c r="AK15" s="14"/>
      <c r="AL15" s="17"/>
      <c r="AM15" s="17"/>
      <c r="AN15" s="17"/>
      <c r="AO15" s="14"/>
      <c r="AP15" s="14"/>
      <c r="AQ15" s="14"/>
      <c r="AR15" s="15"/>
      <c r="AS15" s="15"/>
      <c r="AT15" s="15"/>
      <c r="AU15" s="15"/>
    </row>
    <row r="16" spans="1:47">
      <c r="B16" s="185">
        <v>42662</v>
      </c>
      <c r="C16" s="15" t="s">
        <v>104</v>
      </c>
      <c r="D16" s="72">
        <f t="shared" ca="1" si="12"/>
        <v>42662</v>
      </c>
      <c r="E16" s="67">
        <f t="shared" ca="1" si="13"/>
        <v>42707</v>
      </c>
      <c r="F16" s="68">
        <v>1.5</v>
      </c>
      <c r="G16" s="69" t="s">
        <v>46</v>
      </c>
      <c r="H16" s="69">
        <f t="shared" si="2"/>
        <v>45</v>
      </c>
      <c r="I16" s="80"/>
      <c r="J16" s="32"/>
      <c r="K16" s="14" t="s">
        <v>63</v>
      </c>
      <c r="L16" s="14"/>
      <c r="M16" s="14"/>
      <c r="N16" s="14"/>
      <c r="O16" s="16">
        <f t="shared" si="3"/>
        <v>0</v>
      </c>
      <c r="P16" s="16">
        <f t="shared" si="4"/>
        <v>0</v>
      </c>
      <c r="Q16" s="16">
        <f t="shared" si="0"/>
        <v>1</v>
      </c>
      <c r="R16" s="16">
        <f t="shared" si="5"/>
        <v>0</v>
      </c>
      <c r="S16" s="16">
        <f t="shared" si="6"/>
        <v>0</v>
      </c>
      <c r="T16" s="16">
        <f t="shared" si="7"/>
        <v>0</v>
      </c>
      <c r="U16" s="16">
        <f t="shared" si="8"/>
        <v>0</v>
      </c>
      <c r="V16" s="16">
        <f t="shared" si="9"/>
        <v>45</v>
      </c>
      <c r="W16" s="16">
        <f t="shared" si="10"/>
        <v>0</v>
      </c>
      <c r="X16" s="16">
        <f t="shared" si="11"/>
        <v>0</v>
      </c>
      <c r="Y16" s="16">
        <f t="shared" si="1"/>
        <v>45</v>
      </c>
      <c r="Z16" s="14"/>
      <c r="AA16" s="14"/>
      <c r="AB16" s="14"/>
      <c r="AC16" s="14"/>
      <c r="AD16" s="14"/>
      <c r="AE16" s="14"/>
      <c r="AF16" s="14"/>
      <c r="AG16" s="14"/>
      <c r="AH16" s="14"/>
      <c r="AI16" s="14"/>
      <c r="AJ16" s="14"/>
      <c r="AK16" s="14"/>
      <c r="AL16" s="17"/>
      <c r="AM16" s="17"/>
      <c r="AN16" s="17"/>
      <c r="AO16" s="14"/>
      <c r="AP16" s="14"/>
      <c r="AQ16" s="14"/>
      <c r="AR16" s="15"/>
      <c r="AS16" s="15"/>
      <c r="AT16" s="15"/>
      <c r="AU16" s="15"/>
    </row>
    <row r="17" spans="2:47">
      <c r="B17" s="185">
        <v>42662</v>
      </c>
      <c r="C17" s="15" t="s">
        <v>105</v>
      </c>
      <c r="D17" s="72">
        <f t="shared" ca="1" si="12"/>
        <v>42662</v>
      </c>
      <c r="E17" s="67">
        <f t="shared" ca="1" si="13"/>
        <v>42707</v>
      </c>
      <c r="F17" s="68">
        <v>1.5</v>
      </c>
      <c r="G17" s="69" t="s">
        <v>46</v>
      </c>
      <c r="H17" s="69">
        <f t="shared" si="2"/>
        <v>45</v>
      </c>
      <c r="I17" s="80"/>
      <c r="J17" s="32"/>
      <c r="K17" s="14" t="s">
        <v>64</v>
      </c>
      <c r="L17" s="14"/>
      <c r="M17" s="14"/>
      <c r="N17" s="14"/>
      <c r="O17" s="16">
        <f t="shared" si="3"/>
        <v>0</v>
      </c>
      <c r="P17" s="16">
        <f t="shared" si="4"/>
        <v>0</v>
      </c>
      <c r="Q17" s="16">
        <f t="shared" si="0"/>
        <v>1</v>
      </c>
      <c r="R17" s="16">
        <f t="shared" si="5"/>
        <v>0</v>
      </c>
      <c r="S17" s="16">
        <f t="shared" si="6"/>
        <v>0</v>
      </c>
      <c r="T17" s="16">
        <f t="shared" si="7"/>
        <v>0</v>
      </c>
      <c r="U17" s="16">
        <f t="shared" si="8"/>
        <v>0</v>
      </c>
      <c r="V17" s="16">
        <f t="shared" si="9"/>
        <v>45</v>
      </c>
      <c r="W17" s="16">
        <f t="shared" si="10"/>
        <v>0</v>
      </c>
      <c r="X17" s="16">
        <f t="shared" si="11"/>
        <v>0</v>
      </c>
      <c r="Y17" s="16">
        <f t="shared" si="1"/>
        <v>45</v>
      </c>
      <c r="Z17" s="14"/>
      <c r="AA17" s="14"/>
      <c r="AB17" s="14"/>
      <c r="AC17" s="14"/>
      <c r="AD17" s="14"/>
      <c r="AE17" s="14"/>
      <c r="AF17" s="14"/>
      <c r="AG17" s="14"/>
      <c r="AH17" s="14"/>
      <c r="AI17" s="14"/>
      <c r="AJ17" s="14"/>
      <c r="AK17" s="14"/>
      <c r="AL17" s="17"/>
      <c r="AM17" s="17"/>
      <c r="AN17" s="17"/>
      <c r="AO17" s="14"/>
      <c r="AP17" s="14"/>
      <c r="AQ17" s="14"/>
      <c r="AR17" s="15"/>
      <c r="AS17" s="15"/>
      <c r="AT17" s="15"/>
      <c r="AU17" s="15"/>
    </row>
    <row r="18" spans="2:47">
      <c r="B18" s="186"/>
      <c r="C18" s="34" t="s">
        <v>106</v>
      </c>
      <c r="D18" s="72">
        <f t="shared" ca="1" si="12"/>
        <v>0</v>
      </c>
      <c r="E18" s="67" t="str">
        <f t="shared" ca="1" si="13"/>
        <v/>
      </c>
      <c r="F18" s="68"/>
      <c r="G18" s="69"/>
      <c r="H18" s="69" t="str">
        <f t="shared" si="2"/>
        <v/>
      </c>
      <c r="I18" s="80"/>
      <c r="J18" s="32"/>
      <c r="K18" s="14" t="s">
        <v>65</v>
      </c>
      <c r="L18" s="14"/>
      <c r="M18" s="14"/>
      <c r="N18" s="14"/>
      <c r="O18" s="16">
        <f t="shared" si="3"/>
        <v>0</v>
      </c>
      <c r="P18" s="16">
        <f t="shared" si="4"/>
        <v>0</v>
      </c>
      <c r="Q18" s="16">
        <f t="shared" si="0"/>
        <v>0</v>
      </c>
      <c r="R18" s="16">
        <f t="shared" si="5"/>
        <v>0</v>
      </c>
      <c r="S18" s="16">
        <f t="shared" si="6"/>
        <v>0</v>
      </c>
      <c r="T18" s="16">
        <f t="shared" si="7"/>
        <v>0</v>
      </c>
      <c r="U18" s="16">
        <f t="shared" si="8"/>
        <v>0</v>
      </c>
      <c r="V18" s="16">
        <f t="shared" si="9"/>
        <v>0</v>
      </c>
      <c r="W18" s="16">
        <f t="shared" si="10"/>
        <v>0</v>
      </c>
      <c r="X18" s="16">
        <f t="shared" si="11"/>
        <v>0</v>
      </c>
      <c r="Y18" s="16">
        <f t="shared" si="1"/>
        <v>0</v>
      </c>
      <c r="Z18" s="14"/>
      <c r="AA18" s="14"/>
      <c r="AB18" s="14"/>
      <c r="AC18" s="14"/>
      <c r="AD18" s="14"/>
      <c r="AE18" s="14"/>
      <c r="AF18" s="14"/>
      <c r="AG18" s="14"/>
      <c r="AH18" s="14"/>
      <c r="AI18" s="14"/>
      <c r="AJ18" s="14"/>
      <c r="AK18" s="14"/>
      <c r="AL18" s="17"/>
      <c r="AM18" s="17"/>
      <c r="AN18" s="17"/>
      <c r="AO18" s="14"/>
      <c r="AP18" s="14"/>
      <c r="AQ18" s="14"/>
      <c r="AR18" s="15"/>
      <c r="AS18" s="15"/>
      <c r="AT18" s="15"/>
      <c r="AU18" s="15"/>
    </row>
    <row r="19" spans="2:47">
      <c r="B19" s="185">
        <v>42662</v>
      </c>
      <c r="C19" s="15" t="s">
        <v>107</v>
      </c>
      <c r="D19" s="72">
        <f t="shared" ca="1" si="12"/>
        <v>42662</v>
      </c>
      <c r="E19" s="70">
        <f t="shared" ca="1" si="13"/>
        <v>42707</v>
      </c>
      <c r="F19" s="68">
        <v>1.5</v>
      </c>
      <c r="G19" s="69" t="s">
        <v>46</v>
      </c>
      <c r="H19" s="69">
        <f t="shared" si="2"/>
        <v>45</v>
      </c>
      <c r="I19" s="80"/>
      <c r="J19" s="35"/>
      <c r="K19" s="36" t="s">
        <v>66</v>
      </c>
      <c r="L19" s="14"/>
      <c r="M19" s="14"/>
      <c r="N19" s="14"/>
      <c r="O19" s="16">
        <f t="shared" si="3"/>
        <v>0</v>
      </c>
      <c r="P19" s="16">
        <f t="shared" si="4"/>
        <v>0</v>
      </c>
      <c r="Q19" s="16">
        <f t="shared" si="0"/>
        <v>1</v>
      </c>
      <c r="R19" s="16">
        <f t="shared" si="5"/>
        <v>0</v>
      </c>
      <c r="S19" s="16">
        <f t="shared" si="6"/>
        <v>0</v>
      </c>
      <c r="T19" s="16">
        <f t="shared" si="7"/>
        <v>0</v>
      </c>
      <c r="U19" s="16">
        <f t="shared" si="8"/>
        <v>0</v>
      </c>
      <c r="V19" s="16">
        <f t="shared" si="9"/>
        <v>45</v>
      </c>
      <c r="W19" s="16">
        <f t="shared" si="10"/>
        <v>0</v>
      </c>
      <c r="X19" s="16">
        <f t="shared" si="11"/>
        <v>0</v>
      </c>
      <c r="Y19" s="16">
        <f t="shared" si="1"/>
        <v>45</v>
      </c>
      <c r="Z19" s="14"/>
      <c r="AA19" s="14"/>
      <c r="AB19" s="14"/>
      <c r="AC19" s="14"/>
      <c r="AD19" s="14"/>
      <c r="AE19" s="14"/>
      <c r="AF19" s="14"/>
      <c r="AG19" s="14"/>
      <c r="AH19" s="14"/>
      <c r="AI19" s="14"/>
      <c r="AJ19" s="14"/>
      <c r="AK19" s="14"/>
      <c r="AL19" s="17"/>
      <c r="AM19" s="17"/>
      <c r="AN19" s="17"/>
      <c r="AO19" s="14"/>
      <c r="AP19" s="14"/>
      <c r="AQ19" s="14"/>
      <c r="AR19" s="15"/>
      <c r="AS19" s="15"/>
      <c r="AT19" s="15"/>
      <c r="AU19" s="15"/>
    </row>
    <row r="20" spans="2:47">
      <c r="B20" s="185">
        <v>42662</v>
      </c>
      <c r="C20" s="15" t="s">
        <v>108</v>
      </c>
      <c r="D20" s="72">
        <f t="shared" ca="1" si="12"/>
        <v>42662</v>
      </c>
      <c r="E20" s="70">
        <f t="shared" ca="1" si="13"/>
        <v>42707</v>
      </c>
      <c r="F20" s="68">
        <v>1.5</v>
      </c>
      <c r="G20" s="71" t="s">
        <v>46</v>
      </c>
      <c r="H20" s="69">
        <f t="shared" si="2"/>
        <v>45</v>
      </c>
      <c r="I20" s="81"/>
      <c r="J20" s="32"/>
      <c r="K20" s="14" t="s">
        <v>67</v>
      </c>
      <c r="L20" s="14"/>
      <c r="M20" s="14"/>
      <c r="N20" s="14"/>
      <c r="O20" s="16">
        <f t="shared" si="3"/>
        <v>0</v>
      </c>
      <c r="P20" s="16">
        <f t="shared" si="4"/>
        <v>0</v>
      </c>
      <c r="Q20" s="16">
        <f t="shared" si="0"/>
        <v>1</v>
      </c>
      <c r="R20" s="16">
        <f t="shared" si="5"/>
        <v>0</v>
      </c>
      <c r="S20" s="16">
        <f t="shared" si="6"/>
        <v>0</v>
      </c>
      <c r="T20" s="16">
        <f t="shared" si="7"/>
        <v>0</v>
      </c>
      <c r="U20" s="16">
        <f t="shared" si="8"/>
        <v>0</v>
      </c>
      <c r="V20" s="16">
        <f t="shared" si="9"/>
        <v>45</v>
      </c>
      <c r="W20" s="16">
        <f t="shared" si="10"/>
        <v>0</v>
      </c>
      <c r="X20" s="16">
        <f t="shared" si="11"/>
        <v>0</v>
      </c>
      <c r="Y20" s="16">
        <f t="shared" si="1"/>
        <v>45</v>
      </c>
      <c r="Z20" s="14"/>
      <c r="AA20" s="14"/>
      <c r="AB20" s="14"/>
      <c r="AC20" s="14"/>
      <c r="AD20" s="14"/>
      <c r="AE20" s="14"/>
      <c r="AF20" s="14"/>
      <c r="AG20" s="14"/>
      <c r="AH20" s="14"/>
      <c r="AI20" s="14"/>
      <c r="AJ20" s="14"/>
      <c r="AK20" s="14"/>
      <c r="AL20" s="17"/>
      <c r="AM20" s="17"/>
      <c r="AN20" s="17"/>
      <c r="AO20" s="14"/>
      <c r="AP20" s="14"/>
      <c r="AQ20" s="14"/>
      <c r="AR20" s="15"/>
      <c r="AS20" s="15"/>
      <c r="AT20" s="15"/>
      <c r="AU20" s="15"/>
    </row>
    <row r="21" spans="2:47">
      <c r="B21" s="186"/>
      <c r="C21" s="34" t="s">
        <v>109</v>
      </c>
      <c r="D21" s="72">
        <f t="shared" ca="1" si="12"/>
        <v>0</v>
      </c>
      <c r="E21" s="70" t="str">
        <f t="shared" ca="1" si="13"/>
        <v/>
      </c>
      <c r="F21" s="68"/>
      <c r="G21" s="71"/>
      <c r="H21" s="69" t="str">
        <f t="shared" si="2"/>
        <v/>
      </c>
      <c r="I21" s="80"/>
      <c r="J21" s="32"/>
      <c r="K21" s="14" t="s">
        <v>68</v>
      </c>
      <c r="L21" s="14"/>
      <c r="M21" s="14"/>
      <c r="N21" s="14"/>
      <c r="O21" s="16">
        <f t="shared" si="3"/>
        <v>0</v>
      </c>
      <c r="P21" s="16">
        <f t="shared" si="4"/>
        <v>0</v>
      </c>
      <c r="Q21" s="16">
        <f t="shared" si="0"/>
        <v>0</v>
      </c>
      <c r="R21" s="16">
        <f t="shared" si="5"/>
        <v>0</v>
      </c>
      <c r="S21" s="16">
        <f t="shared" si="6"/>
        <v>0</v>
      </c>
      <c r="T21" s="16">
        <f t="shared" si="7"/>
        <v>0</v>
      </c>
      <c r="U21" s="16">
        <f t="shared" si="8"/>
        <v>0</v>
      </c>
      <c r="V21" s="16">
        <f t="shared" si="9"/>
        <v>0</v>
      </c>
      <c r="W21" s="16">
        <f t="shared" si="10"/>
        <v>0</v>
      </c>
      <c r="X21" s="16">
        <f t="shared" si="11"/>
        <v>0</v>
      </c>
      <c r="Y21" s="16">
        <f t="shared" si="1"/>
        <v>0</v>
      </c>
      <c r="Z21" s="14"/>
      <c r="AA21" s="14"/>
      <c r="AB21" s="14"/>
      <c r="AC21" s="14"/>
      <c r="AD21" s="14"/>
      <c r="AE21" s="14"/>
      <c r="AF21" s="14"/>
      <c r="AG21" s="14"/>
      <c r="AH21" s="14"/>
      <c r="AI21" s="14"/>
      <c r="AJ21" s="14"/>
      <c r="AK21" s="14"/>
      <c r="AL21" s="17"/>
      <c r="AM21" s="17"/>
      <c r="AN21" s="17"/>
      <c r="AO21" s="14"/>
      <c r="AP21" s="14"/>
      <c r="AQ21" s="14"/>
      <c r="AR21" s="15"/>
      <c r="AS21" s="15"/>
      <c r="AT21" s="15"/>
      <c r="AU21" s="15"/>
    </row>
    <row r="22" spans="2:47">
      <c r="B22" s="185">
        <v>42662</v>
      </c>
      <c r="C22" s="15" t="s">
        <v>94</v>
      </c>
      <c r="D22" s="72">
        <f t="shared" ca="1" si="12"/>
        <v>42662</v>
      </c>
      <c r="E22" s="70">
        <f t="shared" ca="1" si="13"/>
        <v>42707</v>
      </c>
      <c r="F22" s="68">
        <v>1.5</v>
      </c>
      <c r="G22" s="71" t="s">
        <v>46</v>
      </c>
      <c r="H22" s="69">
        <f t="shared" si="2"/>
        <v>45</v>
      </c>
      <c r="I22" s="80"/>
      <c r="J22" s="32"/>
      <c r="K22" s="14" t="s">
        <v>69</v>
      </c>
      <c r="L22" s="14"/>
      <c r="M22" s="14"/>
      <c r="N22" s="14"/>
      <c r="O22" s="16">
        <f t="shared" si="3"/>
        <v>0</v>
      </c>
      <c r="P22" s="16">
        <f t="shared" si="4"/>
        <v>0</v>
      </c>
      <c r="Q22" s="16">
        <f t="shared" si="0"/>
        <v>1</v>
      </c>
      <c r="R22" s="16">
        <f t="shared" si="5"/>
        <v>0</v>
      </c>
      <c r="S22" s="16">
        <f t="shared" si="6"/>
        <v>0</v>
      </c>
      <c r="T22" s="16">
        <f t="shared" si="7"/>
        <v>0</v>
      </c>
      <c r="U22" s="16">
        <f t="shared" si="8"/>
        <v>0</v>
      </c>
      <c r="V22" s="16">
        <f t="shared" si="9"/>
        <v>45</v>
      </c>
      <c r="W22" s="16">
        <f t="shared" si="10"/>
        <v>0</v>
      </c>
      <c r="X22" s="16">
        <f t="shared" si="11"/>
        <v>0</v>
      </c>
      <c r="Y22" s="16">
        <f t="shared" si="1"/>
        <v>45</v>
      </c>
      <c r="Z22" s="14"/>
      <c r="AA22" s="14"/>
      <c r="AB22" s="14"/>
      <c r="AC22" s="14"/>
      <c r="AD22" s="14"/>
      <c r="AE22" s="14"/>
      <c r="AF22" s="14"/>
      <c r="AG22" s="14"/>
      <c r="AH22" s="14"/>
      <c r="AI22" s="14"/>
      <c r="AJ22" s="14"/>
      <c r="AK22" s="14"/>
      <c r="AL22" s="17"/>
      <c r="AM22" s="17"/>
      <c r="AN22" s="17"/>
      <c r="AO22" s="14"/>
      <c r="AP22" s="14"/>
      <c r="AQ22" s="14"/>
      <c r="AR22" s="15"/>
      <c r="AS22" s="15"/>
      <c r="AT22" s="15"/>
      <c r="AU22" s="15"/>
    </row>
    <row r="23" spans="2:47">
      <c r="B23" s="185">
        <v>42662</v>
      </c>
      <c r="C23" s="15" t="s">
        <v>110</v>
      </c>
      <c r="D23" s="72">
        <f t="shared" ca="1" si="12"/>
        <v>42662</v>
      </c>
      <c r="E23" s="70">
        <f t="shared" ca="1" si="13"/>
        <v>42707</v>
      </c>
      <c r="F23" s="68">
        <v>1.5</v>
      </c>
      <c r="G23" s="71" t="s">
        <v>46</v>
      </c>
      <c r="H23" s="69">
        <f t="shared" si="2"/>
        <v>45</v>
      </c>
      <c r="I23" s="80"/>
      <c r="J23" s="32"/>
      <c r="K23" s="14" t="s">
        <v>70</v>
      </c>
      <c r="L23" s="14"/>
      <c r="M23" s="14"/>
      <c r="N23" s="14"/>
      <c r="O23" s="16">
        <f t="shared" si="3"/>
        <v>0</v>
      </c>
      <c r="P23" s="16">
        <f t="shared" si="4"/>
        <v>0</v>
      </c>
      <c r="Q23" s="16">
        <f t="shared" si="0"/>
        <v>1</v>
      </c>
      <c r="R23" s="16">
        <f t="shared" si="5"/>
        <v>0</v>
      </c>
      <c r="S23" s="16">
        <f t="shared" si="6"/>
        <v>0</v>
      </c>
      <c r="T23" s="16">
        <f t="shared" si="7"/>
        <v>0</v>
      </c>
      <c r="U23" s="16">
        <f t="shared" si="8"/>
        <v>0</v>
      </c>
      <c r="V23" s="16">
        <f t="shared" si="9"/>
        <v>45</v>
      </c>
      <c r="W23" s="16">
        <f t="shared" si="10"/>
        <v>0</v>
      </c>
      <c r="X23" s="16">
        <f t="shared" si="11"/>
        <v>0</v>
      </c>
      <c r="Y23" s="16">
        <f t="shared" si="1"/>
        <v>45</v>
      </c>
      <c r="Z23" s="14"/>
      <c r="AA23" s="14"/>
      <c r="AB23" s="14"/>
      <c r="AC23" s="14"/>
      <c r="AD23" s="14"/>
      <c r="AE23" s="14"/>
      <c r="AF23" s="14"/>
      <c r="AG23" s="14"/>
      <c r="AH23" s="14"/>
      <c r="AI23" s="14"/>
      <c r="AJ23" s="14"/>
      <c r="AK23" s="14"/>
      <c r="AL23" s="17"/>
      <c r="AM23" s="17"/>
      <c r="AN23" s="17"/>
      <c r="AO23" s="14"/>
      <c r="AP23" s="14"/>
      <c r="AQ23" s="14"/>
      <c r="AR23" s="15"/>
      <c r="AS23" s="15"/>
      <c r="AT23" s="15"/>
      <c r="AU23" s="15"/>
    </row>
    <row r="24" spans="2:47">
      <c r="B24" s="185">
        <v>42662</v>
      </c>
      <c r="C24" s="15" t="s">
        <v>111</v>
      </c>
      <c r="D24" s="72">
        <f t="shared" ca="1" si="12"/>
        <v>42662</v>
      </c>
      <c r="E24" s="70">
        <f t="shared" ca="1" si="13"/>
        <v>42707</v>
      </c>
      <c r="F24" s="68">
        <v>1.5</v>
      </c>
      <c r="G24" s="69" t="s">
        <v>46</v>
      </c>
      <c r="H24" s="69">
        <f t="shared" si="2"/>
        <v>45</v>
      </c>
      <c r="I24" s="80"/>
      <c r="J24" s="35"/>
      <c r="K24" s="36" t="s">
        <v>71</v>
      </c>
      <c r="L24" s="14"/>
      <c r="M24" s="14"/>
      <c r="N24" s="14"/>
      <c r="O24" s="16">
        <f t="shared" si="3"/>
        <v>0</v>
      </c>
      <c r="P24" s="16">
        <f t="shared" si="4"/>
        <v>0</v>
      </c>
      <c r="Q24" s="16">
        <f t="shared" si="0"/>
        <v>1</v>
      </c>
      <c r="R24" s="16">
        <f t="shared" si="5"/>
        <v>0</v>
      </c>
      <c r="S24" s="16">
        <f t="shared" si="6"/>
        <v>0</v>
      </c>
      <c r="T24" s="16">
        <f t="shared" si="7"/>
        <v>0</v>
      </c>
      <c r="U24" s="16">
        <f t="shared" si="8"/>
        <v>0</v>
      </c>
      <c r="V24" s="16">
        <f t="shared" si="9"/>
        <v>45</v>
      </c>
      <c r="W24" s="16">
        <f t="shared" si="10"/>
        <v>0</v>
      </c>
      <c r="X24" s="16">
        <f t="shared" si="11"/>
        <v>0</v>
      </c>
      <c r="Y24" s="16">
        <f t="shared" si="1"/>
        <v>45</v>
      </c>
      <c r="Z24" s="14"/>
      <c r="AA24" s="14"/>
      <c r="AB24" s="14"/>
      <c r="AC24" s="14"/>
      <c r="AD24" s="14"/>
      <c r="AE24" s="14"/>
      <c r="AF24" s="14"/>
      <c r="AG24" s="14"/>
      <c r="AH24" s="14"/>
      <c r="AI24" s="14"/>
      <c r="AJ24" s="14"/>
      <c r="AK24" s="14"/>
      <c r="AL24" s="17"/>
      <c r="AM24" s="17"/>
      <c r="AN24" s="17"/>
      <c r="AO24" s="14"/>
      <c r="AP24" s="14"/>
      <c r="AQ24" s="14"/>
      <c r="AR24" s="15"/>
      <c r="AS24" s="15"/>
      <c r="AT24" s="15"/>
      <c r="AU24" s="15"/>
    </row>
    <row r="25" spans="2:47">
      <c r="B25" s="186"/>
      <c r="C25" s="34" t="s">
        <v>112</v>
      </c>
      <c r="D25" s="72">
        <f t="shared" ca="1" si="12"/>
        <v>0</v>
      </c>
      <c r="E25" s="70" t="str">
        <f t="shared" ca="1" si="13"/>
        <v/>
      </c>
      <c r="F25" s="68"/>
      <c r="G25" s="69"/>
      <c r="H25" s="69" t="str">
        <f t="shared" si="2"/>
        <v/>
      </c>
      <c r="I25" s="80"/>
      <c r="J25" s="32"/>
      <c r="K25" s="14" t="s">
        <v>68</v>
      </c>
      <c r="L25" s="14"/>
      <c r="M25" s="14"/>
      <c r="N25" s="14"/>
      <c r="O25" s="16">
        <f t="shared" si="3"/>
        <v>0</v>
      </c>
      <c r="P25" s="16">
        <f t="shared" si="4"/>
        <v>0</v>
      </c>
      <c r="Q25" s="16">
        <f t="shared" si="0"/>
        <v>0</v>
      </c>
      <c r="R25" s="16">
        <f t="shared" si="5"/>
        <v>0</v>
      </c>
      <c r="S25" s="16">
        <f t="shared" si="6"/>
        <v>0</v>
      </c>
      <c r="T25" s="16">
        <f t="shared" si="7"/>
        <v>0</v>
      </c>
      <c r="U25" s="16">
        <f t="shared" si="8"/>
        <v>0</v>
      </c>
      <c r="V25" s="16">
        <f t="shared" si="9"/>
        <v>0</v>
      </c>
      <c r="W25" s="16">
        <f t="shared" si="10"/>
        <v>0</v>
      </c>
      <c r="X25" s="16">
        <f t="shared" si="11"/>
        <v>0</v>
      </c>
      <c r="Y25" s="16">
        <f t="shared" si="1"/>
        <v>0</v>
      </c>
      <c r="Z25" s="14"/>
      <c r="AA25" s="14"/>
      <c r="AB25" s="14"/>
      <c r="AC25" s="14"/>
      <c r="AD25" s="14"/>
      <c r="AE25" s="14"/>
      <c r="AF25" s="14"/>
      <c r="AG25" s="14"/>
      <c r="AH25" s="14"/>
      <c r="AI25" s="14"/>
      <c r="AJ25" s="14"/>
      <c r="AK25" s="14"/>
      <c r="AL25" s="17"/>
      <c r="AM25" s="17"/>
      <c r="AN25" s="17"/>
      <c r="AO25" s="14"/>
      <c r="AP25" s="14"/>
      <c r="AQ25" s="14"/>
      <c r="AR25" s="15"/>
      <c r="AS25" s="15"/>
      <c r="AT25" s="15"/>
      <c r="AU25" s="15"/>
    </row>
    <row r="26" spans="2:47">
      <c r="B26" s="185">
        <v>42662</v>
      </c>
      <c r="C26" s="15" t="s">
        <v>113</v>
      </c>
      <c r="D26" s="72">
        <f t="shared" ca="1" si="12"/>
        <v>42662</v>
      </c>
      <c r="E26" s="70">
        <f t="shared" ca="1" si="13"/>
        <v>42707</v>
      </c>
      <c r="F26" s="68">
        <v>1.5</v>
      </c>
      <c r="G26" s="69" t="s">
        <v>46</v>
      </c>
      <c r="H26" s="69">
        <f t="shared" si="2"/>
        <v>45</v>
      </c>
      <c r="I26" s="80"/>
      <c r="J26" s="32"/>
      <c r="K26" s="14" t="s">
        <v>72</v>
      </c>
      <c r="L26" s="14"/>
      <c r="M26" s="14"/>
      <c r="N26" s="14"/>
      <c r="O26" s="16">
        <f t="shared" si="3"/>
        <v>0</v>
      </c>
      <c r="P26" s="16">
        <f t="shared" si="4"/>
        <v>0</v>
      </c>
      <c r="Q26" s="16">
        <f t="shared" si="0"/>
        <v>1</v>
      </c>
      <c r="R26" s="16">
        <f t="shared" si="5"/>
        <v>0</v>
      </c>
      <c r="S26" s="16">
        <f t="shared" si="6"/>
        <v>0</v>
      </c>
      <c r="T26" s="16">
        <f t="shared" si="7"/>
        <v>0</v>
      </c>
      <c r="U26" s="16">
        <f t="shared" si="8"/>
        <v>0</v>
      </c>
      <c r="V26" s="16">
        <f t="shared" si="9"/>
        <v>45</v>
      </c>
      <c r="W26" s="16">
        <f t="shared" si="10"/>
        <v>0</v>
      </c>
      <c r="X26" s="16">
        <f t="shared" si="11"/>
        <v>0</v>
      </c>
      <c r="Y26" s="16">
        <f t="shared" si="1"/>
        <v>45</v>
      </c>
      <c r="Z26" s="14"/>
      <c r="AA26" s="14"/>
      <c r="AB26" s="14"/>
      <c r="AC26" s="14"/>
      <c r="AD26" s="14"/>
      <c r="AE26" s="14"/>
      <c r="AF26" s="14"/>
      <c r="AG26" s="14"/>
      <c r="AH26" s="14"/>
      <c r="AI26" s="14"/>
      <c r="AJ26" s="14"/>
      <c r="AK26" s="14"/>
      <c r="AL26" s="17"/>
      <c r="AM26" s="17"/>
      <c r="AN26" s="17"/>
      <c r="AO26" s="14"/>
      <c r="AP26" s="14"/>
      <c r="AQ26" s="14"/>
      <c r="AR26" s="15"/>
      <c r="AS26" s="15"/>
      <c r="AT26" s="15"/>
      <c r="AU26" s="15"/>
    </row>
    <row r="27" spans="2:47">
      <c r="B27" s="48"/>
      <c r="C27" s="25" t="s">
        <v>114</v>
      </c>
      <c r="D27" s="30">
        <f t="shared" ca="1" si="12"/>
        <v>0</v>
      </c>
      <c r="E27" s="37" t="str">
        <f t="shared" ca="1" si="13"/>
        <v/>
      </c>
      <c r="F27" s="68"/>
      <c r="G27" s="69"/>
      <c r="H27" s="31" t="str">
        <f t="shared" si="2"/>
        <v/>
      </c>
      <c r="I27" s="27"/>
      <c r="J27" s="32"/>
      <c r="K27" s="14"/>
      <c r="L27" s="14"/>
      <c r="M27" s="14"/>
      <c r="N27" s="14"/>
      <c r="O27" s="16">
        <f t="shared" si="3"/>
        <v>0</v>
      </c>
      <c r="P27" s="16">
        <f t="shared" si="4"/>
        <v>0</v>
      </c>
      <c r="Q27" s="16">
        <f t="shared" si="0"/>
        <v>0</v>
      </c>
      <c r="R27" s="16">
        <f t="shared" si="5"/>
        <v>0</v>
      </c>
      <c r="S27" s="16">
        <f t="shared" si="6"/>
        <v>0</v>
      </c>
      <c r="T27" s="16">
        <f t="shared" si="7"/>
        <v>0</v>
      </c>
      <c r="U27" s="16">
        <f t="shared" si="8"/>
        <v>0</v>
      </c>
      <c r="V27" s="16">
        <f t="shared" si="9"/>
        <v>0</v>
      </c>
      <c r="W27" s="16">
        <f t="shared" si="10"/>
        <v>0</v>
      </c>
      <c r="X27" s="16">
        <f t="shared" si="11"/>
        <v>0</v>
      </c>
      <c r="Y27" s="16">
        <f t="shared" si="1"/>
        <v>0</v>
      </c>
      <c r="Z27" s="14"/>
      <c r="AA27" s="14"/>
      <c r="AB27" s="14"/>
      <c r="AC27" s="14"/>
      <c r="AD27" s="14"/>
      <c r="AE27" s="14"/>
      <c r="AF27" s="14"/>
      <c r="AG27" s="14"/>
      <c r="AH27" s="14"/>
      <c r="AI27" s="14"/>
      <c r="AJ27" s="14"/>
      <c r="AK27" s="14"/>
      <c r="AL27" s="17"/>
      <c r="AM27" s="17"/>
      <c r="AN27" s="17"/>
      <c r="AO27" s="14"/>
      <c r="AP27" s="14"/>
      <c r="AQ27" s="14"/>
      <c r="AR27" s="15"/>
      <c r="AS27" s="15"/>
      <c r="AT27" s="15"/>
      <c r="AU27" s="15"/>
    </row>
    <row r="28" spans="2:47">
      <c r="B28" s="48"/>
      <c r="C28" s="42" t="s">
        <v>97</v>
      </c>
      <c r="D28" s="30">
        <f t="shared" ca="1" si="12"/>
        <v>0</v>
      </c>
      <c r="E28" s="39" t="str">
        <f t="shared" ca="1" si="13"/>
        <v/>
      </c>
      <c r="F28" s="68"/>
      <c r="G28" s="69"/>
      <c r="H28" s="26" t="str">
        <f t="shared" si="2"/>
        <v/>
      </c>
      <c r="I28" s="27"/>
      <c r="J28" s="33"/>
      <c r="K28" s="29" t="s">
        <v>73</v>
      </c>
      <c r="L28" s="14"/>
      <c r="M28" s="14"/>
      <c r="N28" s="14"/>
      <c r="O28" s="16">
        <f t="shared" si="3"/>
        <v>0</v>
      </c>
      <c r="P28" s="16">
        <f t="shared" si="4"/>
        <v>0</v>
      </c>
      <c r="Q28" s="16">
        <f t="shared" si="0"/>
        <v>0</v>
      </c>
      <c r="R28" s="16">
        <f t="shared" si="5"/>
        <v>0</v>
      </c>
      <c r="S28" s="16">
        <f t="shared" si="6"/>
        <v>0</v>
      </c>
      <c r="T28" s="16">
        <f t="shared" si="7"/>
        <v>0</v>
      </c>
      <c r="U28" s="16">
        <f t="shared" si="8"/>
        <v>0</v>
      </c>
      <c r="V28" s="16">
        <f t="shared" si="9"/>
        <v>0</v>
      </c>
      <c r="W28" s="16">
        <f t="shared" si="10"/>
        <v>0</v>
      </c>
      <c r="X28" s="16">
        <f t="shared" si="11"/>
        <v>0</v>
      </c>
      <c r="Y28" s="16">
        <f t="shared" si="1"/>
        <v>0</v>
      </c>
      <c r="Z28" s="14"/>
      <c r="AA28" s="14"/>
      <c r="AB28" s="14"/>
      <c r="AC28" s="14"/>
      <c r="AD28" s="14"/>
      <c r="AE28" s="14"/>
      <c r="AF28" s="14"/>
      <c r="AG28" s="14"/>
      <c r="AH28" s="14"/>
      <c r="AI28" s="14"/>
      <c r="AJ28" s="14"/>
      <c r="AK28" s="14"/>
      <c r="AL28" s="17"/>
      <c r="AM28" s="17"/>
      <c r="AN28" s="17"/>
      <c r="AO28" s="14"/>
      <c r="AP28" s="14"/>
      <c r="AQ28" s="14"/>
      <c r="AR28" s="15"/>
      <c r="AS28" s="15"/>
      <c r="AT28" s="15"/>
      <c r="AU28" s="15"/>
    </row>
    <row r="29" spans="2:47">
      <c r="B29" s="185">
        <v>42662</v>
      </c>
      <c r="C29" s="15" t="s">
        <v>98</v>
      </c>
      <c r="D29" s="30">
        <f t="shared" ca="1" si="12"/>
        <v>42662</v>
      </c>
      <c r="E29" s="37">
        <f t="shared" ca="1" si="13"/>
        <v>42707</v>
      </c>
      <c r="F29" s="68">
        <v>1.5</v>
      </c>
      <c r="G29" s="69" t="s">
        <v>46</v>
      </c>
      <c r="H29" s="31">
        <f t="shared" si="2"/>
        <v>45</v>
      </c>
      <c r="I29" s="27"/>
      <c r="J29" s="32"/>
      <c r="K29" s="14" t="s">
        <v>74</v>
      </c>
      <c r="L29" s="14"/>
      <c r="M29" s="14"/>
      <c r="N29" s="14"/>
      <c r="O29" s="16">
        <f t="shared" si="3"/>
        <v>0</v>
      </c>
      <c r="P29" s="16">
        <f t="shared" si="4"/>
        <v>0</v>
      </c>
      <c r="Q29" s="16">
        <f t="shared" si="0"/>
        <v>1</v>
      </c>
      <c r="R29" s="16">
        <f t="shared" si="5"/>
        <v>0</v>
      </c>
      <c r="S29" s="16">
        <f t="shared" si="6"/>
        <v>0</v>
      </c>
      <c r="T29" s="16">
        <f t="shared" si="7"/>
        <v>0</v>
      </c>
      <c r="U29" s="16">
        <f t="shared" si="8"/>
        <v>0</v>
      </c>
      <c r="V29" s="16">
        <f t="shared" si="9"/>
        <v>45</v>
      </c>
      <c r="W29" s="16">
        <f t="shared" si="10"/>
        <v>0</v>
      </c>
      <c r="X29" s="16">
        <f t="shared" si="11"/>
        <v>0</v>
      </c>
      <c r="Y29" s="16">
        <f t="shared" si="1"/>
        <v>45</v>
      </c>
      <c r="Z29" s="14"/>
      <c r="AA29" s="14"/>
      <c r="AB29" s="14"/>
      <c r="AC29" s="14"/>
      <c r="AD29" s="14"/>
      <c r="AE29" s="14"/>
      <c r="AF29" s="14"/>
      <c r="AG29" s="14"/>
      <c r="AH29" s="14"/>
      <c r="AI29" s="14"/>
      <c r="AJ29" s="14"/>
      <c r="AK29" s="14"/>
      <c r="AL29" s="17"/>
      <c r="AM29" s="17"/>
      <c r="AN29" s="17"/>
      <c r="AO29" s="14"/>
      <c r="AP29" s="14"/>
      <c r="AQ29" s="14"/>
      <c r="AR29" s="15"/>
      <c r="AS29" s="15"/>
      <c r="AT29" s="15"/>
      <c r="AU29" s="15"/>
    </row>
    <row r="30" spans="2:47">
      <c r="B30" s="185">
        <v>42662</v>
      </c>
      <c r="C30" s="15" t="s">
        <v>53</v>
      </c>
      <c r="D30" s="30">
        <f t="shared" ca="1" si="12"/>
        <v>42662</v>
      </c>
      <c r="E30" s="37">
        <f t="shared" ca="1" si="13"/>
        <v>42707</v>
      </c>
      <c r="F30" s="68">
        <v>1.5</v>
      </c>
      <c r="G30" s="69" t="s">
        <v>46</v>
      </c>
      <c r="H30" s="31">
        <f t="shared" si="2"/>
        <v>45</v>
      </c>
      <c r="I30" s="27"/>
      <c r="J30" s="32"/>
      <c r="K30" s="14" t="s">
        <v>75</v>
      </c>
      <c r="L30" s="14"/>
      <c r="M30" s="14"/>
      <c r="N30" s="14"/>
      <c r="O30" s="16">
        <f t="shared" si="3"/>
        <v>0</v>
      </c>
      <c r="P30" s="16">
        <f t="shared" si="4"/>
        <v>0</v>
      </c>
      <c r="Q30" s="16">
        <f t="shared" si="0"/>
        <v>1</v>
      </c>
      <c r="R30" s="16">
        <f t="shared" si="5"/>
        <v>0</v>
      </c>
      <c r="S30" s="16">
        <f t="shared" si="6"/>
        <v>0</v>
      </c>
      <c r="T30" s="16">
        <f t="shared" si="7"/>
        <v>0</v>
      </c>
      <c r="U30" s="16">
        <f t="shared" si="8"/>
        <v>0</v>
      </c>
      <c r="V30" s="16">
        <f t="shared" si="9"/>
        <v>45</v>
      </c>
      <c r="W30" s="16">
        <f t="shared" si="10"/>
        <v>0</v>
      </c>
      <c r="X30" s="16">
        <f t="shared" si="11"/>
        <v>0</v>
      </c>
      <c r="Y30" s="16">
        <f t="shared" si="1"/>
        <v>45</v>
      </c>
      <c r="Z30" s="14"/>
      <c r="AA30" s="14"/>
      <c r="AB30" s="14"/>
      <c r="AC30" s="14"/>
      <c r="AD30" s="14"/>
      <c r="AE30" s="14"/>
      <c r="AF30" s="14"/>
      <c r="AG30" s="14"/>
      <c r="AH30" s="14"/>
      <c r="AI30" s="14"/>
      <c r="AJ30" s="14"/>
      <c r="AK30" s="14"/>
      <c r="AL30" s="17"/>
      <c r="AM30" s="17"/>
      <c r="AN30" s="17"/>
      <c r="AO30" s="14"/>
      <c r="AP30" s="14"/>
      <c r="AQ30" s="14"/>
      <c r="AR30" s="15"/>
      <c r="AS30" s="15"/>
      <c r="AT30" s="15"/>
      <c r="AU30" s="15"/>
    </row>
    <row r="31" spans="2:47">
      <c r="B31" s="185">
        <v>42662</v>
      </c>
      <c r="C31" s="15" t="s">
        <v>55</v>
      </c>
      <c r="D31" s="30">
        <f t="shared" ca="1" si="12"/>
        <v>42662</v>
      </c>
      <c r="E31" s="37">
        <f t="shared" ca="1" si="13"/>
        <v>42707</v>
      </c>
      <c r="F31" s="68">
        <v>1.5</v>
      </c>
      <c r="G31" s="69" t="s">
        <v>46</v>
      </c>
      <c r="H31" s="31">
        <f t="shared" si="2"/>
        <v>45</v>
      </c>
      <c r="I31" s="27"/>
      <c r="J31" s="32"/>
      <c r="K31" s="14" t="s">
        <v>76</v>
      </c>
      <c r="L31" s="14"/>
      <c r="M31" s="14"/>
      <c r="N31" s="14"/>
      <c r="O31" s="16">
        <f t="shared" si="3"/>
        <v>0</v>
      </c>
      <c r="P31" s="16">
        <f t="shared" si="4"/>
        <v>0</v>
      </c>
      <c r="Q31" s="16">
        <f t="shared" si="0"/>
        <v>1</v>
      </c>
      <c r="R31" s="16">
        <f t="shared" si="5"/>
        <v>0</v>
      </c>
      <c r="S31" s="16">
        <f t="shared" si="6"/>
        <v>0</v>
      </c>
      <c r="T31" s="16">
        <f t="shared" si="7"/>
        <v>0</v>
      </c>
      <c r="U31" s="16">
        <f t="shared" si="8"/>
        <v>0</v>
      </c>
      <c r="V31" s="16">
        <f t="shared" si="9"/>
        <v>45</v>
      </c>
      <c r="W31" s="16">
        <f t="shared" si="10"/>
        <v>0</v>
      </c>
      <c r="X31" s="16">
        <f t="shared" si="11"/>
        <v>0</v>
      </c>
      <c r="Y31" s="16">
        <f t="shared" si="1"/>
        <v>45</v>
      </c>
      <c r="Z31" s="14"/>
      <c r="AA31" s="14"/>
      <c r="AB31" s="14"/>
      <c r="AC31" s="14"/>
      <c r="AD31" s="14"/>
      <c r="AE31" s="14"/>
      <c r="AF31" s="14"/>
      <c r="AG31" s="14"/>
      <c r="AH31" s="14"/>
      <c r="AI31" s="14"/>
      <c r="AJ31" s="14"/>
      <c r="AK31" s="14"/>
      <c r="AL31" s="17"/>
      <c r="AM31" s="17"/>
      <c r="AN31" s="17"/>
      <c r="AO31" s="14"/>
      <c r="AP31" s="14"/>
      <c r="AQ31" s="14"/>
      <c r="AR31" s="15"/>
      <c r="AS31" s="15"/>
      <c r="AT31" s="15"/>
      <c r="AU31" s="15"/>
    </row>
    <row r="32" spans="2:47">
      <c r="B32" s="185">
        <v>42662</v>
      </c>
      <c r="C32" s="15" t="s">
        <v>99</v>
      </c>
      <c r="D32" s="30">
        <f t="shared" ca="1" si="12"/>
        <v>42662</v>
      </c>
      <c r="E32" s="37">
        <f t="shared" ca="1" si="13"/>
        <v>42707</v>
      </c>
      <c r="F32" s="68">
        <v>1.5</v>
      </c>
      <c r="G32" s="69" t="s">
        <v>46</v>
      </c>
      <c r="H32" s="31">
        <f t="shared" si="2"/>
        <v>45</v>
      </c>
      <c r="I32" s="27"/>
      <c r="J32" s="35"/>
      <c r="K32" s="36" t="s">
        <v>77</v>
      </c>
      <c r="L32" s="14"/>
      <c r="M32" s="14"/>
      <c r="N32" s="14"/>
      <c r="O32" s="16">
        <f t="shared" si="3"/>
        <v>0</v>
      </c>
      <c r="P32" s="16">
        <f t="shared" si="4"/>
        <v>0</v>
      </c>
      <c r="Q32" s="16">
        <f t="shared" si="0"/>
        <v>1</v>
      </c>
      <c r="R32" s="16">
        <f t="shared" si="5"/>
        <v>0</v>
      </c>
      <c r="S32" s="16">
        <f t="shared" si="6"/>
        <v>0</v>
      </c>
      <c r="T32" s="16">
        <f t="shared" si="7"/>
        <v>0</v>
      </c>
      <c r="U32" s="16">
        <f t="shared" si="8"/>
        <v>0</v>
      </c>
      <c r="V32" s="16">
        <f t="shared" si="9"/>
        <v>45</v>
      </c>
      <c r="W32" s="16">
        <f t="shared" si="10"/>
        <v>0</v>
      </c>
      <c r="X32" s="16">
        <f t="shared" si="11"/>
        <v>0</v>
      </c>
      <c r="Y32" s="16">
        <f t="shared" si="1"/>
        <v>45</v>
      </c>
      <c r="Z32" s="14"/>
      <c r="AA32" s="14"/>
      <c r="AB32" s="14"/>
      <c r="AC32" s="14"/>
      <c r="AD32" s="14"/>
      <c r="AE32" s="14"/>
      <c r="AF32" s="14"/>
      <c r="AG32" s="14"/>
      <c r="AH32" s="14"/>
      <c r="AI32" s="14"/>
      <c r="AJ32" s="14"/>
      <c r="AK32" s="14"/>
      <c r="AL32" s="17"/>
      <c r="AM32" s="17"/>
      <c r="AN32" s="17"/>
      <c r="AO32" s="14"/>
      <c r="AP32" s="14"/>
      <c r="AQ32" s="14"/>
      <c r="AR32" s="15"/>
      <c r="AS32" s="15"/>
      <c r="AT32" s="15"/>
      <c r="AU32" s="15"/>
    </row>
    <row r="33" spans="2:47">
      <c r="B33" s="185">
        <v>42662</v>
      </c>
      <c r="C33" s="15" t="s">
        <v>100</v>
      </c>
      <c r="D33" s="30">
        <f t="shared" ca="1" si="12"/>
        <v>42662</v>
      </c>
      <c r="E33" s="37">
        <f t="shared" ca="1" si="13"/>
        <v>42707</v>
      </c>
      <c r="F33" s="68">
        <v>1.5</v>
      </c>
      <c r="G33" s="69" t="s">
        <v>46</v>
      </c>
      <c r="H33" s="31">
        <f t="shared" si="2"/>
        <v>45</v>
      </c>
      <c r="I33" s="27"/>
      <c r="J33" s="32"/>
      <c r="K33" s="14" t="s">
        <v>78</v>
      </c>
      <c r="L33" s="14"/>
      <c r="M33" s="14"/>
      <c r="N33" s="14"/>
      <c r="O33" s="16">
        <f t="shared" si="3"/>
        <v>0</v>
      </c>
      <c r="P33" s="16">
        <f t="shared" si="4"/>
        <v>0</v>
      </c>
      <c r="Q33" s="16">
        <f t="shared" si="0"/>
        <v>1</v>
      </c>
      <c r="R33" s="16">
        <f t="shared" si="5"/>
        <v>0</v>
      </c>
      <c r="S33" s="16">
        <f t="shared" si="6"/>
        <v>0</v>
      </c>
      <c r="T33" s="16">
        <f t="shared" si="7"/>
        <v>0</v>
      </c>
      <c r="U33" s="16">
        <f t="shared" si="8"/>
        <v>0</v>
      </c>
      <c r="V33" s="16">
        <f t="shared" si="9"/>
        <v>45</v>
      </c>
      <c r="W33" s="16">
        <f t="shared" si="10"/>
        <v>0</v>
      </c>
      <c r="X33" s="16">
        <f t="shared" si="11"/>
        <v>0</v>
      </c>
      <c r="Y33" s="16">
        <f t="shared" si="1"/>
        <v>45</v>
      </c>
      <c r="Z33" s="14"/>
      <c r="AA33" s="14"/>
      <c r="AB33" s="14"/>
      <c r="AC33" s="14"/>
      <c r="AD33" s="14"/>
      <c r="AE33" s="14"/>
      <c r="AF33" s="14"/>
      <c r="AG33" s="14"/>
      <c r="AH33" s="14"/>
      <c r="AI33" s="14"/>
      <c r="AJ33" s="14"/>
      <c r="AK33" s="14"/>
      <c r="AL33" s="17"/>
      <c r="AM33" s="17"/>
      <c r="AN33" s="17"/>
      <c r="AO33" s="14"/>
      <c r="AP33" s="14"/>
      <c r="AQ33" s="14"/>
      <c r="AR33" s="15"/>
      <c r="AS33" s="15"/>
      <c r="AT33" s="15"/>
      <c r="AU33" s="15"/>
    </row>
    <row r="34" spans="2:47">
      <c r="B34" s="185">
        <v>42662</v>
      </c>
      <c r="C34" s="41" t="s">
        <v>101</v>
      </c>
      <c r="D34" s="30">
        <f t="shared" ca="1" si="12"/>
        <v>42662</v>
      </c>
      <c r="E34" s="37">
        <f t="shared" ca="1" si="13"/>
        <v>42707</v>
      </c>
      <c r="F34" s="68">
        <v>1.5</v>
      </c>
      <c r="G34" s="69" t="s">
        <v>46</v>
      </c>
      <c r="H34" s="31">
        <f t="shared" si="2"/>
        <v>45</v>
      </c>
      <c r="I34" s="27"/>
      <c r="J34" s="32"/>
      <c r="K34" s="14" t="s">
        <v>79</v>
      </c>
      <c r="L34" s="14"/>
      <c r="M34" s="14"/>
      <c r="N34" s="14"/>
      <c r="O34" s="16">
        <f t="shared" si="3"/>
        <v>0</v>
      </c>
      <c r="P34" s="16">
        <f t="shared" si="4"/>
        <v>0</v>
      </c>
      <c r="Q34" s="16">
        <f t="shared" si="0"/>
        <v>1</v>
      </c>
      <c r="R34" s="16">
        <f t="shared" si="5"/>
        <v>0</v>
      </c>
      <c r="S34" s="16">
        <f t="shared" si="6"/>
        <v>0</v>
      </c>
      <c r="T34" s="16">
        <f t="shared" si="7"/>
        <v>0</v>
      </c>
      <c r="U34" s="16">
        <f t="shared" si="8"/>
        <v>0</v>
      </c>
      <c r="V34" s="16">
        <f t="shared" si="9"/>
        <v>45</v>
      </c>
      <c r="W34" s="16">
        <f t="shared" si="10"/>
        <v>0</v>
      </c>
      <c r="X34" s="16">
        <f t="shared" si="11"/>
        <v>0</v>
      </c>
      <c r="Y34" s="16">
        <f t="shared" si="1"/>
        <v>45</v>
      </c>
      <c r="Z34" s="14"/>
      <c r="AA34" s="14"/>
      <c r="AB34" s="14"/>
      <c r="AC34" s="14"/>
      <c r="AD34" s="14"/>
      <c r="AE34" s="14"/>
      <c r="AF34" s="14"/>
      <c r="AG34" s="14"/>
      <c r="AH34" s="14"/>
      <c r="AI34" s="14"/>
      <c r="AJ34" s="14"/>
      <c r="AK34" s="14"/>
      <c r="AL34" s="17"/>
      <c r="AM34" s="17"/>
      <c r="AN34" s="17"/>
      <c r="AO34" s="14"/>
      <c r="AP34" s="14"/>
      <c r="AQ34" s="14"/>
      <c r="AR34" s="15"/>
      <c r="AS34" s="15"/>
      <c r="AT34" s="15"/>
      <c r="AU34" s="15"/>
    </row>
    <row r="35" spans="2:47">
      <c r="B35" s="185"/>
      <c r="C35" s="42" t="s">
        <v>59</v>
      </c>
      <c r="D35" s="30">
        <f t="shared" ca="1" si="12"/>
        <v>0</v>
      </c>
      <c r="E35" s="37" t="str">
        <f t="shared" ca="1" si="13"/>
        <v/>
      </c>
      <c r="F35" s="68"/>
      <c r="G35" s="69"/>
      <c r="H35" s="31" t="str">
        <f t="shared" si="2"/>
        <v/>
      </c>
      <c r="I35" s="27"/>
      <c r="J35" s="32"/>
      <c r="K35" s="14" t="s">
        <v>80</v>
      </c>
      <c r="L35" s="14"/>
      <c r="M35" s="14"/>
      <c r="N35" s="14"/>
      <c r="O35" s="16">
        <f t="shared" si="3"/>
        <v>0</v>
      </c>
      <c r="P35" s="16">
        <f t="shared" si="4"/>
        <v>0</v>
      </c>
      <c r="Q35" s="16">
        <f t="shared" si="0"/>
        <v>0</v>
      </c>
      <c r="R35" s="16">
        <f t="shared" si="5"/>
        <v>0</v>
      </c>
      <c r="S35" s="16">
        <f t="shared" si="6"/>
        <v>0</v>
      </c>
      <c r="T35" s="16">
        <f t="shared" si="7"/>
        <v>0</v>
      </c>
      <c r="U35" s="16">
        <f t="shared" si="8"/>
        <v>0</v>
      </c>
      <c r="V35" s="16">
        <f t="shared" si="9"/>
        <v>0</v>
      </c>
      <c r="W35" s="16">
        <f t="shared" si="10"/>
        <v>0</v>
      </c>
      <c r="X35" s="16">
        <f t="shared" si="11"/>
        <v>0</v>
      </c>
      <c r="Y35" s="16">
        <f t="shared" si="1"/>
        <v>0</v>
      </c>
      <c r="Z35" s="14"/>
      <c r="AA35" s="14"/>
      <c r="AB35" s="14"/>
      <c r="AC35" s="14"/>
      <c r="AD35" s="14"/>
      <c r="AE35" s="14"/>
      <c r="AF35" s="14"/>
      <c r="AG35" s="14"/>
      <c r="AH35" s="14"/>
      <c r="AI35" s="14"/>
      <c r="AJ35" s="14"/>
      <c r="AK35" s="14"/>
      <c r="AL35" s="17"/>
      <c r="AM35" s="17"/>
      <c r="AN35" s="17"/>
      <c r="AO35" s="14"/>
      <c r="AP35" s="14"/>
      <c r="AQ35" s="14"/>
      <c r="AR35" s="15"/>
      <c r="AS35" s="15"/>
      <c r="AT35" s="15"/>
      <c r="AU35" s="15"/>
    </row>
    <row r="36" spans="2:47">
      <c r="B36" s="185">
        <v>42662</v>
      </c>
      <c r="C36" s="15" t="s">
        <v>102</v>
      </c>
      <c r="D36" s="30">
        <f t="shared" ca="1" si="12"/>
        <v>42662</v>
      </c>
      <c r="E36" s="37">
        <f t="shared" ca="1" si="13"/>
        <v>42707</v>
      </c>
      <c r="F36" s="68">
        <v>1.5</v>
      </c>
      <c r="G36" s="69" t="s">
        <v>46</v>
      </c>
      <c r="H36" s="31">
        <f t="shared" si="2"/>
        <v>45</v>
      </c>
      <c r="I36" s="27"/>
      <c r="J36" s="32"/>
      <c r="K36" s="14" t="s">
        <v>81</v>
      </c>
      <c r="L36" s="14"/>
      <c r="M36" s="14"/>
      <c r="N36" s="14"/>
      <c r="O36" s="16">
        <f t="shared" si="3"/>
        <v>0</v>
      </c>
      <c r="P36" s="16">
        <f t="shared" si="4"/>
        <v>0</v>
      </c>
      <c r="Q36" s="16">
        <f t="shared" si="0"/>
        <v>1</v>
      </c>
      <c r="R36" s="16">
        <f t="shared" si="5"/>
        <v>0</v>
      </c>
      <c r="S36" s="16">
        <f t="shared" si="6"/>
        <v>0</v>
      </c>
      <c r="T36" s="16">
        <f t="shared" si="7"/>
        <v>0</v>
      </c>
      <c r="U36" s="16">
        <f t="shared" si="8"/>
        <v>0</v>
      </c>
      <c r="V36" s="16">
        <f t="shared" si="9"/>
        <v>45</v>
      </c>
      <c r="W36" s="16">
        <f t="shared" si="10"/>
        <v>0</v>
      </c>
      <c r="X36" s="16">
        <f t="shared" si="11"/>
        <v>0</v>
      </c>
      <c r="Y36" s="16">
        <f t="shared" si="1"/>
        <v>45</v>
      </c>
      <c r="Z36" s="14"/>
      <c r="AA36" s="14"/>
      <c r="AB36" s="14"/>
      <c r="AC36" s="14"/>
      <c r="AD36" s="14"/>
      <c r="AE36" s="14"/>
      <c r="AF36" s="14"/>
      <c r="AG36" s="14"/>
      <c r="AH36" s="14"/>
      <c r="AI36" s="14"/>
      <c r="AJ36" s="14"/>
      <c r="AK36" s="14"/>
      <c r="AL36" s="17"/>
      <c r="AM36" s="17"/>
      <c r="AN36" s="17"/>
      <c r="AO36" s="14"/>
      <c r="AP36" s="14"/>
      <c r="AQ36" s="14"/>
      <c r="AR36" s="15"/>
      <c r="AS36" s="15"/>
      <c r="AT36" s="15"/>
      <c r="AU36" s="15"/>
    </row>
    <row r="37" spans="2:47">
      <c r="B37" s="185">
        <v>42662</v>
      </c>
      <c r="C37" s="41" t="s">
        <v>103</v>
      </c>
      <c r="D37" s="30">
        <f t="shared" ca="1" si="12"/>
        <v>42662</v>
      </c>
      <c r="E37" s="37">
        <f t="shared" ca="1" si="13"/>
        <v>42707</v>
      </c>
      <c r="F37" s="68">
        <v>1.5</v>
      </c>
      <c r="G37" s="69" t="s">
        <v>46</v>
      </c>
      <c r="H37" s="31">
        <f t="shared" si="2"/>
        <v>45</v>
      </c>
      <c r="I37" s="38"/>
      <c r="J37" s="32"/>
      <c r="K37" s="14" t="s">
        <v>82</v>
      </c>
      <c r="L37" s="14"/>
      <c r="M37" s="14"/>
      <c r="N37" s="14"/>
      <c r="O37" s="16">
        <f t="shared" si="3"/>
        <v>0</v>
      </c>
      <c r="P37" s="16">
        <f t="shared" si="4"/>
        <v>0</v>
      </c>
      <c r="Q37" s="16">
        <f t="shared" si="0"/>
        <v>1</v>
      </c>
      <c r="R37" s="16">
        <f t="shared" si="5"/>
        <v>0</v>
      </c>
      <c r="S37" s="16">
        <f t="shared" si="6"/>
        <v>0</v>
      </c>
      <c r="T37" s="16">
        <f t="shared" si="7"/>
        <v>0</v>
      </c>
      <c r="U37" s="16">
        <f t="shared" si="8"/>
        <v>0</v>
      </c>
      <c r="V37" s="16">
        <f t="shared" si="9"/>
        <v>45</v>
      </c>
      <c r="W37" s="16">
        <f t="shared" si="10"/>
        <v>0</v>
      </c>
      <c r="X37" s="16">
        <f t="shared" si="11"/>
        <v>0</v>
      </c>
      <c r="Y37" s="16">
        <f t="shared" si="1"/>
        <v>45</v>
      </c>
      <c r="Z37" s="14"/>
      <c r="AA37" s="14"/>
      <c r="AB37" s="14"/>
      <c r="AC37" s="14"/>
      <c r="AD37" s="14"/>
      <c r="AE37" s="14"/>
      <c r="AF37" s="14"/>
      <c r="AG37" s="14"/>
      <c r="AH37" s="14"/>
      <c r="AI37" s="14"/>
      <c r="AJ37" s="14"/>
      <c r="AK37" s="14"/>
      <c r="AL37" s="17"/>
      <c r="AM37" s="17"/>
      <c r="AN37" s="17"/>
      <c r="AO37" s="14"/>
      <c r="AP37" s="14"/>
      <c r="AQ37" s="14"/>
      <c r="AR37" s="15"/>
      <c r="AS37" s="15"/>
      <c r="AT37" s="15"/>
      <c r="AU37" s="15"/>
    </row>
    <row r="38" spans="2:47">
      <c r="B38" s="48"/>
      <c r="C38" s="42" t="s">
        <v>61</v>
      </c>
      <c r="D38" s="30">
        <f t="shared" ca="1" si="12"/>
        <v>0</v>
      </c>
      <c r="E38" s="37" t="str">
        <f t="shared" ca="1" si="13"/>
        <v/>
      </c>
      <c r="F38" s="68"/>
      <c r="G38" s="69"/>
      <c r="H38" s="31" t="str">
        <f t="shared" si="2"/>
        <v/>
      </c>
      <c r="I38" s="40"/>
      <c r="J38" s="35"/>
      <c r="K38" s="36" t="s">
        <v>83</v>
      </c>
      <c r="L38" s="14"/>
      <c r="M38" s="14"/>
      <c r="N38" s="14"/>
      <c r="O38" s="16">
        <f t="shared" si="3"/>
        <v>0</v>
      </c>
      <c r="P38" s="16">
        <f t="shared" si="4"/>
        <v>0</v>
      </c>
      <c r="Q38" s="16">
        <f t="shared" si="0"/>
        <v>0</v>
      </c>
      <c r="R38" s="16">
        <f t="shared" si="5"/>
        <v>0</v>
      </c>
      <c r="S38" s="16">
        <f t="shared" si="6"/>
        <v>0</v>
      </c>
      <c r="T38" s="16">
        <f t="shared" si="7"/>
        <v>0</v>
      </c>
      <c r="U38" s="16">
        <f t="shared" si="8"/>
        <v>0</v>
      </c>
      <c r="V38" s="16">
        <f t="shared" si="9"/>
        <v>0</v>
      </c>
      <c r="W38" s="16">
        <f t="shared" si="10"/>
        <v>0</v>
      </c>
      <c r="X38" s="16">
        <f t="shared" si="11"/>
        <v>0</v>
      </c>
      <c r="Y38" s="16">
        <f t="shared" si="1"/>
        <v>0</v>
      </c>
      <c r="Z38" s="14"/>
      <c r="AA38" s="14"/>
      <c r="AB38" s="14"/>
      <c r="AC38" s="14"/>
      <c r="AD38" s="14"/>
      <c r="AE38" s="14"/>
      <c r="AF38" s="14"/>
      <c r="AG38" s="14"/>
      <c r="AH38" s="14"/>
      <c r="AI38" s="14"/>
      <c r="AJ38" s="14"/>
      <c r="AK38" s="14"/>
      <c r="AL38" s="17"/>
      <c r="AM38" s="17"/>
      <c r="AN38" s="17"/>
      <c r="AO38" s="14"/>
      <c r="AP38" s="14"/>
      <c r="AQ38" s="14"/>
      <c r="AR38" s="15"/>
      <c r="AS38" s="15"/>
      <c r="AT38" s="15"/>
      <c r="AU38" s="15"/>
    </row>
    <row r="39" spans="2:47">
      <c r="B39" s="185">
        <v>42662</v>
      </c>
      <c r="C39" s="15" t="s">
        <v>104</v>
      </c>
      <c r="D39" s="30">
        <f t="shared" ca="1" si="12"/>
        <v>42662</v>
      </c>
      <c r="E39" s="37">
        <f t="shared" ca="1" si="13"/>
        <v>42707</v>
      </c>
      <c r="F39" s="68">
        <v>1.5</v>
      </c>
      <c r="G39" s="69" t="s">
        <v>46</v>
      </c>
      <c r="H39" s="31">
        <f t="shared" si="2"/>
        <v>45</v>
      </c>
      <c r="I39" s="40"/>
      <c r="J39" s="32"/>
      <c r="K39" s="14" t="s">
        <v>84</v>
      </c>
      <c r="L39" s="14"/>
      <c r="M39" s="14"/>
      <c r="N39" s="14"/>
      <c r="O39" s="16">
        <f t="shared" si="3"/>
        <v>0</v>
      </c>
      <c r="P39" s="16">
        <f t="shared" si="4"/>
        <v>0</v>
      </c>
      <c r="Q39" s="16">
        <f t="shared" si="0"/>
        <v>1</v>
      </c>
      <c r="R39" s="16">
        <f t="shared" si="5"/>
        <v>0</v>
      </c>
      <c r="S39" s="16">
        <f t="shared" si="6"/>
        <v>0</v>
      </c>
      <c r="T39" s="16">
        <f t="shared" si="7"/>
        <v>0</v>
      </c>
      <c r="U39" s="16">
        <f t="shared" si="8"/>
        <v>0</v>
      </c>
      <c r="V39" s="16">
        <f t="shared" si="9"/>
        <v>45</v>
      </c>
      <c r="W39" s="16">
        <f t="shared" si="10"/>
        <v>0</v>
      </c>
      <c r="X39" s="16">
        <f t="shared" si="11"/>
        <v>0</v>
      </c>
      <c r="Y39" s="16">
        <f t="shared" si="1"/>
        <v>45</v>
      </c>
      <c r="Z39" s="14"/>
      <c r="AA39" s="14"/>
      <c r="AB39" s="14"/>
      <c r="AC39" s="14"/>
      <c r="AD39" s="14"/>
      <c r="AE39" s="14"/>
      <c r="AF39" s="14"/>
      <c r="AG39" s="14"/>
      <c r="AH39" s="14"/>
      <c r="AI39" s="14"/>
      <c r="AJ39" s="14"/>
      <c r="AK39" s="14"/>
      <c r="AL39" s="17"/>
      <c r="AM39" s="17"/>
      <c r="AN39" s="17"/>
      <c r="AO39" s="14"/>
      <c r="AP39" s="14"/>
      <c r="AQ39" s="14"/>
      <c r="AR39" s="15"/>
      <c r="AS39" s="15"/>
      <c r="AT39" s="15"/>
      <c r="AU39" s="15"/>
    </row>
    <row r="40" spans="2:47">
      <c r="B40" s="185">
        <v>42662</v>
      </c>
      <c r="C40" s="15" t="s">
        <v>105</v>
      </c>
      <c r="D40" s="30">
        <f t="shared" ca="1" si="12"/>
        <v>42662</v>
      </c>
      <c r="E40" s="37">
        <f t="shared" ca="1" si="13"/>
        <v>42707</v>
      </c>
      <c r="F40" s="68">
        <v>1.5</v>
      </c>
      <c r="G40" s="69" t="s">
        <v>46</v>
      </c>
      <c r="H40" s="31">
        <f t="shared" si="2"/>
        <v>45</v>
      </c>
      <c r="I40" s="40"/>
      <c r="J40" s="32"/>
      <c r="K40" s="14" t="s">
        <v>85</v>
      </c>
      <c r="L40" s="14"/>
      <c r="M40" s="14"/>
      <c r="N40" s="14"/>
      <c r="O40" s="16">
        <f t="shared" si="3"/>
        <v>0</v>
      </c>
      <c r="P40" s="16">
        <f t="shared" si="4"/>
        <v>0</v>
      </c>
      <c r="Q40" s="16">
        <f t="shared" si="0"/>
        <v>1</v>
      </c>
      <c r="R40" s="16">
        <f t="shared" si="5"/>
        <v>0</v>
      </c>
      <c r="S40" s="16">
        <f t="shared" si="6"/>
        <v>0</v>
      </c>
      <c r="T40" s="16">
        <f t="shared" si="7"/>
        <v>0</v>
      </c>
      <c r="U40" s="16">
        <f t="shared" si="8"/>
        <v>0</v>
      </c>
      <c r="V40" s="16">
        <f t="shared" si="9"/>
        <v>45</v>
      </c>
      <c r="W40" s="16">
        <f t="shared" si="10"/>
        <v>0</v>
      </c>
      <c r="X40" s="16">
        <f t="shared" si="11"/>
        <v>0</v>
      </c>
      <c r="Y40" s="16">
        <f t="shared" si="1"/>
        <v>45</v>
      </c>
      <c r="Z40" s="14"/>
      <c r="AA40" s="14"/>
      <c r="AB40" s="14"/>
      <c r="AC40" s="14"/>
      <c r="AD40" s="14"/>
      <c r="AE40" s="14"/>
      <c r="AF40" s="14"/>
      <c r="AG40" s="14"/>
      <c r="AH40" s="14"/>
      <c r="AI40" s="14"/>
      <c r="AJ40" s="14"/>
      <c r="AK40" s="14"/>
      <c r="AL40" s="17"/>
      <c r="AM40" s="17"/>
      <c r="AN40" s="17"/>
      <c r="AO40" s="14"/>
      <c r="AP40" s="14"/>
      <c r="AQ40" s="14"/>
      <c r="AR40" s="15"/>
      <c r="AS40" s="15"/>
      <c r="AT40" s="15"/>
      <c r="AU40" s="15"/>
    </row>
    <row r="41" spans="2:47">
      <c r="B41" s="186"/>
      <c r="C41" s="34" t="s">
        <v>106</v>
      </c>
      <c r="D41" s="30">
        <f t="shared" ca="1" si="12"/>
        <v>0</v>
      </c>
      <c r="E41" s="37" t="str">
        <f t="shared" ca="1" si="13"/>
        <v/>
      </c>
      <c r="F41" s="68"/>
      <c r="G41" s="69"/>
      <c r="H41" s="31" t="str">
        <f t="shared" si="2"/>
        <v/>
      </c>
      <c r="I41" s="40"/>
      <c r="J41" s="35"/>
      <c r="K41" s="36" t="s">
        <v>86</v>
      </c>
      <c r="L41" s="14"/>
      <c r="M41" s="14"/>
      <c r="N41" s="14"/>
      <c r="O41" s="16">
        <f t="shared" si="3"/>
        <v>0</v>
      </c>
      <c r="P41" s="16">
        <f t="shared" si="4"/>
        <v>0</v>
      </c>
      <c r="Q41" s="16">
        <f t="shared" si="0"/>
        <v>0</v>
      </c>
      <c r="R41" s="16">
        <f t="shared" si="5"/>
        <v>0</v>
      </c>
      <c r="S41" s="16">
        <f t="shared" si="6"/>
        <v>0</v>
      </c>
      <c r="T41" s="16">
        <f t="shared" si="7"/>
        <v>0</v>
      </c>
      <c r="U41" s="16">
        <f t="shared" si="8"/>
        <v>0</v>
      </c>
      <c r="V41" s="16">
        <f t="shared" si="9"/>
        <v>0</v>
      </c>
      <c r="W41" s="16">
        <f t="shared" si="10"/>
        <v>0</v>
      </c>
      <c r="X41" s="16">
        <f t="shared" si="11"/>
        <v>0</v>
      </c>
      <c r="Y41" s="16">
        <f t="shared" si="1"/>
        <v>0</v>
      </c>
      <c r="Z41" s="14"/>
      <c r="AA41" s="14"/>
      <c r="AB41" s="14"/>
      <c r="AC41" s="14"/>
      <c r="AD41" s="14"/>
      <c r="AE41" s="14"/>
      <c r="AF41" s="14"/>
      <c r="AG41" s="14"/>
      <c r="AH41" s="14"/>
      <c r="AI41" s="14"/>
      <c r="AJ41" s="14"/>
      <c r="AK41" s="14"/>
      <c r="AL41" s="17"/>
      <c r="AM41" s="17"/>
      <c r="AN41" s="17"/>
      <c r="AO41" s="14"/>
      <c r="AP41" s="14"/>
      <c r="AQ41" s="14"/>
      <c r="AR41" s="15"/>
      <c r="AS41" s="15"/>
      <c r="AT41" s="15"/>
      <c r="AU41" s="15"/>
    </row>
    <row r="42" spans="2:47">
      <c r="B42" s="185">
        <v>42662</v>
      </c>
      <c r="C42" s="15" t="s">
        <v>107</v>
      </c>
      <c r="D42" s="30">
        <f t="shared" ca="1" si="12"/>
        <v>42662</v>
      </c>
      <c r="E42" s="37">
        <f t="shared" ca="1" si="13"/>
        <v>42707</v>
      </c>
      <c r="F42" s="68">
        <v>1.5</v>
      </c>
      <c r="G42" s="69" t="s">
        <v>46</v>
      </c>
      <c r="H42" s="31">
        <f t="shared" si="2"/>
        <v>45</v>
      </c>
      <c r="I42" s="40"/>
      <c r="J42" s="32"/>
      <c r="K42" s="14" t="s">
        <v>84</v>
      </c>
      <c r="L42" s="14"/>
      <c r="M42" s="14"/>
      <c r="N42" s="14"/>
      <c r="O42" s="16">
        <f t="shared" si="3"/>
        <v>0</v>
      </c>
      <c r="P42" s="16">
        <f t="shared" si="4"/>
        <v>0</v>
      </c>
      <c r="Q42" s="16">
        <f t="shared" si="0"/>
        <v>1</v>
      </c>
      <c r="R42" s="16">
        <f t="shared" si="5"/>
        <v>0</v>
      </c>
      <c r="S42" s="16">
        <f t="shared" si="6"/>
        <v>0</v>
      </c>
      <c r="T42" s="16">
        <f t="shared" si="7"/>
        <v>0</v>
      </c>
      <c r="U42" s="16">
        <f t="shared" si="8"/>
        <v>0</v>
      </c>
      <c r="V42" s="16">
        <f t="shared" si="9"/>
        <v>45</v>
      </c>
      <c r="W42" s="16">
        <f t="shared" si="10"/>
        <v>0</v>
      </c>
      <c r="X42" s="16">
        <f t="shared" si="11"/>
        <v>0</v>
      </c>
      <c r="Y42" s="16">
        <f t="shared" si="1"/>
        <v>45</v>
      </c>
      <c r="Z42" s="14"/>
      <c r="AA42" s="14"/>
      <c r="AB42" s="14"/>
      <c r="AC42" s="14"/>
      <c r="AD42" s="14"/>
      <c r="AE42" s="14"/>
      <c r="AF42" s="14"/>
      <c r="AG42" s="14"/>
      <c r="AH42" s="14"/>
      <c r="AI42" s="14"/>
      <c r="AJ42" s="14"/>
      <c r="AK42" s="14"/>
      <c r="AL42" s="17"/>
      <c r="AM42" s="17"/>
      <c r="AN42" s="17"/>
      <c r="AO42" s="14"/>
      <c r="AP42" s="14"/>
      <c r="AQ42" s="14"/>
      <c r="AR42" s="15"/>
      <c r="AS42" s="15"/>
      <c r="AT42" s="15"/>
      <c r="AU42" s="15"/>
    </row>
    <row r="43" spans="2:47">
      <c r="B43" s="185">
        <v>42662</v>
      </c>
      <c r="C43" s="15" t="s">
        <v>108</v>
      </c>
      <c r="D43" s="30">
        <f t="shared" ca="1" si="12"/>
        <v>42662</v>
      </c>
      <c r="E43" s="37">
        <f t="shared" ca="1" si="13"/>
        <v>42707</v>
      </c>
      <c r="F43" s="68">
        <v>1.5</v>
      </c>
      <c r="G43" s="71" t="s">
        <v>46</v>
      </c>
      <c r="H43" s="31">
        <f t="shared" si="2"/>
        <v>45</v>
      </c>
      <c r="I43" s="40"/>
      <c r="J43" s="32"/>
      <c r="K43" s="14" t="s">
        <v>87</v>
      </c>
      <c r="L43" s="14"/>
      <c r="M43" s="14"/>
      <c r="N43" s="14"/>
      <c r="O43" s="16">
        <f t="shared" si="3"/>
        <v>0</v>
      </c>
      <c r="P43" s="16">
        <f t="shared" si="4"/>
        <v>0</v>
      </c>
      <c r="Q43" s="16">
        <f t="shared" si="0"/>
        <v>1</v>
      </c>
      <c r="R43" s="16">
        <f t="shared" si="5"/>
        <v>0</v>
      </c>
      <c r="S43" s="16">
        <f t="shared" si="6"/>
        <v>0</v>
      </c>
      <c r="T43" s="16">
        <f t="shared" si="7"/>
        <v>0</v>
      </c>
      <c r="U43" s="16">
        <f t="shared" si="8"/>
        <v>0</v>
      </c>
      <c r="V43" s="16">
        <f t="shared" si="9"/>
        <v>45</v>
      </c>
      <c r="W43" s="16">
        <f t="shared" si="10"/>
        <v>0</v>
      </c>
      <c r="X43" s="16">
        <f t="shared" si="11"/>
        <v>0</v>
      </c>
      <c r="Y43" s="16">
        <f t="shared" si="1"/>
        <v>45</v>
      </c>
      <c r="Z43" s="14"/>
      <c r="AA43" s="14"/>
      <c r="AB43" s="14"/>
      <c r="AC43" s="14"/>
      <c r="AD43" s="14"/>
      <c r="AE43" s="14"/>
      <c r="AF43" s="14"/>
      <c r="AG43" s="14"/>
      <c r="AH43" s="14"/>
      <c r="AI43" s="14"/>
      <c r="AJ43" s="14"/>
      <c r="AK43" s="14"/>
      <c r="AL43" s="17"/>
      <c r="AM43" s="17"/>
      <c r="AN43" s="17"/>
      <c r="AO43" s="14"/>
      <c r="AP43" s="14"/>
      <c r="AQ43" s="14"/>
      <c r="AR43" s="15"/>
      <c r="AS43" s="15"/>
      <c r="AT43" s="15"/>
      <c r="AU43" s="15"/>
    </row>
    <row r="44" spans="2:47">
      <c r="B44" s="186"/>
      <c r="C44" s="34" t="s">
        <v>109</v>
      </c>
      <c r="D44" s="30">
        <f t="shared" ca="1" si="12"/>
        <v>0</v>
      </c>
      <c r="E44" s="37" t="str">
        <f t="shared" ca="1" si="13"/>
        <v/>
      </c>
      <c r="F44" s="68"/>
      <c r="G44" s="71"/>
      <c r="H44" s="31" t="str">
        <f t="shared" si="2"/>
        <v/>
      </c>
      <c r="I44" s="40"/>
      <c r="J44" s="35"/>
      <c r="K44" s="36" t="s">
        <v>88</v>
      </c>
      <c r="L44" s="14"/>
      <c r="M44" s="14"/>
      <c r="N44" s="14"/>
      <c r="O44" s="16">
        <f t="shared" si="3"/>
        <v>0</v>
      </c>
      <c r="P44" s="16">
        <f t="shared" si="4"/>
        <v>0</v>
      </c>
      <c r="Q44" s="16">
        <f t="shared" si="0"/>
        <v>0</v>
      </c>
      <c r="R44" s="16">
        <f t="shared" si="5"/>
        <v>0</v>
      </c>
      <c r="S44" s="16">
        <f t="shared" si="6"/>
        <v>0</v>
      </c>
      <c r="T44" s="16">
        <f t="shared" si="7"/>
        <v>0</v>
      </c>
      <c r="U44" s="16">
        <f t="shared" si="8"/>
        <v>0</v>
      </c>
      <c r="V44" s="16">
        <f t="shared" si="9"/>
        <v>0</v>
      </c>
      <c r="W44" s="16">
        <f t="shared" si="10"/>
        <v>0</v>
      </c>
      <c r="X44" s="16">
        <f t="shared" si="11"/>
        <v>0</v>
      </c>
      <c r="Y44" s="16">
        <f t="shared" si="1"/>
        <v>0</v>
      </c>
      <c r="Z44" s="14"/>
      <c r="AA44" s="14"/>
      <c r="AB44" s="14"/>
      <c r="AC44" s="14"/>
      <c r="AD44" s="14"/>
      <c r="AE44" s="14"/>
      <c r="AF44" s="14"/>
      <c r="AG44" s="14"/>
      <c r="AH44" s="14"/>
      <c r="AI44" s="14"/>
      <c r="AJ44" s="14"/>
      <c r="AK44" s="14"/>
      <c r="AL44" s="17"/>
      <c r="AM44" s="17"/>
      <c r="AN44" s="17"/>
      <c r="AO44" s="14"/>
      <c r="AP44" s="14"/>
      <c r="AQ44" s="14"/>
      <c r="AR44" s="15"/>
      <c r="AS44" s="15"/>
      <c r="AT44" s="15"/>
      <c r="AU44" s="15"/>
    </row>
    <row r="45" spans="2:47">
      <c r="B45" s="185">
        <v>42662</v>
      </c>
      <c r="C45" s="15" t="s">
        <v>94</v>
      </c>
      <c r="D45" s="30">
        <f t="shared" ca="1" si="12"/>
        <v>42662</v>
      </c>
      <c r="E45" s="37">
        <f t="shared" ca="1" si="13"/>
        <v>42707</v>
      </c>
      <c r="F45" s="68">
        <v>1.5</v>
      </c>
      <c r="G45" s="71" t="s">
        <v>46</v>
      </c>
      <c r="H45" s="31">
        <f t="shared" si="2"/>
        <v>45</v>
      </c>
      <c r="I45" s="40"/>
      <c r="J45" s="32"/>
      <c r="K45" s="14" t="s">
        <v>89</v>
      </c>
      <c r="L45" s="14"/>
      <c r="M45" s="14"/>
      <c r="N45" s="14"/>
      <c r="O45" s="16">
        <f t="shared" si="3"/>
        <v>0</v>
      </c>
      <c r="P45" s="16">
        <f t="shared" si="4"/>
        <v>0</v>
      </c>
      <c r="Q45" s="16">
        <f t="shared" si="0"/>
        <v>1</v>
      </c>
      <c r="R45" s="16">
        <f t="shared" si="5"/>
        <v>0</v>
      </c>
      <c r="S45" s="16">
        <f t="shared" si="6"/>
        <v>0</v>
      </c>
      <c r="T45" s="16">
        <f t="shared" si="7"/>
        <v>0</v>
      </c>
      <c r="U45" s="16">
        <f t="shared" si="8"/>
        <v>0</v>
      </c>
      <c r="V45" s="16">
        <f t="shared" si="9"/>
        <v>45</v>
      </c>
      <c r="W45" s="16">
        <f t="shared" si="10"/>
        <v>0</v>
      </c>
      <c r="X45" s="16">
        <f t="shared" si="11"/>
        <v>0</v>
      </c>
      <c r="Y45" s="16">
        <f t="shared" si="1"/>
        <v>45</v>
      </c>
      <c r="Z45" s="14"/>
      <c r="AA45" s="14"/>
      <c r="AB45" s="14"/>
      <c r="AC45" s="14"/>
      <c r="AD45" s="14"/>
      <c r="AE45" s="14"/>
      <c r="AF45" s="14"/>
      <c r="AG45" s="14"/>
      <c r="AH45" s="14"/>
      <c r="AI45" s="14"/>
      <c r="AJ45" s="14"/>
      <c r="AK45" s="14"/>
      <c r="AL45" s="17"/>
      <c r="AM45" s="17"/>
      <c r="AN45" s="17"/>
      <c r="AO45" s="14"/>
      <c r="AP45" s="14"/>
      <c r="AQ45" s="14"/>
      <c r="AR45" s="15"/>
      <c r="AS45" s="15"/>
      <c r="AT45" s="15"/>
      <c r="AU45" s="15"/>
    </row>
    <row r="46" spans="2:47">
      <c r="B46" s="185">
        <v>42662</v>
      </c>
      <c r="C46" s="15" t="s">
        <v>110</v>
      </c>
      <c r="D46" s="30">
        <f t="shared" ca="1" si="12"/>
        <v>42662</v>
      </c>
      <c r="E46" s="37">
        <f t="shared" ca="1" si="13"/>
        <v>42707</v>
      </c>
      <c r="F46" s="68">
        <v>1.5</v>
      </c>
      <c r="G46" s="71" t="s">
        <v>46</v>
      </c>
      <c r="H46" s="31">
        <f t="shared" si="2"/>
        <v>45</v>
      </c>
      <c r="I46" s="40"/>
      <c r="J46" s="32"/>
      <c r="K46" s="14" t="s">
        <v>90</v>
      </c>
      <c r="L46" s="14"/>
      <c r="M46" s="14"/>
      <c r="N46" s="14"/>
      <c r="O46" s="16">
        <f t="shared" si="3"/>
        <v>0</v>
      </c>
      <c r="P46" s="16">
        <f t="shared" si="4"/>
        <v>0</v>
      </c>
      <c r="Q46" s="16">
        <f t="shared" si="0"/>
        <v>1</v>
      </c>
      <c r="R46" s="16">
        <f t="shared" si="5"/>
        <v>0</v>
      </c>
      <c r="S46" s="16">
        <f t="shared" si="6"/>
        <v>0</v>
      </c>
      <c r="T46" s="16">
        <f t="shared" si="7"/>
        <v>0</v>
      </c>
      <c r="U46" s="16">
        <f t="shared" si="8"/>
        <v>0</v>
      </c>
      <c r="V46" s="16">
        <f t="shared" si="9"/>
        <v>45</v>
      </c>
      <c r="W46" s="16">
        <f t="shared" si="10"/>
        <v>0</v>
      </c>
      <c r="X46" s="16">
        <f t="shared" si="11"/>
        <v>0</v>
      </c>
      <c r="Y46" s="16">
        <f t="shared" si="1"/>
        <v>45</v>
      </c>
      <c r="Z46" s="14"/>
      <c r="AA46" s="14"/>
      <c r="AB46" s="14"/>
      <c r="AC46" s="14"/>
      <c r="AD46" s="14"/>
      <c r="AE46" s="14"/>
      <c r="AF46" s="14"/>
      <c r="AG46" s="14"/>
      <c r="AH46" s="14"/>
      <c r="AI46" s="14"/>
      <c r="AJ46" s="14"/>
      <c r="AK46" s="14"/>
      <c r="AL46" s="17"/>
      <c r="AM46" s="17"/>
      <c r="AN46" s="17"/>
      <c r="AO46" s="14"/>
      <c r="AP46" s="14"/>
      <c r="AQ46" s="14"/>
      <c r="AR46" s="15"/>
      <c r="AS46" s="15"/>
      <c r="AT46" s="15"/>
      <c r="AU46" s="15"/>
    </row>
    <row r="47" spans="2:47">
      <c r="B47" s="185">
        <v>42662</v>
      </c>
      <c r="C47" s="15" t="s">
        <v>111</v>
      </c>
      <c r="D47" s="30">
        <f t="shared" ca="1" si="12"/>
        <v>42662</v>
      </c>
      <c r="E47" s="37">
        <f t="shared" ca="1" si="13"/>
        <v>42707</v>
      </c>
      <c r="F47" s="68">
        <v>1.5</v>
      </c>
      <c r="G47" s="69" t="s">
        <v>46</v>
      </c>
      <c r="H47" s="31">
        <f t="shared" si="2"/>
        <v>45</v>
      </c>
      <c r="I47" s="40"/>
      <c r="J47" s="32"/>
      <c r="K47" s="14" t="s">
        <v>91</v>
      </c>
      <c r="L47" s="14"/>
      <c r="M47" s="14"/>
      <c r="N47" s="14"/>
      <c r="O47" s="16">
        <f t="shared" si="3"/>
        <v>0</v>
      </c>
      <c r="P47" s="16">
        <f t="shared" si="4"/>
        <v>0</v>
      </c>
      <c r="Q47" s="16">
        <f t="shared" si="0"/>
        <v>1</v>
      </c>
      <c r="R47" s="16">
        <f t="shared" si="5"/>
        <v>0</v>
      </c>
      <c r="S47" s="16">
        <f t="shared" si="6"/>
        <v>0</v>
      </c>
      <c r="T47" s="16">
        <f t="shared" si="7"/>
        <v>0</v>
      </c>
      <c r="U47" s="16">
        <f t="shared" si="8"/>
        <v>0</v>
      </c>
      <c r="V47" s="16">
        <f t="shared" si="9"/>
        <v>45</v>
      </c>
      <c r="W47" s="16">
        <f t="shared" si="10"/>
        <v>0</v>
      </c>
      <c r="X47" s="16">
        <f t="shared" si="11"/>
        <v>0</v>
      </c>
      <c r="Y47" s="16">
        <f t="shared" si="1"/>
        <v>45</v>
      </c>
      <c r="Z47" s="14"/>
      <c r="AA47" s="14"/>
      <c r="AB47" s="14"/>
      <c r="AC47" s="14"/>
      <c r="AD47" s="14"/>
      <c r="AE47" s="14"/>
      <c r="AF47" s="14"/>
      <c r="AG47" s="14"/>
      <c r="AH47" s="14"/>
      <c r="AI47" s="14"/>
      <c r="AJ47" s="14"/>
      <c r="AK47" s="14"/>
      <c r="AL47" s="17"/>
      <c r="AM47" s="17"/>
      <c r="AN47" s="17"/>
      <c r="AO47" s="14"/>
      <c r="AP47" s="14"/>
      <c r="AQ47" s="14"/>
      <c r="AR47" s="15"/>
      <c r="AS47" s="15"/>
      <c r="AT47" s="15"/>
      <c r="AU47" s="15"/>
    </row>
    <row r="48" spans="2:47">
      <c r="B48" s="186"/>
      <c r="C48" s="34" t="s">
        <v>112</v>
      </c>
      <c r="D48" s="30">
        <f t="shared" ca="1" si="12"/>
        <v>0</v>
      </c>
      <c r="E48" s="37" t="str">
        <f t="shared" ca="1" si="13"/>
        <v/>
      </c>
      <c r="F48" s="68"/>
      <c r="G48" s="69"/>
      <c r="H48" s="31" t="str">
        <f t="shared" si="2"/>
        <v/>
      </c>
      <c r="I48" s="40"/>
      <c r="J48" s="35"/>
      <c r="K48" s="36" t="s">
        <v>92</v>
      </c>
      <c r="L48" s="14"/>
      <c r="M48" s="14"/>
      <c r="N48" s="14"/>
      <c r="O48" s="16">
        <f t="shared" si="3"/>
        <v>0</v>
      </c>
      <c r="P48" s="16">
        <f t="shared" si="4"/>
        <v>0</v>
      </c>
      <c r="Q48" s="16">
        <f t="shared" si="0"/>
        <v>0</v>
      </c>
      <c r="R48" s="16">
        <f t="shared" si="5"/>
        <v>0</v>
      </c>
      <c r="S48" s="16">
        <f t="shared" si="6"/>
        <v>0</v>
      </c>
      <c r="T48" s="16">
        <f t="shared" si="7"/>
        <v>0</v>
      </c>
      <c r="U48" s="16">
        <f t="shared" si="8"/>
        <v>0</v>
      </c>
      <c r="V48" s="16">
        <f t="shared" si="9"/>
        <v>0</v>
      </c>
      <c r="W48" s="16">
        <f t="shared" si="10"/>
        <v>0</v>
      </c>
      <c r="X48" s="16">
        <f t="shared" si="11"/>
        <v>0</v>
      </c>
      <c r="Y48" s="16">
        <f t="shared" si="1"/>
        <v>0</v>
      </c>
      <c r="Z48" s="14"/>
      <c r="AA48" s="14"/>
      <c r="AB48" s="14"/>
      <c r="AC48" s="14"/>
      <c r="AD48" s="14"/>
      <c r="AE48" s="14"/>
      <c r="AF48" s="14"/>
      <c r="AG48" s="14"/>
      <c r="AH48" s="14"/>
      <c r="AI48" s="14"/>
      <c r="AJ48" s="14"/>
      <c r="AK48" s="14"/>
      <c r="AL48" s="17"/>
      <c r="AM48" s="17"/>
      <c r="AN48" s="17"/>
      <c r="AO48" s="14"/>
      <c r="AP48" s="14"/>
      <c r="AQ48" s="14"/>
      <c r="AR48" s="15"/>
      <c r="AS48" s="15"/>
      <c r="AT48" s="15"/>
      <c r="AU48" s="15"/>
    </row>
    <row r="49" spans="2:47">
      <c r="B49" s="185">
        <v>42662</v>
      </c>
      <c r="C49" s="15" t="s">
        <v>113</v>
      </c>
      <c r="D49" s="30">
        <f t="shared" ca="1" si="12"/>
        <v>42662</v>
      </c>
      <c r="E49" s="37">
        <f t="shared" ca="1" si="13"/>
        <v>42707</v>
      </c>
      <c r="F49" s="68">
        <v>1.5</v>
      </c>
      <c r="G49" s="69" t="s">
        <v>46</v>
      </c>
      <c r="H49" s="31">
        <f t="shared" si="2"/>
        <v>45</v>
      </c>
      <c r="I49" s="40"/>
      <c r="J49" s="32"/>
      <c r="K49" s="14" t="s">
        <v>93</v>
      </c>
      <c r="L49" s="14"/>
      <c r="M49" s="14"/>
      <c r="N49" s="14"/>
      <c r="O49" s="16">
        <f t="shared" si="3"/>
        <v>0</v>
      </c>
      <c r="P49" s="16">
        <f t="shared" si="4"/>
        <v>0</v>
      </c>
      <c r="Q49" s="16">
        <f t="shared" si="0"/>
        <v>1</v>
      </c>
      <c r="R49" s="16">
        <f t="shared" si="5"/>
        <v>0</v>
      </c>
      <c r="S49" s="16">
        <f t="shared" si="6"/>
        <v>0</v>
      </c>
      <c r="T49" s="16">
        <f t="shared" si="7"/>
        <v>0</v>
      </c>
      <c r="U49" s="16">
        <f t="shared" si="8"/>
        <v>0</v>
      </c>
      <c r="V49" s="16">
        <f t="shared" si="9"/>
        <v>45</v>
      </c>
      <c r="W49" s="16">
        <f t="shared" si="10"/>
        <v>0</v>
      </c>
      <c r="X49" s="16">
        <f t="shared" si="11"/>
        <v>0</v>
      </c>
      <c r="Y49" s="16">
        <f t="shared" si="1"/>
        <v>45</v>
      </c>
      <c r="Z49" s="14"/>
      <c r="AA49" s="14"/>
      <c r="AB49" s="14"/>
      <c r="AC49" s="14"/>
      <c r="AD49" s="14"/>
      <c r="AE49" s="14"/>
      <c r="AF49" s="14"/>
      <c r="AG49" s="14"/>
      <c r="AH49" s="14"/>
      <c r="AI49" s="14"/>
      <c r="AJ49" s="14"/>
      <c r="AK49" s="14"/>
      <c r="AL49" s="17"/>
      <c r="AM49" s="17"/>
      <c r="AN49" s="17"/>
      <c r="AO49" s="14"/>
      <c r="AP49" s="14"/>
      <c r="AQ49" s="14"/>
      <c r="AR49" s="15"/>
      <c r="AS49" s="15"/>
      <c r="AT49" s="15"/>
      <c r="AU49" s="15"/>
    </row>
    <row r="50" spans="2:47">
      <c r="J50" s="14"/>
      <c r="K50" s="14"/>
      <c r="L50" s="14"/>
      <c r="M50" s="14"/>
      <c r="N50" s="14"/>
      <c r="O50" s="14"/>
      <c r="P50" s="16">
        <f t="shared" ref="P50:P55" si="14">IF($G50="Semaine(s)",1,0)</f>
        <v>0</v>
      </c>
      <c r="Q50" s="16">
        <f>IF($G50="Mois",1,0)</f>
        <v>0</v>
      </c>
      <c r="R50" s="16">
        <f t="shared" ref="R50:R55" si="15">IF($G50="Trimestre(s)",1,0)</f>
        <v>0</v>
      </c>
      <c r="S50" s="16">
        <f t="shared" ref="S50:S55" si="16">IF($G50="Année(s)",1,0)</f>
        <v>0</v>
      </c>
      <c r="T50" s="16">
        <f t="shared" ref="T50:T113" si="17">IF(O50=1,$F50*1,0)</f>
        <v>0</v>
      </c>
      <c r="U50" s="16">
        <f t="shared" ref="U50:U113" si="18">IF(P50=1,$F50*7,0)</f>
        <v>0</v>
      </c>
      <c r="V50" s="16">
        <f t="shared" ref="V50:V113" si="19">IF(Q50=1,$F50*30,0)</f>
        <v>0</v>
      </c>
      <c r="W50" s="16">
        <f t="shared" ref="W50:W113" si="20">IF(R50=1,$F50*90,0)</f>
        <v>0</v>
      </c>
      <c r="X50" s="16">
        <f t="shared" ref="X50:X81" si="21">IF(S50=1,$F50*365,0)</f>
        <v>0</v>
      </c>
      <c r="Y50" s="16">
        <f t="shared" ref="Y50:Y113" si="22">IF(AND(F50&gt;1,F50="Années"),"Erreur de saisie",ROUND(SUM($T50:$X50),0))</f>
        <v>0</v>
      </c>
      <c r="Z50" s="14"/>
      <c r="AA50" s="14"/>
      <c r="AB50" s="14"/>
      <c r="AC50" s="14"/>
      <c r="AD50" s="14"/>
      <c r="AE50" s="14"/>
      <c r="AF50" s="14"/>
      <c r="AG50" s="14"/>
      <c r="AH50" s="14"/>
      <c r="AI50" s="14"/>
      <c r="AJ50" s="14"/>
      <c r="AK50" s="14"/>
      <c r="AL50" s="17"/>
      <c r="AM50" s="17"/>
      <c r="AN50" s="17"/>
      <c r="AO50" s="17"/>
      <c r="AP50" s="14"/>
      <c r="AQ50" s="14"/>
      <c r="AR50" s="15"/>
      <c r="AS50" s="15"/>
      <c r="AT50" s="15"/>
      <c r="AU50" s="15"/>
    </row>
    <row r="51" spans="2:47">
      <c r="J51" s="14"/>
      <c r="K51" s="14"/>
      <c r="L51" s="14"/>
      <c r="M51" s="14"/>
      <c r="N51" s="14"/>
      <c r="O51" s="14"/>
      <c r="P51" s="16">
        <f t="shared" si="14"/>
        <v>0</v>
      </c>
      <c r="Q51" s="16">
        <f>IF($G51="Mois",1,0)</f>
        <v>0</v>
      </c>
      <c r="R51" s="16">
        <f t="shared" si="15"/>
        <v>0</v>
      </c>
      <c r="S51" s="16">
        <f t="shared" si="16"/>
        <v>0</v>
      </c>
      <c r="T51" s="16">
        <f t="shared" si="17"/>
        <v>0</v>
      </c>
      <c r="U51" s="16">
        <f t="shared" si="18"/>
        <v>0</v>
      </c>
      <c r="V51" s="16">
        <f t="shared" si="19"/>
        <v>0</v>
      </c>
      <c r="W51" s="16">
        <f t="shared" si="20"/>
        <v>0</v>
      </c>
      <c r="X51" s="16">
        <f t="shared" si="21"/>
        <v>0</v>
      </c>
      <c r="Y51" s="16">
        <f t="shared" si="22"/>
        <v>0</v>
      </c>
      <c r="Z51" s="14"/>
      <c r="AA51" s="14"/>
      <c r="AB51" s="14"/>
      <c r="AC51" s="14"/>
      <c r="AD51" s="14"/>
      <c r="AE51" s="14"/>
      <c r="AF51" s="14"/>
      <c r="AG51" s="14"/>
      <c r="AH51" s="14"/>
      <c r="AI51" s="14"/>
      <c r="AJ51" s="14"/>
      <c r="AK51" s="14"/>
      <c r="AL51" s="17"/>
      <c r="AM51" s="17"/>
      <c r="AN51" s="17"/>
      <c r="AO51" s="17"/>
      <c r="AP51" s="14"/>
      <c r="AQ51" s="14"/>
      <c r="AR51" s="15"/>
      <c r="AS51" s="15"/>
      <c r="AT51" s="15"/>
      <c r="AU51" s="15"/>
    </row>
    <row r="52" spans="2:47">
      <c r="J52" s="14"/>
      <c r="K52" s="14"/>
      <c r="L52" s="14"/>
      <c r="M52" s="14"/>
      <c r="N52" s="14"/>
      <c r="O52" s="14"/>
      <c r="P52" s="16">
        <f t="shared" si="14"/>
        <v>0</v>
      </c>
      <c r="Q52" s="16">
        <f>IF($G52="Mois",1,0)</f>
        <v>0</v>
      </c>
      <c r="R52" s="16">
        <f t="shared" si="15"/>
        <v>0</v>
      </c>
      <c r="S52" s="16">
        <f t="shared" si="16"/>
        <v>0</v>
      </c>
      <c r="T52" s="16">
        <f t="shared" si="17"/>
        <v>0</v>
      </c>
      <c r="U52" s="16">
        <f t="shared" si="18"/>
        <v>0</v>
      </c>
      <c r="V52" s="16">
        <f t="shared" si="19"/>
        <v>0</v>
      </c>
      <c r="W52" s="16">
        <f t="shared" si="20"/>
        <v>0</v>
      </c>
      <c r="X52" s="16">
        <f t="shared" si="21"/>
        <v>0</v>
      </c>
      <c r="Y52" s="16">
        <f t="shared" si="22"/>
        <v>0</v>
      </c>
      <c r="Z52" s="14"/>
      <c r="AA52" s="14"/>
      <c r="AB52" s="14"/>
      <c r="AC52" s="14"/>
      <c r="AD52" s="14"/>
      <c r="AE52" s="14"/>
      <c r="AF52" s="14"/>
      <c r="AG52" s="14"/>
      <c r="AH52" s="14"/>
      <c r="AI52" s="14"/>
      <c r="AJ52" s="14"/>
      <c r="AK52" s="14"/>
      <c r="AL52" s="17"/>
      <c r="AM52" s="17"/>
      <c r="AN52" s="17"/>
      <c r="AO52" s="17"/>
      <c r="AP52" s="14"/>
      <c r="AQ52" s="14"/>
      <c r="AR52" s="15"/>
      <c r="AS52" s="15"/>
      <c r="AT52" s="15"/>
      <c r="AU52" s="15"/>
    </row>
    <row r="53" spans="2:47">
      <c r="J53" s="14"/>
      <c r="K53" s="14"/>
      <c r="L53" s="14"/>
      <c r="M53" s="14"/>
      <c r="N53" s="14"/>
      <c r="O53" s="14"/>
      <c r="P53" s="16">
        <f t="shared" si="14"/>
        <v>0</v>
      </c>
      <c r="Q53" s="16">
        <f>IF($G53="Mois",1,0)</f>
        <v>0</v>
      </c>
      <c r="R53" s="16">
        <f t="shared" si="15"/>
        <v>0</v>
      </c>
      <c r="S53" s="16">
        <f t="shared" si="16"/>
        <v>0</v>
      </c>
      <c r="T53" s="16">
        <f t="shared" si="17"/>
        <v>0</v>
      </c>
      <c r="U53" s="16">
        <f t="shared" si="18"/>
        <v>0</v>
      </c>
      <c r="V53" s="16">
        <f t="shared" si="19"/>
        <v>0</v>
      </c>
      <c r="W53" s="16">
        <f t="shared" si="20"/>
        <v>0</v>
      </c>
      <c r="X53" s="16">
        <f t="shared" si="21"/>
        <v>0</v>
      </c>
      <c r="Y53" s="16">
        <f t="shared" si="22"/>
        <v>0</v>
      </c>
      <c r="Z53" s="14"/>
      <c r="AA53" s="14"/>
      <c r="AB53" s="14"/>
      <c r="AC53" s="14"/>
      <c r="AD53" s="14"/>
      <c r="AE53" s="14"/>
      <c r="AF53" s="14"/>
      <c r="AG53" s="14"/>
      <c r="AH53" s="14"/>
      <c r="AI53" s="14"/>
      <c r="AJ53" s="14"/>
      <c r="AK53" s="14"/>
      <c r="AL53" s="17"/>
      <c r="AM53" s="17"/>
      <c r="AN53" s="17"/>
      <c r="AO53" s="17"/>
      <c r="AP53" s="14"/>
      <c r="AQ53" s="14"/>
      <c r="AR53" s="15"/>
      <c r="AS53" s="15"/>
      <c r="AT53" s="15"/>
      <c r="AU53" s="15"/>
    </row>
    <row r="54" spans="2:47">
      <c r="J54" s="14"/>
      <c r="K54" s="14"/>
      <c r="L54" s="14"/>
      <c r="M54" s="14"/>
      <c r="N54" s="14"/>
      <c r="O54" s="14"/>
      <c r="P54" s="16">
        <f t="shared" si="14"/>
        <v>0</v>
      </c>
      <c r="Q54" s="16">
        <f>IF($G54="Mois",1,0)</f>
        <v>0</v>
      </c>
      <c r="R54" s="16">
        <f t="shared" si="15"/>
        <v>0</v>
      </c>
      <c r="S54" s="16">
        <f t="shared" si="16"/>
        <v>0</v>
      </c>
      <c r="T54" s="16">
        <f t="shared" si="17"/>
        <v>0</v>
      </c>
      <c r="U54" s="16">
        <f t="shared" si="18"/>
        <v>0</v>
      </c>
      <c r="V54" s="16">
        <f t="shared" si="19"/>
        <v>0</v>
      </c>
      <c r="W54" s="16">
        <f t="shared" si="20"/>
        <v>0</v>
      </c>
      <c r="X54" s="16">
        <f t="shared" si="21"/>
        <v>0</v>
      </c>
      <c r="Y54" s="16">
        <f t="shared" si="22"/>
        <v>0</v>
      </c>
      <c r="Z54" s="14"/>
      <c r="AA54" s="14"/>
      <c r="AB54" s="14"/>
      <c r="AC54" s="14"/>
      <c r="AD54" s="14"/>
      <c r="AE54" s="14"/>
      <c r="AF54" s="14"/>
      <c r="AG54" s="14"/>
      <c r="AH54" s="14"/>
      <c r="AI54" s="14"/>
      <c r="AJ54" s="14"/>
      <c r="AK54" s="14"/>
      <c r="AL54" s="17"/>
      <c r="AM54" s="17"/>
      <c r="AN54" s="17"/>
      <c r="AO54" s="17"/>
      <c r="AP54" s="14"/>
      <c r="AQ54" s="14"/>
      <c r="AR54" s="15"/>
      <c r="AS54" s="15"/>
      <c r="AT54" s="15"/>
      <c r="AU54" s="15"/>
    </row>
    <row r="55" spans="2:47">
      <c r="J55" s="14"/>
      <c r="K55" s="14"/>
      <c r="L55" s="14"/>
      <c r="M55" s="14"/>
      <c r="N55" s="14"/>
      <c r="O55" s="14"/>
      <c r="P55" s="16">
        <f t="shared" si="14"/>
        <v>0</v>
      </c>
      <c r="Q55" s="16">
        <f t="shared" ref="Q55:Q74" si="23">IF($G55="Mois",1,0)</f>
        <v>0</v>
      </c>
      <c r="R55" s="16">
        <f t="shared" si="15"/>
        <v>0</v>
      </c>
      <c r="S55" s="16">
        <f t="shared" si="16"/>
        <v>0</v>
      </c>
      <c r="T55" s="16">
        <f t="shared" si="17"/>
        <v>0</v>
      </c>
      <c r="U55" s="16">
        <f t="shared" si="18"/>
        <v>0</v>
      </c>
      <c r="V55" s="16">
        <f t="shared" si="19"/>
        <v>0</v>
      </c>
      <c r="W55" s="16">
        <f t="shared" si="20"/>
        <v>0</v>
      </c>
      <c r="X55" s="16">
        <f t="shared" si="21"/>
        <v>0</v>
      </c>
      <c r="Y55" s="16">
        <f t="shared" si="22"/>
        <v>0</v>
      </c>
      <c r="Z55" s="14"/>
      <c r="AA55" s="14"/>
      <c r="AB55" s="14"/>
      <c r="AC55" s="14"/>
      <c r="AD55" s="14"/>
      <c r="AE55" s="14"/>
      <c r="AF55" s="14"/>
      <c r="AG55" s="14"/>
      <c r="AH55" s="14"/>
      <c r="AI55" s="14"/>
      <c r="AJ55" s="14"/>
      <c r="AK55" s="14"/>
      <c r="AL55" s="17"/>
      <c r="AM55" s="17"/>
      <c r="AN55" s="17"/>
      <c r="AO55" s="17"/>
      <c r="AP55" s="14"/>
      <c r="AQ55" s="14"/>
      <c r="AR55" s="15"/>
      <c r="AS55" s="15"/>
      <c r="AT55" s="15"/>
      <c r="AU55" s="15"/>
    </row>
    <row r="56" spans="2:47">
      <c r="J56" s="14"/>
      <c r="K56" s="14"/>
      <c r="L56" s="14"/>
      <c r="M56" s="14"/>
      <c r="N56" s="14"/>
      <c r="O56" s="14"/>
      <c r="P56" s="16">
        <f t="shared" ref="P56:P106" si="24">IF($G56="Semaine(s)",1,0)</f>
        <v>0</v>
      </c>
      <c r="Q56" s="16">
        <f t="shared" si="23"/>
        <v>0</v>
      </c>
      <c r="R56" s="16">
        <f t="shared" ref="R56:R119" si="25">IF($G56="Trimestre(s)",1,0)</f>
        <v>0</v>
      </c>
      <c r="S56" s="16">
        <f t="shared" ref="S56:S119" si="26">IF($G56="Année(s)",1,0)</f>
        <v>0</v>
      </c>
      <c r="T56" s="16">
        <f t="shared" si="17"/>
        <v>0</v>
      </c>
      <c r="U56" s="16">
        <f t="shared" si="18"/>
        <v>0</v>
      </c>
      <c r="V56" s="16">
        <f t="shared" si="19"/>
        <v>0</v>
      </c>
      <c r="W56" s="16">
        <f t="shared" si="20"/>
        <v>0</v>
      </c>
      <c r="X56" s="16">
        <f t="shared" si="21"/>
        <v>0</v>
      </c>
      <c r="Y56" s="16">
        <f t="shared" si="22"/>
        <v>0</v>
      </c>
      <c r="Z56" s="14"/>
      <c r="AA56" s="14"/>
      <c r="AB56" s="14"/>
      <c r="AC56" s="14"/>
      <c r="AD56" s="14"/>
      <c r="AE56" s="14"/>
      <c r="AF56" s="14"/>
      <c r="AG56" s="14"/>
      <c r="AH56" s="14"/>
      <c r="AI56" s="14"/>
      <c r="AJ56" s="14"/>
      <c r="AK56" s="14"/>
      <c r="AL56" s="17"/>
      <c r="AM56" s="17"/>
      <c r="AN56" s="17"/>
      <c r="AO56" s="17"/>
      <c r="AP56" s="14"/>
      <c r="AQ56" s="14"/>
      <c r="AR56" s="15"/>
      <c r="AS56" s="15"/>
      <c r="AT56" s="15"/>
      <c r="AU56" s="15"/>
    </row>
    <row r="57" spans="2:47">
      <c r="J57" s="14"/>
      <c r="K57" s="14"/>
      <c r="L57" s="14"/>
      <c r="M57" s="14"/>
      <c r="N57" s="14"/>
      <c r="O57" s="14"/>
      <c r="P57" s="16">
        <f t="shared" si="24"/>
        <v>0</v>
      </c>
      <c r="Q57" s="16">
        <f t="shared" si="23"/>
        <v>0</v>
      </c>
      <c r="R57" s="16">
        <f t="shared" si="25"/>
        <v>0</v>
      </c>
      <c r="S57" s="16">
        <f t="shared" si="26"/>
        <v>0</v>
      </c>
      <c r="T57" s="16">
        <f t="shared" si="17"/>
        <v>0</v>
      </c>
      <c r="U57" s="16">
        <f t="shared" si="18"/>
        <v>0</v>
      </c>
      <c r="V57" s="16">
        <f t="shared" si="19"/>
        <v>0</v>
      </c>
      <c r="W57" s="16">
        <f t="shared" si="20"/>
        <v>0</v>
      </c>
      <c r="X57" s="16">
        <f t="shared" si="21"/>
        <v>0</v>
      </c>
      <c r="Y57" s="16">
        <f t="shared" si="22"/>
        <v>0</v>
      </c>
      <c r="Z57" s="14"/>
      <c r="AA57" s="14"/>
      <c r="AB57" s="14"/>
      <c r="AC57" s="14"/>
      <c r="AD57" s="14"/>
      <c r="AE57" s="14"/>
      <c r="AF57" s="14"/>
      <c r="AG57" s="14"/>
      <c r="AH57" s="14"/>
      <c r="AI57" s="14"/>
      <c r="AJ57" s="14"/>
      <c r="AK57" s="14"/>
      <c r="AL57" s="17"/>
      <c r="AM57" s="17"/>
      <c r="AN57" s="17"/>
      <c r="AO57" s="17"/>
      <c r="AP57" s="14"/>
      <c r="AQ57" s="14"/>
      <c r="AR57" s="15"/>
      <c r="AS57" s="15"/>
      <c r="AT57" s="15"/>
      <c r="AU57" s="15"/>
    </row>
    <row r="58" spans="2:47">
      <c r="J58" s="14"/>
      <c r="K58" s="14"/>
      <c r="L58" s="14"/>
      <c r="M58" s="14"/>
      <c r="N58" s="14"/>
      <c r="O58" s="14"/>
      <c r="P58" s="16">
        <f t="shared" si="24"/>
        <v>0</v>
      </c>
      <c r="Q58" s="16">
        <f t="shared" si="23"/>
        <v>0</v>
      </c>
      <c r="R58" s="16">
        <f t="shared" si="25"/>
        <v>0</v>
      </c>
      <c r="S58" s="16">
        <f t="shared" si="26"/>
        <v>0</v>
      </c>
      <c r="T58" s="16">
        <f t="shared" si="17"/>
        <v>0</v>
      </c>
      <c r="U58" s="16">
        <f t="shared" si="18"/>
        <v>0</v>
      </c>
      <c r="V58" s="16">
        <f t="shared" si="19"/>
        <v>0</v>
      </c>
      <c r="W58" s="16">
        <f t="shared" si="20"/>
        <v>0</v>
      </c>
      <c r="X58" s="16">
        <f t="shared" si="21"/>
        <v>0</v>
      </c>
      <c r="Y58" s="16">
        <f t="shared" si="22"/>
        <v>0</v>
      </c>
      <c r="Z58" s="14"/>
      <c r="AA58" s="14"/>
      <c r="AB58" s="14"/>
      <c r="AC58" s="14"/>
      <c r="AD58" s="14"/>
      <c r="AE58" s="14"/>
      <c r="AF58" s="14"/>
      <c r="AG58" s="14"/>
      <c r="AH58" s="14"/>
      <c r="AI58" s="14"/>
      <c r="AJ58" s="14"/>
      <c r="AK58" s="14"/>
      <c r="AL58" s="17"/>
      <c r="AM58" s="17"/>
      <c r="AN58" s="17"/>
      <c r="AO58" s="17"/>
      <c r="AP58" s="14"/>
      <c r="AQ58" s="14"/>
      <c r="AR58" s="15"/>
      <c r="AS58" s="15"/>
      <c r="AT58" s="15"/>
      <c r="AU58" s="15"/>
    </row>
    <row r="59" spans="2:47">
      <c r="J59" s="14"/>
      <c r="K59" s="14"/>
      <c r="L59" s="14"/>
      <c r="M59" s="14"/>
      <c r="N59" s="14"/>
      <c r="O59" s="14"/>
      <c r="P59" s="16">
        <f t="shared" si="24"/>
        <v>0</v>
      </c>
      <c r="Q59" s="16">
        <f t="shared" si="23"/>
        <v>0</v>
      </c>
      <c r="R59" s="16">
        <f t="shared" si="25"/>
        <v>0</v>
      </c>
      <c r="S59" s="16">
        <f t="shared" si="26"/>
        <v>0</v>
      </c>
      <c r="T59" s="16">
        <f t="shared" si="17"/>
        <v>0</v>
      </c>
      <c r="U59" s="16">
        <f t="shared" si="18"/>
        <v>0</v>
      </c>
      <c r="V59" s="16">
        <f t="shared" si="19"/>
        <v>0</v>
      </c>
      <c r="W59" s="16">
        <f t="shared" si="20"/>
        <v>0</v>
      </c>
      <c r="X59" s="16">
        <f t="shared" si="21"/>
        <v>0</v>
      </c>
      <c r="Y59" s="16">
        <f t="shared" si="22"/>
        <v>0</v>
      </c>
      <c r="Z59" s="14"/>
      <c r="AA59" s="14"/>
      <c r="AB59" s="14"/>
      <c r="AC59" s="14"/>
      <c r="AD59" s="14"/>
      <c r="AE59" s="14"/>
      <c r="AF59" s="14"/>
      <c r="AG59" s="14"/>
      <c r="AH59" s="14"/>
      <c r="AI59" s="14"/>
      <c r="AJ59" s="14"/>
      <c r="AK59" s="14"/>
      <c r="AL59" s="17"/>
      <c r="AM59" s="17"/>
      <c r="AN59" s="17"/>
      <c r="AO59" s="17"/>
      <c r="AP59" s="14"/>
      <c r="AQ59" s="14"/>
      <c r="AR59" s="15"/>
      <c r="AS59" s="15"/>
      <c r="AT59" s="15"/>
      <c r="AU59" s="15"/>
    </row>
    <row r="60" spans="2:47">
      <c r="J60" s="14"/>
      <c r="K60" s="14"/>
      <c r="L60" s="14"/>
      <c r="M60" s="14"/>
      <c r="N60" s="14"/>
      <c r="O60" s="14"/>
      <c r="P60" s="16">
        <f t="shared" si="24"/>
        <v>0</v>
      </c>
      <c r="Q60" s="16">
        <f t="shared" si="23"/>
        <v>0</v>
      </c>
      <c r="R60" s="16">
        <f t="shared" si="25"/>
        <v>0</v>
      </c>
      <c r="S60" s="16">
        <f t="shared" si="26"/>
        <v>0</v>
      </c>
      <c r="T60" s="16">
        <f t="shared" si="17"/>
        <v>0</v>
      </c>
      <c r="U60" s="16">
        <f t="shared" si="18"/>
        <v>0</v>
      </c>
      <c r="V60" s="16">
        <f t="shared" si="19"/>
        <v>0</v>
      </c>
      <c r="W60" s="16">
        <f t="shared" si="20"/>
        <v>0</v>
      </c>
      <c r="X60" s="16">
        <f t="shared" si="21"/>
        <v>0</v>
      </c>
      <c r="Y60" s="16">
        <f t="shared" si="22"/>
        <v>0</v>
      </c>
      <c r="Z60" s="14"/>
      <c r="AA60" s="14"/>
      <c r="AB60" s="14"/>
      <c r="AC60" s="14"/>
      <c r="AD60" s="14"/>
      <c r="AE60" s="14"/>
      <c r="AF60" s="14"/>
      <c r="AG60" s="14"/>
      <c r="AH60" s="14"/>
      <c r="AI60" s="14"/>
      <c r="AJ60" s="14"/>
      <c r="AK60" s="14"/>
      <c r="AL60" s="17"/>
      <c r="AM60" s="17"/>
      <c r="AN60" s="17"/>
      <c r="AO60" s="17"/>
      <c r="AP60" s="14"/>
      <c r="AQ60" s="14"/>
      <c r="AR60" s="15"/>
      <c r="AS60" s="15"/>
      <c r="AT60" s="15"/>
      <c r="AU60" s="15"/>
    </row>
    <row r="61" spans="2:47">
      <c r="J61" s="14"/>
      <c r="K61" s="14"/>
      <c r="L61" s="14"/>
      <c r="M61" s="14"/>
      <c r="N61" s="14"/>
      <c r="O61" s="14"/>
      <c r="P61" s="16">
        <f t="shared" si="24"/>
        <v>0</v>
      </c>
      <c r="Q61" s="16">
        <f t="shared" si="23"/>
        <v>0</v>
      </c>
      <c r="R61" s="16">
        <f t="shared" si="25"/>
        <v>0</v>
      </c>
      <c r="S61" s="16">
        <f t="shared" si="26"/>
        <v>0</v>
      </c>
      <c r="T61" s="16">
        <f t="shared" si="17"/>
        <v>0</v>
      </c>
      <c r="U61" s="16">
        <f t="shared" si="18"/>
        <v>0</v>
      </c>
      <c r="V61" s="16">
        <f t="shared" si="19"/>
        <v>0</v>
      </c>
      <c r="W61" s="16">
        <f t="shared" si="20"/>
        <v>0</v>
      </c>
      <c r="X61" s="16">
        <f t="shared" si="21"/>
        <v>0</v>
      </c>
      <c r="Y61" s="16">
        <f t="shared" si="22"/>
        <v>0</v>
      </c>
      <c r="Z61" s="14"/>
      <c r="AA61" s="14"/>
      <c r="AB61" s="14"/>
      <c r="AC61" s="14"/>
      <c r="AD61" s="14"/>
      <c r="AE61" s="14"/>
      <c r="AF61" s="14"/>
      <c r="AG61" s="14"/>
      <c r="AH61" s="14"/>
      <c r="AI61" s="14"/>
      <c r="AJ61" s="14"/>
      <c r="AK61" s="14"/>
      <c r="AL61" s="17"/>
      <c r="AM61" s="17"/>
      <c r="AN61" s="17"/>
      <c r="AO61" s="17"/>
      <c r="AP61" s="14"/>
      <c r="AQ61" s="14"/>
      <c r="AR61" s="15"/>
      <c r="AS61" s="15"/>
      <c r="AT61" s="15"/>
      <c r="AU61" s="15"/>
    </row>
    <row r="62" spans="2:47">
      <c r="J62" s="14"/>
      <c r="K62" s="14"/>
      <c r="L62" s="14"/>
      <c r="M62" s="14"/>
      <c r="N62" s="14"/>
      <c r="O62" s="14"/>
      <c r="P62" s="16">
        <f t="shared" si="24"/>
        <v>0</v>
      </c>
      <c r="Q62" s="16">
        <f t="shared" si="23"/>
        <v>0</v>
      </c>
      <c r="R62" s="16">
        <f t="shared" si="25"/>
        <v>0</v>
      </c>
      <c r="S62" s="16">
        <f t="shared" si="26"/>
        <v>0</v>
      </c>
      <c r="T62" s="16">
        <f t="shared" si="17"/>
        <v>0</v>
      </c>
      <c r="U62" s="16">
        <f t="shared" si="18"/>
        <v>0</v>
      </c>
      <c r="V62" s="16">
        <f t="shared" si="19"/>
        <v>0</v>
      </c>
      <c r="W62" s="16">
        <f t="shared" si="20"/>
        <v>0</v>
      </c>
      <c r="X62" s="16">
        <f t="shared" si="21"/>
        <v>0</v>
      </c>
      <c r="Y62" s="16">
        <f t="shared" si="22"/>
        <v>0</v>
      </c>
      <c r="Z62" s="14"/>
      <c r="AA62" s="14"/>
      <c r="AB62" s="14"/>
      <c r="AC62" s="14"/>
      <c r="AD62" s="14"/>
      <c r="AE62" s="14"/>
      <c r="AF62" s="14"/>
      <c r="AG62" s="14"/>
      <c r="AH62" s="14"/>
      <c r="AI62" s="14"/>
      <c r="AJ62" s="14"/>
      <c r="AK62" s="14"/>
      <c r="AL62" s="17"/>
      <c r="AM62" s="17"/>
      <c r="AN62" s="17"/>
      <c r="AO62" s="17"/>
      <c r="AP62" s="14"/>
      <c r="AQ62" s="14"/>
      <c r="AR62" s="15"/>
      <c r="AS62" s="15"/>
      <c r="AT62" s="15"/>
      <c r="AU62" s="15"/>
    </row>
    <row r="63" spans="2:47">
      <c r="J63" s="14"/>
      <c r="K63" s="14"/>
      <c r="L63" s="14"/>
      <c r="M63" s="14"/>
      <c r="N63" s="14"/>
      <c r="O63" s="14"/>
      <c r="P63" s="16">
        <f t="shared" si="24"/>
        <v>0</v>
      </c>
      <c r="Q63" s="16">
        <f t="shared" si="23"/>
        <v>0</v>
      </c>
      <c r="R63" s="16">
        <f t="shared" si="25"/>
        <v>0</v>
      </c>
      <c r="S63" s="16">
        <f t="shared" si="26"/>
        <v>0</v>
      </c>
      <c r="T63" s="16">
        <f t="shared" si="17"/>
        <v>0</v>
      </c>
      <c r="U63" s="16">
        <f t="shared" si="18"/>
        <v>0</v>
      </c>
      <c r="V63" s="16">
        <f t="shared" si="19"/>
        <v>0</v>
      </c>
      <c r="W63" s="16">
        <f t="shared" si="20"/>
        <v>0</v>
      </c>
      <c r="X63" s="16">
        <f t="shared" si="21"/>
        <v>0</v>
      </c>
      <c r="Y63" s="16">
        <f t="shared" si="22"/>
        <v>0</v>
      </c>
      <c r="Z63" s="14"/>
      <c r="AA63" s="14"/>
      <c r="AB63" s="14"/>
      <c r="AC63" s="14"/>
      <c r="AD63" s="14"/>
      <c r="AE63" s="14"/>
      <c r="AF63" s="14"/>
      <c r="AG63" s="14"/>
      <c r="AH63" s="14"/>
      <c r="AI63" s="14"/>
      <c r="AJ63" s="14"/>
      <c r="AK63" s="14"/>
      <c r="AL63" s="17"/>
      <c r="AM63" s="17"/>
      <c r="AN63" s="17"/>
      <c r="AO63" s="17"/>
      <c r="AP63" s="14"/>
      <c r="AQ63" s="14"/>
      <c r="AR63" s="15"/>
      <c r="AS63" s="15"/>
      <c r="AT63" s="15"/>
      <c r="AU63" s="15"/>
    </row>
    <row r="64" spans="2:47">
      <c r="J64" s="14"/>
      <c r="K64" s="14"/>
      <c r="L64" s="14"/>
      <c r="M64" s="14"/>
      <c r="N64" s="14"/>
      <c r="O64" s="14"/>
      <c r="P64" s="16">
        <f t="shared" si="24"/>
        <v>0</v>
      </c>
      <c r="Q64" s="16">
        <f t="shared" si="23"/>
        <v>0</v>
      </c>
      <c r="R64" s="16">
        <f t="shared" si="25"/>
        <v>0</v>
      </c>
      <c r="S64" s="16">
        <f t="shared" si="26"/>
        <v>0</v>
      </c>
      <c r="T64" s="16">
        <f t="shared" si="17"/>
        <v>0</v>
      </c>
      <c r="U64" s="16">
        <f t="shared" si="18"/>
        <v>0</v>
      </c>
      <c r="V64" s="16">
        <f t="shared" si="19"/>
        <v>0</v>
      </c>
      <c r="W64" s="16">
        <f t="shared" si="20"/>
        <v>0</v>
      </c>
      <c r="X64" s="16">
        <f t="shared" si="21"/>
        <v>0</v>
      </c>
      <c r="Y64" s="16">
        <f t="shared" si="22"/>
        <v>0</v>
      </c>
      <c r="Z64" s="14"/>
      <c r="AA64" s="14"/>
      <c r="AB64" s="14"/>
      <c r="AC64" s="14"/>
      <c r="AD64" s="14"/>
      <c r="AE64" s="14"/>
      <c r="AF64" s="14"/>
      <c r="AG64" s="14"/>
      <c r="AH64" s="14"/>
      <c r="AI64" s="14"/>
      <c r="AJ64" s="14"/>
      <c r="AK64" s="14"/>
      <c r="AL64" s="17"/>
      <c r="AM64" s="17"/>
      <c r="AN64" s="17"/>
      <c r="AO64" s="17"/>
      <c r="AP64" s="14"/>
      <c r="AQ64" s="14"/>
      <c r="AR64" s="15"/>
      <c r="AS64" s="15"/>
      <c r="AT64" s="15"/>
      <c r="AU64" s="15"/>
    </row>
    <row r="65" spans="10:47">
      <c r="J65" s="14"/>
      <c r="K65" s="14"/>
      <c r="L65" s="14"/>
      <c r="M65" s="14"/>
      <c r="N65" s="14"/>
      <c r="O65" s="14"/>
      <c r="P65" s="16">
        <f t="shared" si="24"/>
        <v>0</v>
      </c>
      <c r="Q65" s="16">
        <f t="shared" si="23"/>
        <v>0</v>
      </c>
      <c r="R65" s="16">
        <f t="shared" si="25"/>
        <v>0</v>
      </c>
      <c r="S65" s="16">
        <f t="shared" si="26"/>
        <v>0</v>
      </c>
      <c r="T65" s="16">
        <f t="shared" si="17"/>
        <v>0</v>
      </c>
      <c r="U65" s="16">
        <f t="shared" si="18"/>
        <v>0</v>
      </c>
      <c r="V65" s="16">
        <f t="shared" si="19"/>
        <v>0</v>
      </c>
      <c r="W65" s="16">
        <f t="shared" si="20"/>
        <v>0</v>
      </c>
      <c r="X65" s="16">
        <f t="shared" si="21"/>
        <v>0</v>
      </c>
      <c r="Y65" s="16">
        <f t="shared" si="22"/>
        <v>0</v>
      </c>
      <c r="Z65" s="14"/>
      <c r="AA65" s="14"/>
      <c r="AB65" s="14"/>
      <c r="AC65" s="14"/>
      <c r="AD65" s="14"/>
      <c r="AE65" s="14"/>
      <c r="AF65" s="14"/>
      <c r="AG65" s="14"/>
      <c r="AH65" s="14"/>
      <c r="AI65" s="14"/>
      <c r="AJ65" s="14"/>
      <c r="AK65" s="14"/>
      <c r="AL65" s="17"/>
      <c r="AM65" s="17"/>
      <c r="AN65" s="17"/>
      <c r="AO65" s="17"/>
      <c r="AP65" s="14"/>
      <c r="AQ65" s="14"/>
      <c r="AR65" s="15"/>
      <c r="AS65" s="15"/>
      <c r="AT65" s="15"/>
      <c r="AU65" s="15"/>
    </row>
    <row r="66" spans="10:47">
      <c r="J66" s="14"/>
      <c r="K66" s="14"/>
      <c r="L66" s="14"/>
      <c r="M66" s="14"/>
      <c r="N66" s="14"/>
      <c r="O66" s="14"/>
      <c r="P66" s="16">
        <f t="shared" si="24"/>
        <v>0</v>
      </c>
      <c r="Q66" s="16">
        <f t="shared" si="23"/>
        <v>0</v>
      </c>
      <c r="R66" s="16">
        <f t="shared" si="25"/>
        <v>0</v>
      </c>
      <c r="S66" s="16">
        <f t="shared" si="26"/>
        <v>0</v>
      </c>
      <c r="T66" s="16">
        <f t="shared" si="17"/>
        <v>0</v>
      </c>
      <c r="U66" s="16">
        <f t="shared" si="18"/>
        <v>0</v>
      </c>
      <c r="V66" s="16">
        <f t="shared" si="19"/>
        <v>0</v>
      </c>
      <c r="W66" s="16">
        <f t="shared" si="20"/>
        <v>0</v>
      </c>
      <c r="X66" s="16">
        <f t="shared" si="21"/>
        <v>0</v>
      </c>
      <c r="Y66" s="16">
        <f t="shared" si="22"/>
        <v>0</v>
      </c>
      <c r="Z66" s="14"/>
      <c r="AA66" s="14"/>
      <c r="AB66" s="14"/>
      <c r="AC66" s="14"/>
      <c r="AD66" s="14"/>
      <c r="AE66" s="14"/>
      <c r="AF66" s="14"/>
      <c r="AG66" s="14"/>
      <c r="AH66" s="14"/>
      <c r="AI66" s="14"/>
      <c r="AJ66" s="14"/>
      <c r="AK66" s="14"/>
      <c r="AL66" s="17"/>
      <c r="AM66" s="17"/>
      <c r="AN66" s="17"/>
      <c r="AO66" s="17"/>
      <c r="AP66" s="14"/>
      <c r="AQ66" s="14"/>
      <c r="AR66" s="15"/>
      <c r="AS66" s="15"/>
      <c r="AT66" s="15"/>
      <c r="AU66" s="15"/>
    </row>
    <row r="67" spans="10:47">
      <c r="J67" s="14"/>
      <c r="K67" s="14"/>
      <c r="L67" s="14"/>
      <c r="M67" s="14"/>
      <c r="N67" s="14"/>
      <c r="O67" s="14"/>
      <c r="P67" s="16">
        <f t="shared" si="24"/>
        <v>0</v>
      </c>
      <c r="Q67" s="16">
        <f t="shared" si="23"/>
        <v>0</v>
      </c>
      <c r="R67" s="16">
        <f t="shared" si="25"/>
        <v>0</v>
      </c>
      <c r="S67" s="16">
        <f t="shared" si="26"/>
        <v>0</v>
      </c>
      <c r="T67" s="16">
        <f t="shared" si="17"/>
        <v>0</v>
      </c>
      <c r="U67" s="16">
        <f t="shared" si="18"/>
        <v>0</v>
      </c>
      <c r="V67" s="16">
        <f t="shared" si="19"/>
        <v>0</v>
      </c>
      <c r="W67" s="16">
        <f t="shared" si="20"/>
        <v>0</v>
      </c>
      <c r="X67" s="16">
        <f t="shared" si="21"/>
        <v>0</v>
      </c>
      <c r="Y67" s="16">
        <f t="shared" si="22"/>
        <v>0</v>
      </c>
      <c r="Z67" s="14"/>
      <c r="AA67" s="14"/>
      <c r="AB67" s="14"/>
      <c r="AC67" s="14"/>
      <c r="AD67" s="14"/>
      <c r="AE67" s="14"/>
      <c r="AF67" s="14"/>
      <c r="AG67" s="14"/>
      <c r="AH67" s="14"/>
      <c r="AI67" s="14"/>
      <c r="AJ67" s="14"/>
      <c r="AK67" s="14"/>
      <c r="AL67" s="17"/>
      <c r="AM67" s="17"/>
      <c r="AN67" s="17"/>
      <c r="AO67" s="17"/>
      <c r="AP67" s="14"/>
      <c r="AQ67" s="14"/>
      <c r="AR67" s="15"/>
      <c r="AS67" s="15"/>
      <c r="AT67" s="15"/>
      <c r="AU67" s="15"/>
    </row>
    <row r="68" spans="10:47">
      <c r="J68" s="14"/>
      <c r="K68" s="14"/>
      <c r="L68" s="14"/>
      <c r="M68" s="14"/>
      <c r="N68" s="14"/>
      <c r="O68" s="14"/>
      <c r="P68" s="16">
        <f t="shared" si="24"/>
        <v>0</v>
      </c>
      <c r="Q68" s="16">
        <f t="shared" si="23"/>
        <v>0</v>
      </c>
      <c r="R68" s="16">
        <f t="shared" si="25"/>
        <v>0</v>
      </c>
      <c r="S68" s="16">
        <f t="shared" si="26"/>
        <v>0</v>
      </c>
      <c r="T68" s="16">
        <f t="shared" si="17"/>
        <v>0</v>
      </c>
      <c r="U68" s="16">
        <f t="shared" si="18"/>
        <v>0</v>
      </c>
      <c r="V68" s="16">
        <f t="shared" si="19"/>
        <v>0</v>
      </c>
      <c r="W68" s="16">
        <f t="shared" si="20"/>
        <v>0</v>
      </c>
      <c r="X68" s="16">
        <f t="shared" si="21"/>
        <v>0</v>
      </c>
      <c r="Y68" s="16">
        <f t="shared" si="22"/>
        <v>0</v>
      </c>
      <c r="Z68" s="14"/>
      <c r="AA68" s="14"/>
      <c r="AB68" s="14"/>
      <c r="AC68" s="14"/>
      <c r="AD68" s="14"/>
      <c r="AE68" s="14"/>
      <c r="AF68" s="14"/>
      <c r="AG68" s="14"/>
      <c r="AH68" s="14"/>
      <c r="AI68" s="14"/>
      <c r="AJ68" s="14"/>
      <c r="AK68" s="14"/>
      <c r="AL68" s="17"/>
      <c r="AM68" s="17"/>
      <c r="AN68" s="17"/>
      <c r="AO68" s="17"/>
      <c r="AP68" s="14"/>
      <c r="AQ68" s="14"/>
      <c r="AR68" s="15"/>
      <c r="AS68" s="15"/>
      <c r="AT68" s="15"/>
      <c r="AU68" s="15"/>
    </row>
    <row r="69" spans="10:47">
      <c r="J69" s="14"/>
      <c r="K69" s="14"/>
      <c r="L69" s="14"/>
      <c r="M69" s="14"/>
      <c r="N69" s="14"/>
      <c r="O69" s="14"/>
      <c r="P69" s="16">
        <f t="shared" si="24"/>
        <v>0</v>
      </c>
      <c r="Q69" s="16">
        <f t="shared" si="23"/>
        <v>0</v>
      </c>
      <c r="R69" s="16">
        <f t="shared" si="25"/>
        <v>0</v>
      </c>
      <c r="S69" s="16">
        <f t="shared" si="26"/>
        <v>0</v>
      </c>
      <c r="T69" s="16">
        <f t="shared" si="17"/>
        <v>0</v>
      </c>
      <c r="U69" s="16">
        <f t="shared" si="18"/>
        <v>0</v>
      </c>
      <c r="V69" s="16">
        <f t="shared" si="19"/>
        <v>0</v>
      </c>
      <c r="W69" s="16">
        <f t="shared" si="20"/>
        <v>0</v>
      </c>
      <c r="X69" s="16">
        <f t="shared" si="21"/>
        <v>0</v>
      </c>
      <c r="Y69" s="16">
        <f t="shared" si="22"/>
        <v>0</v>
      </c>
      <c r="Z69" s="14"/>
      <c r="AA69" s="14"/>
      <c r="AB69" s="14"/>
      <c r="AC69" s="14"/>
      <c r="AD69" s="14"/>
      <c r="AE69" s="14"/>
      <c r="AF69" s="14"/>
      <c r="AG69" s="14"/>
      <c r="AH69" s="14"/>
      <c r="AI69" s="14"/>
      <c r="AJ69" s="14"/>
      <c r="AK69" s="14"/>
      <c r="AL69" s="17"/>
      <c r="AM69" s="17"/>
      <c r="AN69" s="17"/>
      <c r="AO69" s="17"/>
      <c r="AP69" s="14"/>
      <c r="AQ69" s="14"/>
      <c r="AR69" s="15"/>
      <c r="AS69" s="15"/>
      <c r="AT69" s="15"/>
      <c r="AU69" s="15"/>
    </row>
    <row r="70" spans="10:47">
      <c r="J70" s="14"/>
      <c r="K70" s="14"/>
      <c r="L70" s="14"/>
      <c r="M70" s="14"/>
      <c r="N70" s="14"/>
      <c r="O70" s="14"/>
      <c r="P70" s="16">
        <f t="shared" si="24"/>
        <v>0</v>
      </c>
      <c r="Q70" s="16">
        <f t="shared" si="23"/>
        <v>0</v>
      </c>
      <c r="R70" s="16">
        <f t="shared" si="25"/>
        <v>0</v>
      </c>
      <c r="S70" s="16">
        <f t="shared" si="26"/>
        <v>0</v>
      </c>
      <c r="T70" s="16">
        <f t="shared" si="17"/>
        <v>0</v>
      </c>
      <c r="U70" s="16">
        <f t="shared" si="18"/>
        <v>0</v>
      </c>
      <c r="V70" s="16">
        <f t="shared" si="19"/>
        <v>0</v>
      </c>
      <c r="W70" s="16">
        <f t="shared" si="20"/>
        <v>0</v>
      </c>
      <c r="X70" s="16">
        <f t="shared" si="21"/>
        <v>0</v>
      </c>
      <c r="Y70" s="16">
        <f t="shared" si="22"/>
        <v>0</v>
      </c>
      <c r="Z70" s="14"/>
      <c r="AA70" s="14"/>
      <c r="AB70" s="14"/>
      <c r="AC70" s="14"/>
      <c r="AD70" s="14"/>
      <c r="AE70" s="14"/>
      <c r="AF70" s="14"/>
      <c r="AG70" s="14"/>
      <c r="AH70" s="14"/>
      <c r="AI70" s="14"/>
      <c r="AJ70" s="14"/>
      <c r="AK70" s="14"/>
      <c r="AL70" s="17"/>
      <c r="AM70" s="17"/>
      <c r="AN70" s="17"/>
      <c r="AO70" s="17"/>
      <c r="AP70" s="14"/>
      <c r="AQ70" s="14"/>
      <c r="AR70" s="15"/>
      <c r="AS70" s="15"/>
      <c r="AT70" s="15"/>
      <c r="AU70" s="15"/>
    </row>
    <row r="71" spans="10:47">
      <c r="J71" s="14"/>
      <c r="K71" s="14"/>
      <c r="L71" s="14"/>
      <c r="M71" s="14"/>
      <c r="N71" s="14"/>
      <c r="O71" s="14"/>
      <c r="P71" s="16">
        <f t="shared" si="24"/>
        <v>0</v>
      </c>
      <c r="Q71" s="16">
        <f t="shared" si="23"/>
        <v>0</v>
      </c>
      <c r="R71" s="16">
        <f t="shared" si="25"/>
        <v>0</v>
      </c>
      <c r="S71" s="16">
        <f t="shared" si="26"/>
        <v>0</v>
      </c>
      <c r="T71" s="16">
        <f t="shared" si="17"/>
        <v>0</v>
      </c>
      <c r="U71" s="16">
        <f t="shared" si="18"/>
        <v>0</v>
      </c>
      <c r="V71" s="16">
        <f t="shared" si="19"/>
        <v>0</v>
      </c>
      <c r="W71" s="16">
        <f t="shared" si="20"/>
        <v>0</v>
      </c>
      <c r="X71" s="16">
        <f t="shared" si="21"/>
        <v>0</v>
      </c>
      <c r="Y71" s="16">
        <f t="shared" si="22"/>
        <v>0</v>
      </c>
      <c r="Z71" s="14"/>
      <c r="AA71" s="14"/>
      <c r="AB71" s="14"/>
      <c r="AC71" s="14"/>
      <c r="AD71" s="14"/>
      <c r="AE71" s="14"/>
      <c r="AF71" s="14"/>
      <c r="AG71" s="14"/>
      <c r="AH71" s="14"/>
      <c r="AI71" s="14"/>
      <c r="AJ71" s="14"/>
      <c r="AK71" s="14"/>
      <c r="AL71" s="17"/>
      <c r="AM71" s="17"/>
      <c r="AN71" s="17"/>
      <c r="AO71" s="17"/>
      <c r="AP71" s="14"/>
      <c r="AQ71" s="14"/>
      <c r="AR71" s="15"/>
      <c r="AS71" s="15"/>
      <c r="AT71" s="15"/>
      <c r="AU71" s="15"/>
    </row>
    <row r="72" spans="10:47">
      <c r="J72" s="14"/>
      <c r="K72" s="14"/>
      <c r="L72" s="14"/>
      <c r="M72" s="14"/>
      <c r="N72" s="14"/>
      <c r="O72" s="14"/>
      <c r="P72" s="16">
        <f t="shared" si="24"/>
        <v>0</v>
      </c>
      <c r="Q72" s="16">
        <f t="shared" si="23"/>
        <v>0</v>
      </c>
      <c r="R72" s="16">
        <f t="shared" si="25"/>
        <v>0</v>
      </c>
      <c r="S72" s="16">
        <f t="shared" si="26"/>
        <v>0</v>
      </c>
      <c r="T72" s="16">
        <f t="shared" si="17"/>
        <v>0</v>
      </c>
      <c r="U72" s="16">
        <f t="shared" si="18"/>
        <v>0</v>
      </c>
      <c r="V72" s="16">
        <f t="shared" si="19"/>
        <v>0</v>
      </c>
      <c r="W72" s="16">
        <f t="shared" si="20"/>
        <v>0</v>
      </c>
      <c r="X72" s="16">
        <f t="shared" si="21"/>
        <v>0</v>
      </c>
      <c r="Y72" s="16">
        <f t="shared" si="22"/>
        <v>0</v>
      </c>
      <c r="Z72" s="14"/>
      <c r="AA72" s="14"/>
      <c r="AB72" s="14"/>
      <c r="AC72" s="14"/>
      <c r="AD72" s="14"/>
      <c r="AE72" s="14"/>
      <c r="AF72" s="14"/>
      <c r="AG72" s="14"/>
      <c r="AH72" s="14"/>
      <c r="AI72" s="14"/>
      <c r="AJ72" s="14"/>
      <c r="AK72" s="14"/>
      <c r="AL72" s="17"/>
      <c r="AM72" s="17"/>
      <c r="AN72" s="17"/>
      <c r="AO72" s="17"/>
      <c r="AP72" s="14"/>
      <c r="AQ72" s="14"/>
      <c r="AR72" s="15"/>
      <c r="AS72" s="15"/>
      <c r="AT72" s="15"/>
      <c r="AU72" s="15"/>
    </row>
    <row r="73" spans="10:47">
      <c r="J73" s="14"/>
      <c r="K73" s="14"/>
      <c r="L73" s="14"/>
      <c r="M73" s="14"/>
      <c r="N73" s="14"/>
      <c r="O73" s="14"/>
      <c r="P73" s="16">
        <f t="shared" si="24"/>
        <v>0</v>
      </c>
      <c r="Q73" s="16">
        <f t="shared" si="23"/>
        <v>0</v>
      </c>
      <c r="R73" s="16">
        <f t="shared" si="25"/>
        <v>0</v>
      </c>
      <c r="S73" s="16">
        <f t="shared" si="26"/>
        <v>0</v>
      </c>
      <c r="T73" s="16">
        <f t="shared" si="17"/>
        <v>0</v>
      </c>
      <c r="U73" s="16">
        <f t="shared" si="18"/>
        <v>0</v>
      </c>
      <c r="V73" s="16">
        <f t="shared" si="19"/>
        <v>0</v>
      </c>
      <c r="W73" s="16">
        <f t="shared" si="20"/>
        <v>0</v>
      </c>
      <c r="X73" s="16">
        <f t="shared" si="21"/>
        <v>0</v>
      </c>
      <c r="Y73" s="16">
        <f t="shared" si="22"/>
        <v>0</v>
      </c>
      <c r="Z73" s="14"/>
      <c r="AA73" s="14"/>
      <c r="AB73" s="14"/>
      <c r="AC73" s="14"/>
      <c r="AD73" s="14"/>
      <c r="AE73" s="14"/>
      <c r="AF73" s="14"/>
      <c r="AG73" s="14"/>
      <c r="AH73" s="14"/>
      <c r="AI73" s="14"/>
      <c r="AJ73" s="14"/>
      <c r="AK73" s="14"/>
      <c r="AL73" s="17"/>
      <c r="AM73" s="17"/>
      <c r="AN73" s="17"/>
      <c r="AO73" s="17"/>
      <c r="AP73" s="14"/>
      <c r="AQ73" s="14"/>
      <c r="AR73" s="15"/>
      <c r="AS73" s="15"/>
      <c r="AT73" s="15"/>
      <c r="AU73" s="15"/>
    </row>
    <row r="74" spans="10:47">
      <c r="J74" s="14"/>
      <c r="K74" s="14"/>
      <c r="L74" s="14"/>
      <c r="M74" s="14"/>
      <c r="N74" s="14"/>
      <c r="O74" s="14"/>
      <c r="P74" s="16">
        <f t="shared" si="24"/>
        <v>0</v>
      </c>
      <c r="Q74" s="16">
        <f t="shared" si="23"/>
        <v>0</v>
      </c>
      <c r="R74" s="16">
        <f t="shared" si="25"/>
        <v>0</v>
      </c>
      <c r="S74" s="16">
        <f t="shared" si="26"/>
        <v>0</v>
      </c>
      <c r="T74" s="16">
        <f t="shared" si="17"/>
        <v>0</v>
      </c>
      <c r="U74" s="16">
        <f t="shared" si="18"/>
        <v>0</v>
      </c>
      <c r="V74" s="16">
        <f t="shared" si="19"/>
        <v>0</v>
      </c>
      <c r="W74" s="16">
        <f t="shared" si="20"/>
        <v>0</v>
      </c>
      <c r="X74" s="16">
        <f t="shared" si="21"/>
        <v>0</v>
      </c>
      <c r="Y74" s="16">
        <f t="shared" si="22"/>
        <v>0</v>
      </c>
      <c r="Z74" s="14"/>
      <c r="AA74" s="14"/>
      <c r="AB74" s="14"/>
      <c r="AC74" s="14"/>
      <c r="AD74" s="14"/>
      <c r="AE74" s="14"/>
      <c r="AF74" s="14"/>
      <c r="AG74" s="14"/>
      <c r="AH74" s="14"/>
      <c r="AI74" s="14"/>
      <c r="AJ74" s="14"/>
      <c r="AK74" s="14"/>
      <c r="AL74" s="17"/>
      <c r="AM74" s="17"/>
      <c r="AN74" s="17"/>
      <c r="AO74" s="17"/>
      <c r="AP74" s="14"/>
      <c r="AQ74" s="14"/>
      <c r="AR74" s="15"/>
      <c r="AS74" s="15"/>
      <c r="AT74" s="15"/>
      <c r="AU74" s="15"/>
    </row>
    <row r="75" spans="10:47">
      <c r="J75" s="14"/>
      <c r="K75" s="14"/>
      <c r="L75" s="14"/>
      <c r="M75" s="14"/>
      <c r="N75" s="14"/>
      <c r="O75" s="14"/>
      <c r="P75" s="16">
        <f t="shared" si="24"/>
        <v>0</v>
      </c>
      <c r="Q75" s="14"/>
      <c r="R75" s="16">
        <f t="shared" si="25"/>
        <v>0</v>
      </c>
      <c r="S75" s="16">
        <f t="shared" si="26"/>
        <v>0</v>
      </c>
      <c r="T75" s="16">
        <f t="shared" si="17"/>
        <v>0</v>
      </c>
      <c r="U75" s="16">
        <f t="shared" si="18"/>
        <v>0</v>
      </c>
      <c r="V75" s="16">
        <f t="shared" si="19"/>
        <v>0</v>
      </c>
      <c r="W75" s="16">
        <f t="shared" si="20"/>
        <v>0</v>
      </c>
      <c r="X75" s="16">
        <f t="shared" si="21"/>
        <v>0</v>
      </c>
      <c r="Y75" s="16">
        <f t="shared" si="22"/>
        <v>0</v>
      </c>
      <c r="Z75" s="14"/>
      <c r="AA75" s="14"/>
      <c r="AB75" s="14"/>
      <c r="AC75" s="14"/>
      <c r="AD75" s="14"/>
      <c r="AE75" s="14"/>
      <c r="AF75" s="14"/>
      <c r="AG75" s="14"/>
      <c r="AH75" s="14"/>
      <c r="AI75" s="14"/>
      <c r="AJ75" s="14"/>
      <c r="AK75" s="14"/>
      <c r="AL75" s="17"/>
      <c r="AM75" s="17"/>
      <c r="AN75" s="17"/>
      <c r="AO75" s="17"/>
      <c r="AP75" s="14"/>
      <c r="AQ75" s="14"/>
      <c r="AR75" s="15"/>
      <c r="AS75" s="15"/>
      <c r="AT75" s="15"/>
      <c r="AU75" s="15"/>
    </row>
    <row r="76" spans="10:47">
      <c r="J76" s="14"/>
      <c r="K76" s="14"/>
      <c r="L76" s="14"/>
      <c r="M76" s="14"/>
      <c r="N76" s="14"/>
      <c r="O76" s="14"/>
      <c r="P76" s="16">
        <f t="shared" si="24"/>
        <v>0</v>
      </c>
      <c r="Q76" s="14"/>
      <c r="R76" s="16">
        <f t="shared" si="25"/>
        <v>0</v>
      </c>
      <c r="S76" s="16">
        <f t="shared" si="26"/>
        <v>0</v>
      </c>
      <c r="T76" s="16">
        <f t="shared" si="17"/>
        <v>0</v>
      </c>
      <c r="U76" s="16">
        <f t="shared" si="18"/>
        <v>0</v>
      </c>
      <c r="V76" s="16">
        <f t="shared" si="19"/>
        <v>0</v>
      </c>
      <c r="W76" s="16">
        <f t="shared" si="20"/>
        <v>0</v>
      </c>
      <c r="X76" s="16">
        <f t="shared" si="21"/>
        <v>0</v>
      </c>
      <c r="Y76" s="16">
        <f t="shared" si="22"/>
        <v>0</v>
      </c>
      <c r="Z76" s="14"/>
      <c r="AA76" s="14"/>
      <c r="AB76" s="14"/>
      <c r="AC76" s="14"/>
      <c r="AD76" s="14"/>
      <c r="AE76" s="14"/>
      <c r="AF76" s="14"/>
      <c r="AG76" s="14"/>
      <c r="AH76" s="14"/>
      <c r="AI76" s="14"/>
      <c r="AJ76" s="14"/>
      <c r="AK76" s="14"/>
      <c r="AL76" s="17"/>
      <c r="AM76" s="17"/>
      <c r="AN76" s="17"/>
      <c r="AO76" s="17"/>
      <c r="AP76" s="14"/>
      <c r="AQ76" s="14"/>
      <c r="AR76" s="15"/>
      <c r="AS76" s="15"/>
      <c r="AT76" s="15"/>
      <c r="AU76" s="15"/>
    </row>
    <row r="77" spans="10:47">
      <c r="J77" s="14"/>
      <c r="K77" s="14"/>
      <c r="L77" s="14"/>
      <c r="M77" s="14"/>
      <c r="N77" s="14"/>
      <c r="O77" s="14"/>
      <c r="P77" s="16">
        <f t="shared" si="24"/>
        <v>0</v>
      </c>
      <c r="Q77" s="14"/>
      <c r="R77" s="16">
        <f t="shared" si="25"/>
        <v>0</v>
      </c>
      <c r="S77" s="16">
        <f t="shared" si="26"/>
        <v>0</v>
      </c>
      <c r="T77" s="16">
        <f t="shared" si="17"/>
        <v>0</v>
      </c>
      <c r="U77" s="16">
        <f t="shared" si="18"/>
        <v>0</v>
      </c>
      <c r="V77" s="16">
        <f t="shared" si="19"/>
        <v>0</v>
      </c>
      <c r="W77" s="16">
        <f t="shared" si="20"/>
        <v>0</v>
      </c>
      <c r="X77" s="16">
        <f t="shared" si="21"/>
        <v>0</v>
      </c>
      <c r="Y77" s="16">
        <f t="shared" si="22"/>
        <v>0</v>
      </c>
      <c r="Z77" s="14"/>
      <c r="AA77" s="14"/>
      <c r="AB77" s="14"/>
      <c r="AC77" s="14"/>
      <c r="AD77" s="14"/>
      <c r="AE77" s="14"/>
      <c r="AF77" s="14"/>
      <c r="AG77" s="14"/>
      <c r="AH77" s="14"/>
      <c r="AI77" s="14"/>
      <c r="AJ77" s="14"/>
      <c r="AK77" s="14"/>
      <c r="AL77" s="17"/>
      <c r="AM77" s="17"/>
      <c r="AN77" s="17"/>
      <c r="AO77" s="17"/>
      <c r="AP77" s="14"/>
      <c r="AQ77" s="14"/>
      <c r="AR77" s="15"/>
      <c r="AS77" s="15"/>
      <c r="AT77" s="15"/>
      <c r="AU77" s="15"/>
    </row>
    <row r="78" spans="10:47">
      <c r="J78" s="14"/>
      <c r="K78" s="14"/>
      <c r="L78" s="14"/>
      <c r="M78" s="14"/>
      <c r="N78" s="14"/>
      <c r="O78" s="14"/>
      <c r="P78" s="16">
        <f t="shared" si="24"/>
        <v>0</v>
      </c>
      <c r="Q78" s="14"/>
      <c r="R78" s="16">
        <f t="shared" si="25"/>
        <v>0</v>
      </c>
      <c r="S78" s="16">
        <f t="shared" si="26"/>
        <v>0</v>
      </c>
      <c r="T78" s="16">
        <f t="shared" si="17"/>
        <v>0</v>
      </c>
      <c r="U78" s="16">
        <f t="shared" si="18"/>
        <v>0</v>
      </c>
      <c r="V78" s="16">
        <f t="shared" si="19"/>
        <v>0</v>
      </c>
      <c r="W78" s="16">
        <f t="shared" si="20"/>
        <v>0</v>
      </c>
      <c r="X78" s="16">
        <f t="shared" si="21"/>
        <v>0</v>
      </c>
      <c r="Y78" s="16">
        <f t="shared" si="22"/>
        <v>0</v>
      </c>
      <c r="Z78" s="14"/>
      <c r="AA78" s="14"/>
      <c r="AB78" s="14"/>
      <c r="AC78" s="14"/>
      <c r="AD78" s="14"/>
      <c r="AE78" s="14"/>
      <c r="AF78" s="14"/>
      <c r="AG78" s="14"/>
      <c r="AH78" s="14"/>
      <c r="AI78" s="14"/>
      <c r="AJ78" s="14"/>
      <c r="AK78" s="14"/>
      <c r="AL78" s="17"/>
      <c r="AM78" s="17"/>
      <c r="AN78" s="17"/>
      <c r="AO78" s="17"/>
      <c r="AP78" s="14"/>
      <c r="AQ78" s="14"/>
      <c r="AR78" s="15"/>
      <c r="AS78" s="15"/>
      <c r="AT78" s="15"/>
      <c r="AU78" s="15"/>
    </row>
    <row r="79" spans="10:47">
      <c r="J79" s="14"/>
      <c r="K79" s="14"/>
      <c r="L79" s="14"/>
      <c r="M79" s="14"/>
      <c r="N79" s="14"/>
      <c r="O79" s="14"/>
      <c r="P79" s="16">
        <f t="shared" si="24"/>
        <v>0</v>
      </c>
      <c r="Q79" s="14"/>
      <c r="R79" s="16">
        <f t="shared" si="25"/>
        <v>0</v>
      </c>
      <c r="S79" s="16">
        <f t="shared" si="26"/>
        <v>0</v>
      </c>
      <c r="T79" s="16">
        <f t="shared" si="17"/>
        <v>0</v>
      </c>
      <c r="U79" s="16">
        <f t="shared" si="18"/>
        <v>0</v>
      </c>
      <c r="V79" s="16">
        <f t="shared" si="19"/>
        <v>0</v>
      </c>
      <c r="W79" s="16">
        <f t="shared" si="20"/>
        <v>0</v>
      </c>
      <c r="X79" s="16">
        <f t="shared" si="21"/>
        <v>0</v>
      </c>
      <c r="Y79" s="16">
        <f t="shared" si="22"/>
        <v>0</v>
      </c>
      <c r="Z79" s="14"/>
      <c r="AA79" s="14"/>
      <c r="AB79" s="14"/>
      <c r="AC79" s="14"/>
      <c r="AD79" s="14"/>
      <c r="AE79" s="14"/>
      <c r="AF79" s="14"/>
      <c r="AG79" s="14"/>
      <c r="AH79" s="14"/>
      <c r="AI79" s="14"/>
      <c r="AJ79" s="14"/>
      <c r="AK79" s="14"/>
      <c r="AL79" s="17"/>
      <c r="AM79" s="17"/>
      <c r="AN79" s="17"/>
      <c r="AO79" s="17"/>
      <c r="AP79" s="14"/>
      <c r="AQ79" s="14"/>
      <c r="AR79" s="15"/>
      <c r="AS79" s="15"/>
      <c r="AT79" s="15"/>
      <c r="AU79" s="15"/>
    </row>
    <row r="80" spans="10:47">
      <c r="J80" s="14"/>
      <c r="K80" s="14"/>
      <c r="L80" s="14"/>
      <c r="M80" s="14"/>
      <c r="N80" s="14"/>
      <c r="O80" s="14"/>
      <c r="P80" s="16">
        <f t="shared" si="24"/>
        <v>0</v>
      </c>
      <c r="Q80" s="14"/>
      <c r="R80" s="16">
        <f t="shared" si="25"/>
        <v>0</v>
      </c>
      <c r="S80" s="16">
        <f t="shared" si="26"/>
        <v>0</v>
      </c>
      <c r="T80" s="16">
        <f t="shared" si="17"/>
        <v>0</v>
      </c>
      <c r="U80" s="16">
        <f t="shared" si="18"/>
        <v>0</v>
      </c>
      <c r="V80" s="16">
        <f t="shared" si="19"/>
        <v>0</v>
      </c>
      <c r="W80" s="16">
        <f t="shared" si="20"/>
        <v>0</v>
      </c>
      <c r="X80" s="16">
        <f t="shared" si="21"/>
        <v>0</v>
      </c>
      <c r="Y80" s="16">
        <f t="shared" si="22"/>
        <v>0</v>
      </c>
      <c r="Z80" s="14"/>
      <c r="AA80" s="14"/>
      <c r="AB80" s="14"/>
      <c r="AC80" s="14"/>
      <c r="AD80" s="14"/>
      <c r="AE80" s="14"/>
      <c r="AF80" s="14"/>
      <c r="AG80" s="14"/>
      <c r="AH80" s="14"/>
      <c r="AI80" s="14"/>
      <c r="AJ80" s="14"/>
      <c r="AK80" s="14"/>
      <c r="AL80" s="17"/>
      <c r="AM80" s="17"/>
      <c r="AN80" s="17"/>
      <c r="AO80" s="17"/>
      <c r="AP80" s="14"/>
      <c r="AQ80" s="14"/>
      <c r="AR80" s="15"/>
      <c r="AS80" s="15"/>
      <c r="AT80" s="15"/>
      <c r="AU80" s="15"/>
    </row>
    <row r="81" spans="10:47">
      <c r="J81" s="14"/>
      <c r="K81" s="14"/>
      <c r="L81" s="14"/>
      <c r="M81" s="14"/>
      <c r="N81" s="14"/>
      <c r="O81" s="14"/>
      <c r="P81" s="16">
        <f t="shared" si="24"/>
        <v>0</v>
      </c>
      <c r="Q81" s="14"/>
      <c r="R81" s="16">
        <f t="shared" si="25"/>
        <v>0</v>
      </c>
      <c r="S81" s="16">
        <f t="shared" si="26"/>
        <v>0</v>
      </c>
      <c r="T81" s="16">
        <f t="shared" si="17"/>
        <v>0</v>
      </c>
      <c r="U81" s="16">
        <f t="shared" si="18"/>
        <v>0</v>
      </c>
      <c r="V81" s="16">
        <f t="shared" si="19"/>
        <v>0</v>
      </c>
      <c r="W81" s="16">
        <f t="shared" si="20"/>
        <v>0</v>
      </c>
      <c r="X81" s="16">
        <f t="shared" si="21"/>
        <v>0</v>
      </c>
      <c r="Y81" s="16">
        <f t="shared" si="22"/>
        <v>0</v>
      </c>
      <c r="Z81" s="14"/>
      <c r="AA81" s="14"/>
      <c r="AB81" s="14"/>
      <c r="AC81" s="14"/>
      <c r="AD81" s="14"/>
      <c r="AE81" s="14"/>
      <c r="AF81" s="14"/>
      <c r="AG81" s="14"/>
      <c r="AH81" s="14"/>
      <c r="AI81" s="14"/>
      <c r="AJ81" s="14"/>
      <c r="AK81" s="14"/>
      <c r="AL81" s="17"/>
      <c r="AM81" s="17"/>
      <c r="AN81" s="17"/>
      <c r="AO81" s="17"/>
      <c r="AP81" s="14"/>
      <c r="AQ81" s="14"/>
      <c r="AR81" s="15"/>
      <c r="AS81" s="15"/>
      <c r="AT81" s="15"/>
      <c r="AU81" s="15"/>
    </row>
    <row r="82" spans="10:47">
      <c r="J82" s="14"/>
      <c r="K82" s="14"/>
      <c r="L82" s="14"/>
      <c r="M82" s="14"/>
      <c r="N82" s="14"/>
      <c r="O82" s="14"/>
      <c r="P82" s="16">
        <f t="shared" si="24"/>
        <v>0</v>
      </c>
      <c r="Q82" s="14"/>
      <c r="R82" s="16">
        <f t="shared" si="25"/>
        <v>0</v>
      </c>
      <c r="S82" s="16">
        <f t="shared" si="26"/>
        <v>0</v>
      </c>
      <c r="T82" s="16">
        <f t="shared" si="17"/>
        <v>0</v>
      </c>
      <c r="U82" s="16">
        <f t="shared" si="18"/>
        <v>0</v>
      </c>
      <c r="V82" s="16">
        <f t="shared" si="19"/>
        <v>0</v>
      </c>
      <c r="W82" s="16">
        <f t="shared" si="20"/>
        <v>0</v>
      </c>
      <c r="X82" s="16">
        <f t="shared" ref="X82:X113" si="27">IF(S82=1,$F82*365,0)</f>
        <v>0</v>
      </c>
      <c r="Y82" s="16">
        <f t="shared" si="22"/>
        <v>0</v>
      </c>
      <c r="Z82" s="14"/>
      <c r="AA82" s="14"/>
      <c r="AB82" s="14"/>
      <c r="AC82" s="14"/>
      <c r="AD82" s="14"/>
      <c r="AE82" s="14"/>
      <c r="AF82" s="14"/>
      <c r="AG82" s="14"/>
      <c r="AH82" s="14"/>
      <c r="AI82" s="14"/>
      <c r="AJ82" s="14"/>
      <c r="AK82" s="14"/>
      <c r="AL82" s="17"/>
      <c r="AM82" s="17"/>
      <c r="AN82" s="17"/>
      <c r="AO82" s="17"/>
      <c r="AP82" s="14"/>
      <c r="AQ82" s="14"/>
      <c r="AR82" s="15"/>
      <c r="AS82" s="15"/>
      <c r="AT82" s="15"/>
      <c r="AU82" s="15"/>
    </row>
    <row r="83" spans="10:47">
      <c r="J83" s="14"/>
      <c r="K83" s="14"/>
      <c r="L83" s="14"/>
      <c r="M83" s="14"/>
      <c r="N83" s="14"/>
      <c r="O83" s="14"/>
      <c r="P83" s="16">
        <f t="shared" si="24"/>
        <v>0</v>
      </c>
      <c r="Q83" s="14"/>
      <c r="R83" s="16">
        <f t="shared" si="25"/>
        <v>0</v>
      </c>
      <c r="S83" s="16">
        <f t="shared" si="26"/>
        <v>0</v>
      </c>
      <c r="T83" s="16">
        <f t="shared" si="17"/>
        <v>0</v>
      </c>
      <c r="U83" s="16">
        <f t="shared" si="18"/>
        <v>0</v>
      </c>
      <c r="V83" s="16">
        <f t="shared" si="19"/>
        <v>0</v>
      </c>
      <c r="W83" s="16">
        <f t="shared" si="20"/>
        <v>0</v>
      </c>
      <c r="X83" s="16">
        <f t="shared" si="27"/>
        <v>0</v>
      </c>
      <c r="Y83" s="16">
        <f t="shared" si="22"/>
        <v>0</v>
      </c>
      <c r="Z83" s="14"/>
      <c r="AA83" s="14"/>
      <c r="AB83" s="14"/>
      <c r="AC83" s="14"/>
      <c r="AD83" s="14"/>
      <c r="AE83" s="14"/>
      <c r="AF83" s="14"/>
      <c r="AG83" s="14"/>
      <c r="AH83" s="14"/>
      <c r="AI83" s="14"/>
      <c r="AJ83" s="14"/>
      <c r="AK83" s="14"/>
      <c r="AL83" s="17"/>
      <c r="AM83" s="17"/>
      <c r="AN83" s="17"/>
      <c r="AO83" s="17"/>
      <c r="AP83" s="14"/>
      <c r="AQ83" s="14"/>
      <c r="AR83" s="15"/>
      <c r="AS83" s="15"/>
      <c r="AT83" s="15"/>
      <c r="AU83" s="15"/>
    </row>
    <row r="84" spans="10:47">
      <c r="J84" s="14"/>
      <c r="K84" s="14"/>
      <c r="L84" s="14"/>
      <c r="M84" s="14"/>
      <c r="N84" s="14"/>
      <c r="O84" s="14"/>
      <c r="P84" s="16">
        <f t="shared" si="24"/>
        <v>0</v>
      </c>
      <c r="Q84" s="14"/>
      <c r="R84" s="16">
        <f t="shared" si="25"/>
        <v>0</v>
      </c>
      <c r="S84" s="16">
        <f t="shared" si="26"/>
        <v>0</v>
      </c>
      <c r="T84" s="16">
        <f t="shared" si="17"/>
        <v>0</v>
      </c>
      <c r="U84" s="16">
        <f t="shared" si="18"/>
        <v>0</v>
      </c>
      <c r="V84" s="16">
        <f t="shared" si="19"/>
        <v>0</v>
      </c>
      <c r="W84" s="16">
        <f t="shared" si="20"/>
        <v>0</v>
      </c>
      <c r="X84" s="16">
        <f t="shared" si="27"/>
        <v>0</v>
      </c>
      <c r="Y84" s="16">
        <f t="shared" si="22"/>
        <v>0</v>
      </c>
      <c r="Z84" s="14"/>
      <c r="AA84" s="14"/>
      <c r="AB84" s="14"/>
      <c r="AC84" s="14"/>
      <c r="AD84" s="14"/>
      <c r="AE84" s="14"/>
      <c r="AF84" s="14"/>
      <c r="AG84" s="14"/>
      <c r="AH84" s="14"/>
      <c r="AI84" s="14"/>
      <c r="AJ84" s="14"/>
      <c r="AK84" s="14"/>
      <c r="AL84" s="17"/>
      <c r="AM84" s="17"/>
      <c r="AN84" s="17"/>
      <c r="AO84" s="17"/>
      <c r="AP84" s="14"/>
      <c r="AQ84" s="14"/>
      <c r="AR84" s="15"/>
      <c r="AS84" s="15"/>
      <c r="AT84" s="15"/>
      <c r="AU84" s="15"/>
    </row>
    <row r="85" spans="10:47">
      <c r="J85" s="14"/>
      <c r="K85" s="14"/>
      <c r="L85" s="14"/>
      <c r="M85" s="14"/>
      <c r="N85" s="14"/>
      <c r="O85" s="14"/>
      <c r="P85" s="16">
        <f t="shared" si="24"/>
        <v>0</v>
      </c>
      <c r="Q85" s="14"/>
      <c r="R85" s="16">
        <f t="shared" si="25"/>
        <v>0</v>
      </c>
      <c r="S85" s="16">
        <f t="shared" si="26"/>
        <v>0</v>
      </c>
      <c r="T85" s="16">
        <f t="shared" si="17"/>
        <v>0</v>
      </c>
      <c r="U85" s="16">
        <f t="shared" si="18"/>
        <v>0</v>
      </c>
      <c r="V85" s="16">
        <f t="shared" si="19"/>
        <v>0</v>
      </c>
      <c r="W85" s="16">
        <f t="shared" si="20"/>
        <v>0</v>
      </c>
      <c r="X85" s="16">
        <f t="shared" si="27"/>
        <v>0</v>
      </c>
      <c r="Y85" s="16">
        <f t="shared" si="22"/>
        <v>0</v>
      </c>
      <c r="Z85" s="14"/>
      <c r="AA85" s="14"/>
      <c r="AB85" s="14"/>
      <c r="AC85" s="14"/>
      <c r="AD85" s="14"/>
      <c r="AE85" s="14"/>
      <c r="AF85" s="14"/>
      <c r="AG85" s="14"/>
      <c r="AH85" s="14"/>
      <c r="AI85" s="14"/>
      <c r="AJ85" s="14"/>
      <c r="AK85" s="14"/>
      <c r="AL85" s="17"/>
      <c r="AM85" s="17"/>
      <c r="AN85" s="17"/>
      <c r="AO85" s="17"/>
      <c r="AP85" s="14"/>
      <c r="AQ85" s="14"/>
      <c r="AR85" s="15"/>
      <c r="AS85" s="15"/>
      <c r="AT85" s="15"/>
      <c r="AU85" s="15"/>
    </row>
    <row r="86" spans="10:47">
      <c r="J86" s="14"/>
      <c r="K86" s="14"/>
      <c r="L86" s="14"/>
      <c r="M86" s="14"/>
      <c r="N86" s="14"/>
      <c r="O86" s="14"/>
      <c r="P86" s="16">
        <f t="shared" si="24"/>
        <v>0</v>
      </c>
      <c r="Q86" s="14"/>
      <c r="R86" s="16">
        <f t="shared" si="25"/>
        <v>0</v>
      </c>
      <c r="S86" s="16">
        <f t="shared" si="26"/>
        <v>0</v>
      </c>
      <c r="T86" s="16">
        <f t="shared" si="17"/>
        <v>0</v>
      </c>
      <c r="U86" s="16">
        <f t="shared" si="18"/>
        <v>0</v>
      </c>
      <c r="V86" s="16">
        <f t="shared" si="19"/>
        <v>0</v>
      </c>
      <c r="W86" s="16">
        <f t="shared" si="20"/>
        <v>0</v>
      </c>
      <c r="X86" s="16">
        <f t="shared" si="27"/>
        <v>0</v>
      </c>
      <c r="Y86" s="16">
        <f t="shared" si="22"/>
        <v>0</v>
      </c>
      <c r="Z86" s="14"/>
      <c r="AA86" s="14"/>
      <c r="AB86" s="14"/>
      <c r="AC86" s="14"/>
      <c r="AD86" s="14"/>
      <c r="AE86" s="14"/>
      <c r="AF86" s="14"/>
      <c r="AG86" s="14"/>
      <c r="AH86" s="14"/>
      <c r="AI86" s="14"/>
      <c r="AJ86" s="14"/>
      <c r="AK86" s="14"/>
      <c r="AL86" s="17"/>
      <c r="AM86" s="17"/>
      <c r="AN86" s="17"/>
      <c r="AO86" s="17"/>
      <c r="AP86" s="14"/>
      <c r="AQ86" s="14"/>
      <c r="AR86" s="15"/>
      <c r="AS86" s="15"/>
      <c r="AT86" s="15"/>
      <c r="AU86" s="15"/>
    </row>
    <row r="87" spans="10:47">
      <c r="J87" s="14"/>
      <c r="K87" s="14"/>
      <c r="L87" s="14"/>
      <c r="M87" s="14"/>
      <c r="N87" s="14"/>
      <c r="O87" s="14"/>
      <c r="P87" s="16">
        <f t="shared" si="24"/>
        <v>0</v>
      </c>
      <c r="Q87" s="14"/>
      <c r="R87" s="16">
        <f t="shared" si="25"/>
        <v>0</v>
      </c>
      <c r="S87" s="16">
        <f t="shared" si="26"/>
        <v>0</v>
      </c>
      <c r="T87" s="16">
        <f t="shared" si="17"/>
        <v>0</v>
      </c>
      <c r="U87" s="16">
        <f t="shared" si="18"/>
        <v>0</v>
      </c>
      <c r="V87" s="16">
        <f t="shared" si="19"/>
        <v>0</v>
      </c>
      <c r="W87" s="16">
        <f t="shared" si="20"/>
        <v>0</v>
      </c>
      <c r="X87" s="16">
        <f t="shared" si="27"/>
        <v>0</v>
      </c>
      <c r="Y87" s="16">
        <f t="shared" si="22"/>
        <v>0</v>
      </c>
      <c r="Z87" s="14"/>
      <c r="AA87" s="14"/>
      <c r="AB87" s="14"/>
      <c r="AC87" s="14"/>
      <c r="AD87" s="14"/>
      <c r="AE87" s="14"/>
      <c r="AF87" s="14"/>
      <c r="AG87" s="14"/>
      <c r="AH87" s="14"/>
      <c r="AI87" s="14"/>
      <c r="AJ87" s="14"/>
      <c r="AK87" s="14"/>
      <c r="AL87" s="17"/>
      <c r="AM87" s="17"/>
      <c r="AN87" s="17"/>
      <c r="AO87" s="17"/>
      <c r="AP87" s="14"/>
      <c r="AQ87" s="14"/>
      <c r="AR87" s="15"/>
      <c r="AS87" s="15"/>
      <c r="AT87" s="15"/>
      <c r="AU87" s="15"/>
    </row>
    <row r="88" spans="10:47">
      <c r="J88" s="14"/>
      <c r="K88" s="14"/>
      <c r="L88" s="14"/>
      <c r="M88" s="14"/>
      <c r="N88" s="14"/>
      <c r="O88" s="14"/>
      <c r="P88" s="16">
        <f t="shared" si="24"/>
        <v>0</v>
      </c>
      <c r="Q88" s="14"/>
      <c r="R88" s="16">
        <f t="shared" si="25"/>
        <v>0</v>
      </c>
      <c r="S88" s="16">
        <f t="shared" si="26"/>
        <v>0</v>
      </c>
      <c r="T88" s="16">
        <f t="shared" si="17"/>
        <v>0</v>
      </c>
      <c r="U88" s="16">
        <f t="shared" si="18"/>
        <v>0</v>
      </c>
      <c r="V88" s="16">
        <f t="shared" si="19"/>
        <v>0</v>
      </c>
      <c r="W88" s="16">
        <f t="shared" si="20"/>
        <v>0</v>
      </c>
      <c r="X88" s="16">
        <f t="shared" si="27"/>
        <v>0</v>
      </c>
      <c r="Y88" s="16">
        <f t="shared" si="22"/>
        <v>0</v>
      </c>
      <c r="Z88" s="14"/>
      <c r="AA88" s="14"/>
      <c r="AB88" s="14"/>
      <c r="AC88" s="14"/>
      <c r="AD88" s="14"/>
      <c r="AE88" s="14"/>
      <c r="AF88" s="14"/>
      <c r="AG88" s="14"/>
      <c r="AH88" s="14"/>
      <c r="AI88" s="14"/>
      <c r="AJ88" s="14"/>
      <c r="AK88" s="14"/>
      <c r="AL88" s="17"/>
      <c r="AM88" s="17"/>
      <c r="AN88" s="17"/>
      <c r="AO88" s="17"/>
      <c r="AP88" s="14"/>
      <c r="AQ88" s="14"/>
      <c r="AR88" s="15"/>
      <c r="AS88" s="15"/>
      <c r="AT88" s="15"/>
      <c r="AU88" s="15"/>
    </row>
    <row r="89" spans="10:47">
      <c r="J89" s="14"/>
      <c r="K89" s="14"/>
      <c r="L89" s="14"/>
      <c r="M89" s="14"/>
      <c r="N89" s="14"/>
      <c r="O89" s="14"/>
      <c r="P89" s="16">
        <f t="shared" si="24"/>
        <v>0</v>
      </c>
      <c r="Q89" s="14"/>
      <c r="R89" s="16">
        <f t="shared" si="25"/>
        <v>0</v>
      </c>
      <c r="S89" s="16">
        <f t="shared" si="26"/>
        <v>0</v>
      </c>
      <c r="T89" s="16">
        <f t="shared" si="17"/>
        <v>0</v>
      </c>
      <c r="U89" s="16">
        <f t="shared" si="18"/>
        <v>0</v>
      </c>
      <c r="V89" s="16">
        <f t="shared" si="19"/>
        <v>0</v>
      </c>
      <c r="W89" s="16">
        <f t="shared" si="20"/>
        <v>0</v>
      </c>
      <c r="X89" s="16">
        <f t="shared" si="27"/>
        <v>0</v>
      </c>
      <c r="Y89" s="16">
        <f t="shared" si="22"/>
        <v>0</v>
      </c>
      <c r="Z89" s="14"/>
      <c r="AA89" s="14"/>
      <c r="AB89" s="14"/>
      <c r="AC89" s="14"/>
      <c r="AD89" s="14"/>
      <c r="AE89" s="14"/>
      <c r="AF89" s="14"/>
      <c r="AG89" s="14"/>
      <c r="AH89" s="14"/>
      <c r="AI89" s="14"/>
      <c r="AJ89" s="14"/>
      <c r="AK89" s="14"/>
      <c r="AL89" s="17"/>
      <c r="AM89" s="17"/>
      <c r="AN89" s="17"/>
      <c r="AO89" s="17"/>
      <c r="AP89" s="14"/>
      <c r="AQ89" s="14"/>
      <c r="AR89" s="15"/>
      <c r="AS89" s="15"/>
      <c r="AT89" s="15"/>
      <c r="AU89" s="15"/>
    </row>
    <row r="90" spans="10:47">
      <c r="J90" s="14"/>
      <c r="K90" s="14"/>
      <c r="L90" s="14"/>
      <c r="M90" s="14"/>
      <c r="N90" s="14"/>
      <c r="O90" s="14"/>
      <c r="P90" s="16">
        <f t="shared" si="24"/>
        <v>0</v>
      </c>
      <c r="Q90" s="14"/>
      <c r="R90" s="16">
        <f t="shared" si="25"/>
        <v>0</v>
      </c>
      <c r="S90" s="16">
        <f t="shared" si="26"/>
        <v>0</v>
      </c>
      <c r="T90" s="16">
        <f t="shared" si="17"/>
        <v>0</v>
      </c>
      <c r="U90" s="16">
        <f t="shared" si="18"/>
        <v>0</v>
      </c>
      <c r="V90" s="16">
        <f t="shared" si="19"/>
        <v>0</v>
      </c>
      <c r="W90" s="16">
        <f t="shared" si="20"/>
        <v>0</v>
      </c>
      <c r="X90" s="16">
        <f t="shared" si="27"/>
        <v>0</v>
      </c>
      <c r="Y90" s="16">
        <f t="shared" si="22"/>
        <v>0</v>
      </c>
      <c r="Z90" s="14"/>
      <c r="AA90" s="14"/>
      <c r="AB90" s="14"/>
      <c r="AC90" s="14"/>
      <c r="AD90" s="14"/>
      <c r="AE90" s="14"/>
      <c r="AF90" s="14"/>
      <c r="AG90" s="14"/>
      <c r="AH90" s="14"/>
      <c r="AI90" s="14"/>
      <c r="AJ90" s="14"/>
      <c r="AK90" s="14"/>
      <c r="AL90" s="17"/>
      <c r="AM90" s="17"/>
      <c r="AN90" s="17"/>
      <c r="AO90" s="17"/>
      <c r="AP90" s="14"/>
      <c r="AQ90" s="14"/>
      <c r="AR90" s="15"/>
      <c r="AS90" s="15"/>
      <c r="AT90" s="15"/>
      <c r="AU90" s="15"/>
    </row>
    <row r="91" spans="10:47">
      <c r="J91" s="14"/>
      <c r="K91" s="14"/>
      <c r="L91" s="14"/>
      <c r="M91" s="14"/>
      <c r="N91" s="14"/>
      <c r="O91" s="14"/>
      <c r="P91" s="16">
        <f t="shared" si="24"/>
        <v>0</v>
      </c>
      <c r="Q91" s="14"/>
      <c r="R91" s="16">
        <f t="shared" si="25"/>
        <v>0</v>
      </c>
      <c r="S91" s="16">
        <f t="shared" si="26"/>
        <v>0</v>
      </c>
      <c r="T91" s="16">
        <f t="shared" si="17"/>
        <v>0</v>
      </c>
      <c r="U91" s="16">
        <f t="shared" si="18"/>
        <v>0</v>
      </c>
      <c r="V91" s="16">
        <f t="shared" si="19"/>
        <v>0</v>
      </c>
      <c r="W91" s="16">
        <f t="shared" si="20"/>
        <v>0</v>
      </c>
      <c r="X91" s="16">
        <f t="shared" si="27"/>
        <v>0</v>
      </c>
      <c r="Y91" s="16">
        <f t="shared" si="22"/>
        <v>0</v>
      </c>
      <c r="Z91" s="14"/>
      <c r="AA91" s="14"/>
      <c r="AB91" s="14"/>
      <c r="AC91" s="14"/>
      <c r="AD91" s="14"/>
      <c r="AE91" s="14"/>
      <c r="AF91" s="14"/>
      <c r="AG91" s="14"/>
      <c r="AH91" s="14"/>
      <c r="AI91" s="14"/>
      <c r="AJ91" s="14"/>
      <c r="AK91" s="14"/>
      <c r="AL91" s="17"/>
      <c r="AM91" s="17"/>
      <c r="AN91" s="17"/>
      <c r="AO91" s="17"/>
      <c r="AP91" s="14"/>
      <c r="AQ91" s="14"/>
      <c r="AR91" s="15"/>
      <c r="AS91" s="15"/>
      <c r="AT91" s="15"/>
      <c r="AU91" s="15"/>
    </row>
    <row r="92" spans="10:47">
      <c r="J92" s="14"/>
      <c r="K92" s="14"/>
      <c r="L92" s="14"/>
      <c r="M92" s="14"/>
      <c r="N92" s="14"/>
      <c r="O92" s="14"/>
      <c r="P92" s="16">
        <f t="shared" si="24"/>
        <v>0</v>
      </c>
      <c r="Q92" s="14"/>
      <c r="R92" s="16">
        <f t="shared" si="25"/>
        <v>0</v>
      </c>
      <c r="S92" s="16">
        <f t="shared" si="26"/>
        <v>0</v>
      </c>
      <c r="T92" s="16">
        <f t="shared" si="17"/>
        <v>0</v>
      </c>
      <c r="U92" s="16">
        <f t="shared" si="18"/>
        <v>0</v>
      </c>
      <c r="V92" s="16">
        <f t="shared" si="19"/>
        <v>0</v>
      </c>
      <c r="W92" s="16">
        <f t="shared" si="20"/>
        <v>0</v>
      </c>
      <c r="X92" s="16">
        <f t="shared" si="27"/>
        <v>0</v>
      </c>
      <c r="Y92" s="16">
        <f t="shared" si="22"/>
        <v>0</v>
      </c>
      <c r="Z92" s="14"/>
      <c r="AA92" s="14"/>
      <c r="AB92" s="14"/>
      <c r="AC92" s="14"/>
      <c r="AD92" s="14"/>
      <c r="AE92" s="14"/>
      <c r="AF92" s="14"/>
      <c r="AG92" s="14"/>
      <c r="AH92" s="14"/>
      <c r="AI92" s="14"/>
      <c r="AJ92" s="14"/>
      <c r="AK92" s="14"/>
      <c r="AL92" s="17"/>
      <c r="AM92" s="17"/>
      <c r="AN92" s="17"/>
      <c r="AO92" s="17"/>
      <c r="AP92" s="14"/>
      <c r="AQ92" s="14"/>
      <c r="AR92" s="15"/>
      <c r="AS92" s="15"/>
      <c r="AT92" s="15"/>
      <c r="AU92" s="15"/>
    </row>
    <row r="93" spans="10:47">
      <c r="J93" s="14"/>
      <c r="K93" s="14"/>
      <c r="L93" s="14"/>
      <c r="M93" s="14"/>
      <c r="N93" s="14"/>
      <c r="O93" s="14"/>
      <c r="P93" s="16">
        <f t="shared" si="24"/>
        <v>0</v>
      </c>
      <c r="Q93" s="14"/>
      <c r="R93" s="16">
        <f t="shared" si="25"/>
        <v>0</v>
      </c>
      <c r="S93" s="16">
        <f t="shared" si="26"/>
        <v>0</v>
      </c>
      <c r="T93" s="16">
        <f t="shared" si="17"/>
        <v>0</v>
      </c>
      <c r="U93" s="16">
        <f t="shared" si="18"/>
        <v>0</v>
      </c>
      <c r="V93" s="16">
        <f t="shared" si="19"/>
        <v>0</v>
      </c>
      <c r="W93" s="16">
        <f t="shared" si="20"/>
        <v>0</v>
      </c>
      <c r="X93" s="16">
        <f t="shared" si="27"/>
        <v>0</v>
      </c>
      <c r="Y93" s="16">
        <f t="shared" si="22"/>
        <v>0</v>
      </c>
      <c r="Z93" s="14"/>
      <c r="AA93" s="14"/>
      <c r="AB93" s="14"/>
      <c r="AC93" s="14"/>
      <c r="AD93" s="14"/>
      <c r="AE93" s="14"/>
      <c r="AF93" s="14"/>
      <c r="AG93" s="14"/>
      <c r="AH93" s="14"/>
      <c r="AI93" s="14"/>
      <c r="AJ93" s="14"/>
      <c r="AK93" s="14"/>
      <c r="AL93" s="17"/>
      <c r="AM93" s="17"/>
      <c r="AN93" s="17"/>
      <c r="AO93" s="17"/>
      <c r="AP93" s="14"/>
      <c r="AQ93" s="14"/>
      <c r="AR93" s="15"/>
      <c r="AS93" s="15"/>
      <c r="AT93" s="15"/>
      <c r="AU93" s="15"/>
    </row>
    <row r="94" spans="10:47">
      <c r="J94" s="14"/>
      <c r="K94" s="14"/>
      <c r="L94" s="14"/>
      <c r="M94" s="14"/>
      <c r="N94" s="14"/>
      <c r="O94" s="14"/>
      <c r="P94" s="16">
        <f t="shared" si="24"/>
        <v>0</v>
      </c>
      <c r="Q94" s="14"/>
      <c r="R94" s="16">
        <f t="shared" si="25"/>
        <v>0</v>
      </c>
      <c r="S94" s="16">
        <f t="shared" si="26"/>
        <v>0</v>
      </c>
      <c r="T94" s="16">
        <f t="shared" si="17"/>
        <v>0</v>
      </c>
      <c r="U94" s="16">
        <f t="shared" si="18"/>
        <v>0</v>
      </c>
      <c r="V94" s="16">
        <f t="shared" si="19"/>
        <v>0</v>
      </c>
      <c r="W94" s="16">
        <f t="shared" si="20"/>
        <v>0</v>
      </c>
      <c r="X94" s="16">
        <f t="shared" si="27"/>
        <v>0</v>
      </c>
      <c r="Y94" s="16">
        <f t="shared" si="22"/>
        <v>0</v>
      </c>
      <c r="Z94" s="14"/>
      <c r="AA94" s="14"/>
      <c r="AB94" s="14"/>
      <c r="AC94" s="14"/>
      <c r="AD94" s="14"/>
      <c r="AE94" s="14"/>
      <c r="AF94" s="14"/>
      <c r="AG94" s="14"/>
      <c r="AH94" s="14"/>
      <c r="AI94" s="14"/>
      <c r="AJ94" s="14"/>
      <c r="AK94" s="14"/>
      <c r="AL94" s="17"/>
      <c r="AM94" s="17"/>
      <c r="AN94" s="17"/>
      <c r="AO94" s="17"/>
      <c r="AP94" s="14"/>
      <c r="AQ94" s="14"/>
      <c r="AR94" s="15"/>
      <c r="AS94" s="15"/>
      <c r="AT94" s="15"/>
      <c r="AU94" s="15"/>
    </row>
    <row r="95" spans="10:47">
      <c r="J95" s="14"/>
      <c r="K95" s="14"/>
      <c r="L95" s="14"/>
      <c r="M95" s="14"/>
      <c r="N95" s="14"/>
      <c r="O95" s="14"/>
      <c r="P95" s="16">
        <f t="shared" si="24"/>
        <v>0</v>
      </c>
      <c r="Q95" s="14"/>
      <c r="R95" s="16">
        <f t="shared" si="25"/>
        <v>0</v>
      </c>
      <c r="S95" s="16">
        <f t="shared" si="26"/>
        <v>0</v>
      </c>
      <c r="T95" s="16">
        <f t="shared" si="17"/>
        <v>0</v>
      </c>
      <c r="U95" s="16">
        <f t="shared" si="18"/>
        <v>0</v>
      </c>
      <c r="V95" s="16">
        <f t="shared" si="19"/>
        <v>0</v>
      </c>
      <c r="W95" s="16">
        <f t="shared" si="20"/>
        <v>0</v>
      </c>
      <c r="X95" s="16">
        <f t="shared" si="27"/>
        <v>0</v>
      </c>
      <c r="Y95" s="16">
        <f t="shared" si="22"/>
        <v>0</v>
      </c>
      <c r="Z95" s="14"/>
      <c r="AA95" s="14"/>
      <c r="AB95" s="14"/>
      <c r="AC95" s="14"/>
      <c r="AD95" s="14"/>
      <c r="AE95" s="14"/>
      <c r="AF95" s="14"/>
      <c r="AG95" s="14"/>
      <c r="AH95" s="14"/>
      <c r="AI95" s="14"/>
      <c r="AJ95" s="14"/>
      <c r="AK95" s="14"/>
      <c r="AL95" s="17"/>
      <c r="AM95" s="17"/>
      <c r="AN95" s="17"/>
      <c r="AO95" s="17"/>
      <c r="AP95" s="14"/>
      <c r="AQ95" s="14"/>
      <c r="AR95" s="15"/>
      <c r="AS95" s="15"/>
      <c r="AT95" s="15"/>
      <c r="AU95" s="15"/>
    </row>
    <row r="96" spans="10:47">
      <c r="J96" s="14"/>
      <c r="K96" s="14"/>
      <c r="L96" s="14"/>
      <c r="M96" s="14"/>
      <c r="N96" s="14"/>
      <c r="O96" s="14"/>
      <c r="P96" s="16">
        <f t="shared" si="24"/>
        <v>0</v>
      </c>
      <c r="Q96" s="14"/>
      <c r="R96" s="16">
        <f t="shared" si="25"/>
        <v>0</v>
      </c>
      <c r="S96" s="16">
        <f t="shared" si="26"/>
        <v>0</v>
      </c>
      <c r="T96" s="16">
        <f t="shared" si="17"/>
        <v>0</v>
      </c>
      <c r="U96" s="16">
        <f t="shared" si="18"/>
        <v>0</v>
      </c>
      <c r="V96" s="16">
        <f t="shared" si="19"/>
        <v>0</v>
      </c>
      <c r="W96" s="16">
        <f t="shared" si="20"/>
        <v>0</v>
      </c>
      <c r="X96" s="16">
        <f t="shared" si="27"/>
        <v>0</v>
      </c>
      <c r="Y96" s="16">
        <f t="shared" si="22"/>
        <v>0</v>
      </c>
      <c r="Z96" s="14"/>
      <c r="AA96" s="14"/>
      <c r="AB96" s="14"/>
      <c r="AC96" s="14"/>
      <c r="AD96" s="14"/>
      <c r="AE96" s="14"/>
      <c r="AF96" s="14"/>
      <c r="AG96" s="14"/>
      <c r="AH96" s="14"/>
      <c r="AI96" s="14"/>
      <c r="AJ96" s="14"/>
      <c r="AK96" s="14"/>
      <c r="AL96" s="17"/>
      <c r="AM96" s="17"/>
      <c r="AN96" s="17"/>
      <c r="AO96" s="17"/>
      <c r="AP96" s="14"/>
      <c r="AQ96" s="14"/>
      <c r="AR96" s="15"/>
      <c r="AS96" s="15"/>
      <c r="AT96" s="15"/>
      <c r="AU96" s="15"/>
    </row>
    <row r="97" spans="10:47">
      <c r="J97" s="14"/>
      <c r="K97" s="14"/>
      <c r="L97" s="14"/>
      <c r="M97" s="14"/>
      <c r="N97" s="14"/>
      <c r="O97" s="14"/>
      <c r="P97" s="16">
        <f t="shared" si="24"/>
        <v>0</v>
      </c>
      <c r="Q97" s="14"/>
      <c r="R97" s="16">
        <f t="shared" si="25"/>
        <v>0</v>
      </c>
      <c r="S97" s="16">
        <f t="shared" si="26"/>
        <v>0</v>
      </c>
      <c r="T97" s="16">
        <f t="shared" si="17"/>
        <v>0</v>
      </c>
      <c r="U97" s="16">
        <f t="shared" si="18"/>
        <v>0</v>
      </c>
      <c r="V97" s="16">
        <f t="shared" si="19"/>
        <v>0</v>
      </c>
      <c r="W97" s="16">
        <f t="shared" si="20"/>
        <v>0</v>
      </c>
      <c r="X97" s="16">
        <f t="shared" si="27"/>
        <v>0</v>
      </c>
      <c r="Y97" s="16">
        <f t="shared" si="22"/>
        <v>0</v>
      </c>
      <c r="Z97" s="14"/>
      <c r="AA97" s="14"/>
      <c r="AB97" s="14"/>
      <c r="AC97" s="14"/>
      <c r="AD97" s="14"/>
      <c r="AE97" s="14"/>
      <c r="AF97" s="14"/>
      <c r="AG97" s="14"/>
      <c r="AH97" s="14"/>
      <c r="AI97" s="14"/>
      <c r="AJ97" s="14"/>
      <c r="AK97" s="14"/>
      <c r="AL97" s="17"/>
      <c r="AM97" s="17"/>
      <c r="AN97" s="17"/>
      <c r="AO97" s="17"/>
      <c r="AP97" s="14"/>
      <c r="AQ97" s="14"/>
      <c r="AR97" s="15"/>
      <c r="AS97" s="15"/>
      <c r="AT97" s="15"/>
      <c r="AU97" s="15"/>
    </row>
    <row r="98" spans="10:47">
      <c r="J98" s="14"/>
      <c r="K98" s="14"/>
      <c r="L98" s="14"/>
      <c r="M98" s="14"/>
      <c r="N98" s="14"/>
      <c r="O98" s="14"/>
      <c r="P98" s="16">
        <f t="shared" si="24"/>
        <v>0</v>
      </c>
      <c r="Q98" s="14"/>
      <c r="R98" s="16">
        <f t="shared" si="25"/>
        <v>0</v>
      </c>
      <c r="S98" s="16">
        <f t="shared" si="26"/>
        <v>0</v>
      </c>
      <c r="T98" s="16">
        <f t="shared" si="17"/>
        <v>0</v>
      </c>
      <c r="U98" s="16">
        <f t="shared" si="18"/>
        <v>0</v>
      </c>
      <c r="V98" s="16">
        <f t="shared" si="19"/>
        <v>0</v>
      </c>
      <c r="W98" s="16">
        <f t="shared" si="20"/>
        <v>0</v>
      </c>
      <c r="X98" s="16">
        <f t="shared" si="27"/>
        <v>0</v>
      </c>
      <c r="Y98" s="16">
        <f t="shared" si="22"/>
        <v>0</v>
      </c>
      <c r="Z98" s="14"/>
      <c r="AA98" s="14"/>
      <c r="AB98" s="14"/>
      <c r="AC98" s="14"/>
      <c r="AD98" s="14"/>
      <c r="AE98" s="14"/>
      <c r="AF98" s="14"/>
      <c r="AG98" s="14"/>
      <c r="AH98" s="14"/>
      <c r="AI98" s="14"/>
      <c r="AJ98" s="14"/>
      <c r="AK98" s="14"/>
      <c r="AL98" s="17"/>
      <c r="AM98" s="17"/>
      <c r="AN98" s="17"/>
      <c r="AO98" s="17"/>
      <c r="AP98" s="14"/>
      <c r="AQ98" s="14"/>
      <c r="AR98" s="15"/>
      <c r="AS98" s="15"/>
      <c r="AT98" s="15"/>
      <c r="AU98" s="15"/>
    </row>
    <row r="99" spans="10:47">
      <c r="J99" s="14"/>
      <c r="K99" s="14"/>
      <c r="L99" s="14"/>
      <c r="M99" s="14"/>
      <c r="N99" s="14"/>
      <c r="O99" s="14"/>
      <c r="P99" s="16">
        <f t="shared" si="24"/>
        <v>0</v>
      </c>
      <c r="Q99" s="14"/>
      <c r="R99" s="16">
        <f t="shared" si="25"/>
        <v>0</v>
      </c>
      <c r="S99" s="16">
        <f t="shared" si="26"/>
        <v>0</v>
      </c>
      <c r="T99" s="16">
        <f t="shared" si="17"/>
        <v>0</v>
      </c>
      <c r="U99" s="16">
        <f t="shared" si="18"/>
        <v>0</v>
      </c>
      <c r="V99" s="16">
        <f t="shared" si="19"/>
        <v>0</v>
      </c>
      <c r="W99" s="16">
        <f t="shared" si="20"/>
        <v>0</v>
      </c>
      <c r="X99" s="16">
        <f t="shared" si="27"/>
        <v>0</v>
      </c>
      <c r="Y99" s="16">
        <f t="shared" si="22"/>
        <v>0</v>
      </c>
      <c r="Z99" s="14"/>
      <c r="AA99" s="14"/>
      <c r="AB99" s="14"/>
      <c r="AC99" s="14"/>
      <c r="AD99" s="14"/>
      <c r="AE99" s="14"/>
      <c r="AF99" s="14"/>
      <c r="AG99" s="14"/>
      <c r="AH99" s="14"/>
      <c r="AI99" s="14"/>
      <c r="AJ99" s="14"/>
      <c r="AK99" s="14"/>
      <c r="AL99" s="17"/>
      <c r="AM99" s="17"/>
      <c r="AN99" s="17"/>
      <c r="AO99" s="17"/>
      <c r="AP99" s="14"/>
      <c r="AQ99" s="14"/>
      <c r="AR99" s="15"/>
      <c r="AS99" s="15"/>
      <c r="AT99" s="15"/>
      <c r="AU99" s="15"/>
    </row>
    <row r="100" spans="10:47">
      <c r="J100" s="14"/>
      <c r="K100" s="14"/>
      <c r="L100" s="14"/>
      <c r="M100" s="14"/>
      <c r="N100" s="14"/>
      <c r="O100" s="14"/>
      <c r="P100" s="16">
        <f t="shared" si="24"/>
        <v>0</v>
      </c>
      <c r="Q100" s="14"/>
      <c r="R100" s="16">
        <f t="shared" si="25"/>
        <v>0</v>
      </c>
      <c r="S100" s="16">
        <f t="shared" si="26"/>
        <v>0</v>
      </c>
      <c r="T100" s="16">
        <f t="shared" si="17"/>
        <v>0</v>
      </c>
      <c r="U100" s="16">
        <f t="shared" si="18"/>
        <v>0</v>
      </c>
      <c r="V100" s="16">
        <f t="shared" si="19"/>
        <v>0</v>
      </c>
      <c r="W100" s="16">
        <f t="shared" si="20"/>
        <v>0</v>
      </c>
      <c r="X100" s="16">
        <f t="shared" si="27"/>
        <v>0</v>
      </c>
      <c r="Y100" s="16">
        <f t="shared" si="22"/>
        <v>0</v>
      </c>
      <c r="Z100" s="14"/>
      <c r="AA100" s="14"/>
      <c r="AB100" s="14"/>
      <c r="AC100" s="14"/>
      <c r="AD100" s="14"/>
      <c r="AE100" s="14"/>
      <c r="AF100" s="14"/>
      <c r="AG100" s="14"/>
      <c r="AH100" s="14"/>
      <c r="AI100" s="14"/>
      <c r="AJ100" s="14"/>
      <c r="AK100" s="14"/>
      <c r="AL100" s="17"/>
      <c r="AM100" s="17"/>
      <c r="AN100" s="17"/>
      <c r="AO100" s="17"/>
      <c r="AP100" s="14"/>
      <c r="AQ100" s="14"/>
      <c r="AR100" s="15"/>
      <c r="AS100" s="15"/>
      <c r="AT100" s="15"/>
      <c r="AU100" s="15"/>
    </row>
    <row r="101" spans="10:47">
      <c r="J101" s="14"/>
      <c r="K101" s="14"/>
      <c r="L101" s="14"/>
      <c r="M101" s="14"/>
      <c r="N101" s="14"/>
      <c r="O101" s="14"/>
      <c r="P101" s="16">
        <f t="shared" si="24"/>
        <v>0</v>
      </c>
      <c r="Q101" s="14"/>
      <c r="R101" s="16">
        <f t="shared" si="25"/>
        <v>0</v>
      </c>
      <c r="S101" s="16">
        <f t="shared" si="26"/>
        <v>0</v>
      </c>
      <c r="T101" s="16">
        <f t="shared" si="17"/>
        <v>0</v>
      </c>
      <c r="U101" s="16">
        <f t="shared" si="18"/>
        <v>0</v>
      </c>
      <c r="V101" s="16">
        <f t="shared" si="19"/>
        <v>0</v>
      </c>
      <c r="W101" s="16">
        <f t="shared" si="20"/>
        <v>0</v>
      </c>
      <c r="X101" s="16">
        <f t="shared" si="27"/>
        <v>0</v>
      </c>
      <c r="Y101" s="16">
        <f t="shared" si="22"/>
        <v>0</v>
      </c>
      <c r="Z101" s="14"/>
      <c r="AA101" s="14"/>
      <c r="AB101" s="14"/>
      <c r="AC101" s="14"/>
      <c r="AD101" s="14"/>
      <c r="AE101" s="14"/>
      <c r="AF101" s="14"/>
      <c r="AG101" s="14"/>
      <c r="AH101" s="14"/>
      <c r="AI101" s="14"/>
      <c r="AJ101" s="14"/>
      <c r="AK101" s="14"/>
      <c r="AL101" s="17"/>
      <c r="AM101" s="17"/>
      <c r="AN101" s="17"/>
      <c r="AO101" s="17"/>
      <c r="AP101" s="14"/>
      <c r="AQ101" s="14"/>
      <c r="AR101" s="15"/>
      <c r="AS101" s="15"/>
      <c r="AT101" s="15"/>
      <c r="AU101" s="15"/>
    </row>
    <row r="102" spans="10:47">
      <c r="J102" s="14"/>
      <c r="K102" s="14"/>
      <c r="L102" s="14"/>
      <c r="M102" s="14"/>
      <c r="N102" s="14"/>
      <c r="O102" s="14"/>
      <c r="P102" s="16">
        <f t="shared" si="24"/>
        <v>0</v>
      </c>
      <c r="Q102" s="14"/>
      <c r="R102" s="16">
        <f t="shared" si="25"/>
        <v>0</v>
      </c>
      <c r="S102" s="16">
        <f t="shared" si="26"/>
        <v>0</v>
      </c>
      <c r="T102" s="16">
        <f t="shared" si="17"/>
        <v>0</v>
      </c>
      <c r="U102" s="16">
        <f t="shared" si="18"/>
        <v>0</v>
      </c>
      <c r="V102" s="16">
        <f t="shared" si="19"/>
        <v>0</v>
      </c>
      <c r="W102" s="16">
        <f t="shared" si="20"/>
        <v>0</v>
      </c>
      <c r="X102" s="16">
        <f t="shared" si="27"/>
        <v>0</v>
      </c>
      <c r="Y102" s="16">
        <f t="shared" si="22"/>
        <v>0</v>
      </c>
      <c r="Z102" s="14"/>
      <c r="AA102" s="14"/>
      <c r="AB102" s="14"/>
      <c r="AC102" s="14"/>
      <c r="AD102" s="14"/>
      <c r="AE102" s="14"/>
      <c r="AF102" s="14"/>
      <c r="AG102" s="14"/>
      <c r="AH102" s="14"/>
      <c r="AI102" s="14"/>
      <c r="AJ102" s="14"/>
      <c r="AK102" s="14"/>
      <c r="AL102" s="17"/>
      <c r="AM102" s="17"/>
      <c r="AN102" s="17"/>
      <c r="AO102" s="17"/>
      <c r="AP102" s="14"/>
      <c r="AQ102" s="14"/>
      <c r="AR102" s="15"/>
      <c r="AS102" s="15"/>
      <c r="AT102" s="15"/>
      <c r="AU102" s="15"/>
    </row>
    <row r="103" spans="10:47">
      <c r="J103" s="14"/>
      <c r="K103" s="14"/>
      <c r="L103" s="14"/>
      <c r="M103" s="14"/>
      <c r="N103" s="14"/>
      <c r="O103" s="14"/>
      <c r="P103" s="16">
        <f t="shared" si="24"/>
        <v>0</v>
      </c>
      <c r="Q103" s="14"/>
      <c r="R103" s="16">
        <f t="shared" si="25"/>
        <v>0</v>
      </c>
      <c r="S103" s="16">
        <f t="shared" si="26"/>
        <v>0</v>
      </c>
      <c r="T103" s="16">
        <f t="shared" si="17"/>
        <v>0</v>
      </c>
      <c r="U103" s="16">
        <f t="shared" si="18"/>
        <v>0</v>
      </c>
      <c r="V103" s="16">
        <f t="shared" si="19"/>
        <v>0</v>
      </c>
      <c r="W103" s="16">
        <f t="shared" si="20"/>
        <v>0</v>
      </c>
      <c r="X103" s="16">
        <f t="shared" si="27"/>
        <v>0</v>
      </c>
      <c r="Y103" s="16">
        <f t="shared" si="22"/>
        <v>0</v>
      </c>
      <c r="Z103" s="14"/>
      <c r="AA103" s="14"/>
      <c r="AB103" s="14"/>
      <c r="AC103" s="14"/>
      <c r="AD103" s="14"/>
      <c r="AE103" s="14"/>
      <c r="AF103" s="14"/>
      <c r="AG103" s="14"/>
      <c r="AH103" s="14"/>
      <c r="AI103" s="14"/>
      <c r="AJ103" s="14"/>
      <c r="AK103" s="14"/>
      <c r="AL103" s="17"/>
      <c r="AM103" s="17"/>
      <c r="AN103" s="17"/>
      <c r="AO103" s="17"/>
      <c r="AP103" s="14"/>
      <c r="AQ103" s="14"/>
      <c r="AR103" s="15"/>
      <c r="AS103" s="15"/>
      <c r="AT103" s="15"/>
      <c r="AU103" s="15"/>
    </row>
    <row r="104" spans="10:47">
      <c r="J104" s="14"/>
      <c r="K104" s="14"/>
      <c r="L104" s="14"/>
      <c r="M104" s="14"/>
      <c r="N104" s="14"/>
      <c r="O104" s="14"/>
      <c r="P104" s="16">
        <f t="shared" si="24"/>
        <v>0</v>
      </c>
      <c r="Q104" s="14"/>
      <c r="R104" s="16">
        <f t="shared" si="25"/>
        <v>0</v>
      </c>
      <c r="S104" s="16">
        <f t="shared" si="26"/>
        <v>0</v>
      </c>
      <c r="T104" s="16">
        <f t="shared" si="17"/>
        <v>0</v>
      </c>
      <c r="U104" s="16">
        <f t="shared" si="18"/>
        <v>0</v>
      </c>
      <c r="V104" s="16">
        <f t="shared" si="19"/>
        <v>0</v>
      </c>
      <c r="W104" s="16">
        <f t="shared" si="20"/>
        <v>0</v>
      </c>
      <c r="X104" s="16">
        <f t="shared" si="27"/>
        <v>0</v>
      </c>
      <c r="Y104" s="16">
        <f t="shared" si="22"/>
        <v>0</v>
      </c>
      <c r="Z104" s="14"/>
      <c r="AA104" s="14"/>
      <c r="AB104" s="14"/>
      <c r="AC104" s="14"/>
      <c r="AD104" s="14"/>
      <c r="AE104" s="14"/>
      <c r="AF104" s="14"/>
      <c r="AG104" s="14"/>
      <c r="AH104" s="14"/>
      <c r="AI104" s="14"/>
      <c r="AJ104" s="14"/>
      <c r="AK104" s="14"/>
      <c r="AL104" s="17"/>
      <c r="AM104" s="17"/>
      <c r="AN104" s="17"/>
      <c r="AO104" s="17"/>
      <c r="AP104" s="14"/>
      <c r="AQ104" s="14"/>
      <c r="AR104" s="15"/>
      <c r="AS104" s="15"/>
      <c r="AT104" s="15"/>
      <c r="AU104" s="15"/>
    </row>
    <row r="105" spans="10:47">
      <c r="J105" s="14"/>
      <c r="K105" s="14"/>
      <c r="L105" s="14"/>
      <c r="M105" s="14"/>
      <c r="N105" s="14"/>
      <c r="O105" s="14"/>
      <c r="P105" s="16">
        <f t="shared" si="24"/>
        <v>0</v>
      </c>
      <c r="Q105" s="14"/>
      <c r="R105" s="16">
        <f t="shared" si="25"/>
        <v>0</v>
      </c>
      <c r="S105" s="16">
        <f t="shared" si="26"/>
        <v>0</v>
      </c>
      <c r="T105" s="16">
        <f t="shared" si="17"/>
        <v>0</v>
      </c>
      <c r="U105" s="16">
        <f t="shared" si="18"/>
        <v>0</v>
      </c>
      <c r="V105" s="16">
        <f t="shared" si="19"/>
        <v>0</v>
      </c>
      <c r="W105" s="16">
        <f t="shared" si="20"/>
        <v>0</v>
      </c>
      <c r="X105" s="16">
        <f t="shared" si="27"/>
        <v>0</v>
      </c>
      <c r="Y105" s="16">
        <f t="shared" si="22"/>
        <v>0</v>
      </c>
      <c r="Z105" s="14"/>
      <c r="AA105" s="14"/>
      <c r="AB105" s="14"/>
      <c r="AC105" s="14"/>
      <c r="AD105" s="14"/>
      <c r="AE105" s="14"/>
      <c r="AF105" s="14"/>
      <c r="AG105" s="14"/>
      <c r="AH105" s="14"/>
      <c r="AI105" s="14"/>
      <c r="AJ105" s="14"/>
      <c r="AK105" s="14"/>
      <c r="AL105" s="17"/>
      <c r="AM105" s="17"/>
      <c r="AN105" s="17"/>
      <c r="AO105" s="17"/>
      <c r="AP105" s="14"/>
      <c r="AQ105" s="14"/>
      <c r="AR105" s="15"/>
      <c r="AS105" s="15"/>
      <c r="AT105" s="15"/>
      <c r="AU105" s="15"/>
    </row>
    <row r="106" spans="10:47">
      <c r="J106" s="14"/>
      <c r="K106" s="14"/>
      <c r="L106" s="14"/>
      <c r="M106" s="14"/>
      <c r="N106" s="14"/>
      <c r="O106" s="14"/>
      <c r="P106" s="16">
        <f t="shared" si="24"/>
        <v>0</v>
      </c>
      <c r="Q106" s="14"/>
      <c r="R106" s="16">
        <f t="shared" si="25"/>
        <v>0</v>
      </c>
      <c r="S106" s="16">
        <f t="shared" si="26"/>
        <v>0</v>
      </c>
      <c r="T106" s="16">
        <f t="shared" si="17"/>
        <v>0</v>
      </c>
      <c r="U106" s="16">
        <f t="shared" si="18"/>
        <v>0</v>
      </c>
      <c r="V106" s="16">
        <f t="shared" si="19"/>
        <v>0</v>
      </c>
      <c r="W106" s="16">
        <f t="shared" si="20"/>
        <v>0</v>
      </c>
      <c r="X106" s="16">
        <f t="shared" si="27"/>
        <v>0</v>
      </c>
      <c r="Y106" s="16">
        <f t="shared" si="22"/>
        <v>0</v>
      </c>
      <c r="Z106" s="14"/>
      <c r="AA106" s="14"/>
      <c r="AB106" s="14"/>
      <c r="AC106" s="14"/>
      <c r="AD106" s="14"/>
      <c r="AE106" s="14"/>
      <c r="AF106" s="14"/>
      <c r="AG106" s="14"/>
      <c r="AH106" s="14"/>
      <c r="AI106" s="14"/>
      <c r="AJ106" s="14"/>
      <c r="AK106" s="14"/>
      <c r="AL106" s="17"/>
      <c r="AM106" s="17"/>
      <c r="AN106" s="17"/>
      <c r="AO106" s="17"/>
      <c r="AP106" s="14"/>
      <c r="AQ106" s="14"/>
      <c r="AR106" s="15"/>
      <c r="AS106" s="15"/>
      <c r="AT106" s="15"/>
      <c r="AU106" s="15"/>
    </row>
    <row r="107" spans="10:47">
      <c r="J107" s="14"/>
      <c r="K107" s="14"/>
      <c r="L107" s="14"/>
      <c r="M107" s="14"/>
      <c r="N107" s="14"/>
      <c r="O107" s="14"/>
      <c r="P107" s="14"/>
      <c r="Q107" s="14"/>
      <c r="R107" s="16">
        <f t="shared" si="25"/>
        <v>0</v>
      </c>
      <c r="S107" s="16">
        <f t="shared" si="26"/>
        <v>0</v>
      </c>
      <c r="T107" s="16">
        <f t="shared" si="17"/>
        <v>0</v>
      </c>
      <c r="U107" s="16">
        <f t="shared" si="18"/>
        <v>0</v>
      </c>
      <c r="V107" s="16">
        <f t="shared" si="19"/>
        <v>0</v>
      </c>
      <c r="W107" s="16">
        <f t="shared" si="20"/>
        <v>0</v>
      </c>
      <c r="X107" s="16">
        <f t="shared" si="27"/>
        <v>0</v>
      </c>
      <c r="Y107" s="16">
        <f t="shared" si="22"/>
        <v>0</v>
      </c>
      <c r="Z107" s="14"/>
      <c r="AA107" s="14"/>
      <c r="AB107" s="14"/>
      <c r="AC107" s="14"/>
      <c r="AD107" s="14"/>
      <c r="AE107" s="14"/>
      <c r="AF107" s="14"/>
      <c r="AG107" s="14"/>
      <c r="AH107" s="14"/>
      <c r="AI107" s="14"/>
      <c r="AJ107" s="14"/>
      <c r="AK107" s="14"/>
      <c r="AL107" s="17"/>
      <c r="AM107" s="17"/>
      <c r="AN107" s="17"/>
      <c r="AO107" s="17"/>
      <c r="AP107" s="14"/>
      <c r="AQ107" s="14"/>
      <c r="AR107" s="15"/>
      <c r="AS107" s="15"/>
      <c r="AT107" s="15"/>
      <c r="AU107" s="15"/>
    </row>
    <row r="108" spans="10:47">
      <c r="J108" s="14"/>
      <c r="K108" s="14"/>
      <c r="L108" s="14"/>
      <c r="M108" s="14"/>
      <c r="N108" s="14"/>
      <c r="O108" s="14"/>
      <c r="P108" s="14"/>
      <c r="Q108" s="14"/>
      <c r="R108" s="16">
        <f t="shared" si="25"/>
        <v>0</v>
      </c>
      <c r="S108" s="16">
        <f t="shared" si="26"/>
        <v>0</v>
      </c>
      <c r="T108" s="16">
        <f t="shared" si="17"/>
        <v>0</v>
      </c>
      <c r="U108" s="16">
        <f t="shared" si="18"/>
        <v>0</v>
      </c>
      <c r="V108" s="16">
        <f t="shared" si="19"/>
        <v>0</v>
      </c>
      <c r="W108" s="16">
        <f t="shared" si="20"/>
        <v>0</v>
      </c>
      <c r="X108" s="16">
        <f t="shared" si="27"/>
        <v>0</v>
      </c>
      <c r="Y108" s="16">
        <f t="shared" si="22"/>
        <v>0</v>
      </c>
      <c r="Z108" s="14"/>
      <c r="AA108" s="14"/>
      <c r="AB108" s="14"/>
      <c r="AC108" s="14"/>
      <c r="AD108" s="14"/>
      <c r="AE108" s="14"/>
      <c r="AF108" s="14"/>
      <c r="AG108" s="14"/>
      <c r="AH108" s="14"/>
      <c r="AI108" s="14"/>
      <c r="AJ108" s="14"/>
      <c r="AK108" s="14"/>
      <c r="AL108" s="17"/>
      <c r="AM108" s="17"/>
      <c r="AN108" s="17"/>
      <c r="AO108" s="17"/>
      <c r="AP108" s="14"/>
      <c r="AQ108" s="14"/>
      <c r="AR108" s="15"/>
      <c r="AS108" s="15"/>
      <c r="AT108" s="15"/>
      <c r="AU108" s="15"/>
    </row>
    <row r="109" spans="10:47">
      <c r="J109" s="14"/>
      <c r="K109" s="14"/>
      <c r="L109" s="14"/>
      <c r="M109" s="14"/>
      <c r="N109" s="14"/>
      <c r="O109" s="14"/>
      <c r="P109" s="14"/>
      <c r="Q109" s="14"/>
      <c r="R109" s="16">
        <f t="shared" si="25"/>
        <v>0</v>
      </c>
      <c r="S109" s="16">
        <f t="shared" si="26"/>
        <v>0</v>
      </c>
      <c r="T109" s="16">
        <f t="shared" si="17"/>
        <v>0</v>
      </c>
      <c r="U109" s="16">
        <f t="shared" si="18"/>
        <v>0</v>
      </c>
      <c r="V109" s="16">
        <f t="shared" si="19"/>
        <v>0</v>
      </c>
      <c r="W109" s="16">
        <f t="shared" si="20"/>
        <v>0</v>
      </c>
      <c r="X109" s="16">
        <f t="shared" si="27"/>
        <v>0</v>
      </c>
      <c r="Y109" s="16">
        <f t="shared" si="22"/>
        <v>0</v>
      </c>
      <c r="Z109" s="14"/>
      <c r="AA109" s="14"/>
      <c r="AB109" s="14"/>
      <c r="AC109" s="14"/>
      <c r="AD109" s="14"/>
      <c r="AE109" s="14"/>
      <c r="AF109" s="14"/>
      <c r="AG109" s="14"/>
      <c r="AH109" s="14"/>
      <c r="AI109" s="14"/>
      <c r="AJ109" s="14"/>
      <c r="AK109" s="14"/>
      <c r="AL109" s="17"/>
      <c r="AM109" s="17"/>
      <c r="AN109" s="17"/>
      <c r="AO109" s="17"/>
      <c r="AP109" s="14"/>
      <c r="AQ109" s="14"/>
      <c r="AR109" s="15"/>
      <c r="AS109" s="15"/>
      <c r="AT109" s="15"/>
      <c r="AU109" s="15"/>
    </row>
    <row r="110" spans="10:47">
      <c r="J110" s="14"/>
      <c r="K110" s="14"/>
      <c r="L110" s="14"/>
      <c r="M110" s="14"/>
      <c r="N110" s="14"/>
      <c r="O110" s="14"/>
      <c r="P110" s="14"/>
      <c r="Q110" s="14"/>
      <c r="R110" s="16">
        <f t="shared" si="25"/>
        <v>0</v>
      </c>
      <c r="S110" s="16">
        <f t="shared" si="26"/>
        <v>0</v>
      </c>
      <c r="T110" s="16">
        <f t="shared" si="17"/>
        <v>0</v>
      </c>
      <c r="U110" s="16">
        <f t="shared" si="18"/>
        <v>0</v>
      </c>
      <c r="V110" s="16">
        <f t="shared" si="19"/>
        <v>0</v>
      </c>
      <c r="W110" s="16">
        <f t="shared" si="20"/>
        <v>0</v>
      </c>
      <c r="X110" s="16">
        <f t="shared" si="27"/>
        <v>0</v>
      </c>
      <c r="Y110" s="16">
        <f t="shared" si="22"/>
        <v>0</v>
      </c>
      <c r="Z110" s="14"/>
      <c r="AA110" s="14"/>
      <c r="AB110" s="14"/>
      <c r="AC110" s="14"/>
      <c r="AD110" s="14"/>
      <c r="AE110" s="14"/>
      <c r="AF110" s="14"/>
      <c r="AG110" s="14"/>
      <c r="AH110" s="14"/>
      <c r="AI110" s="14"/>
      <c r="AJ110" s="14"/>
      <c r="AK110" s="14"/>
      <c r="AL110" s="17"/>
      <c r="AM110" s="17"/>
      <c r="AN110" s="17"/>
      <c r="AO110" s="17"/>
      <c r="AP110" s="14"/>
      <c r="AQ110" s="14"/>
      <c r="AR110" s="15"/>
      <c r="AS110" s="15"/>
      <c r="AT110" s="15"/>
      <c r="AU110" s="15"/>
    </row>
    <row r="111" spans="10:47">
      <c r="J111" s="14"/>
      <c r="K111" s="14"/>
      <c r="L111" s="14"/>
      <c r="M111" s="14"/>
      <c r="N111" s="14"/>
      <c r="O111" s="14"/>
      <c r="P111" s="14"/>
      <c r="Q111" s="14"/>
      <c r="R111" s="16">
        <f t="shared" si="25"/>
        <v>0</v>
      </c>
      <c r="S111" s="16">
        <f t="shared" si="26"/>
        <v>0</v>
      </c>
      <c r="T111" s="16">
        <f t="shared" si="17"/>
        <v>0</v>
      </c>
      <c r="U111" s="16">
        <f t="shared" si="18"/>
        <v>0</v>
      </c>
      <c r="V111" s="16">
        <f t="shared" si="19"/>
        <v>0</v>
      </c>
      <c r="W111" s="16">
        <f t="shared" si="20"/>
        <v>0</v>
      </c>
      <c r="X111" s="16">
        <f t="shared" si="27"/>
        <v>0</v>
      </c>
      <c r="Y111" s="16">
        <f t="shared" si="22"/>
        <v>0</v>
      </c>
      <c r="Z111" s="14"/>
      <c r="AA111" s="14"/>
      <c r="AB111" s="14"/>
      <c r="AC111" s="14"/>
      <c r="AD111" s="14"/>
      <c r="AE111" s="14"/>
      <c r="AF111" s="14"/>
      <c r="AG111" s="14"/>
      <c r="AH111" s="14"/>
      <c r="AI111" s="14"/>
      <c r="AJ111" s="14"/>
      <c r="AK111" s="14"/>
      <c r="AL111" s="17"/>
      <c r="AM111" s="17"/>
      <c r="AN111" s="17"/>
      <c r="AO111" s="17"/>
      <c r="AP111" s="14"/>
      <c r="AQ111" s="14"/>
      <c r="AR111" s="15"/>
      <c r="AS111" s="15"/>
      <c r="AT111" s="15"/>
      <c r="AU111" s="15"/>
    </row>
    <row r="112" spans="10:47">
      <c r="J112" s="14"/>
      <c r="K112" s="14"/>
      <c r="L112" s="14"/>
      <c r="M112" s="14"/>
      <c r="N112" s="14"/>
      <c r="O112" s="14"/>
      <c r="P112" s="14"/>
      <c r="Q112" s="14"/>
      <c r="R112" s="16">
        <f t="shared" si="25"/>
        <v>0</v>
      </c>
      <c r="S112" s="16">
        <f t="shared" si="26"/>
        <v>0</v>
      </c>
      <c r="T112" s="16">
        <f t="shared" si="17"/>
        <v>0</v>
      </c>
      <c r="U112" s="16">
        <f t="shared" si="18"/>
        <v>0</v>
      </c>
      <c r="V112" s="16">
        <f t="shared" si="19"/>
        <v>0</v>
      </c>
      <c r="W112" s="16">
        <f t="shared" si="20"/>
        <v>0</v>
      </c>
      <c r="X112" s="16">
        <f t="shared" si="27"/>
        <v>0</v>
      </c>
      <c r="Y112" s="16">
        <f t="shared" si="22"/>
        <v>0</v>
      </c>
      <c r="Z112" s="14"/>
      <c r="AA112" s="14"/>
      <c r="AB112" s="14"/>
      <c r="AC112" s="14"/>
      <c r="AD112" s="14"/>
      <c r="AE112" s="14"/>
      <c r="AF112" s="14"/>
      <c r="AG112" s="14"/>
      <c r="AH112" s="14"/>
      <c r="AI112" s="14"/>
      <c r="AJ112" s="14"/>
      <c r="AK112" s="14"/>
      <c r="AL112" s="17"/>
      <c r="AM112" s="17"/>
      <c r="AN112" s="17"/>
      <c r="AO112" s="17"/>
      <c r="AP112" s="14"/>
      <c r="AQ112" s="14"/>
      <c r="AR112" s="15"/>
      <c r="AS112" s="15"/>
      <c r="AT112" s="15"/>
      <c r="AU112" s="15"/>
    </row>
    <row r="113" spans="10:47">
      <c r="J113" s="14"/>
      <c r="K113" s="14"/>
      <c r="L113" s="14"/>
      <c r="M113" s="14"/>
      <c r="N113" s="14"/>
      <c r="O113" s="14"/>
      <c r="P113" s="14"/>
      <c r="Q113" s="14"/>
      <c r="R113" s="16">
        <f t="shared" si="25"/>
        <v>0</v>
      </c>
      <c r="S113" s="16">
        <f t="shared" si="26"/>
        <v>0</v>
      </c>
      <c r="T113" s="16">
        <f t="shared" si="17"/>
        <v>0</v>
      </c>
      <c r="U113" s="16">
        <f t="shared" si="18"/>
        <v>0</v>
      </c>
      <c r="V113" s="16">
        <f t="shared" si="19"/>
        <v>0</v>
      </c>
      <c r="W113" s="16">
        <f t="shared" si="20"/>
        <v>0</v>
      </c>
      <c r="X113" s="16">
        <f t="shared" si="27"/>
        <v>0</v>
      </c>
      <c r="Y113" s="16">
        <f t="shared" si="22"/>
        <v>0</v>
      </c>
      <c r="Z113" s="14"/>
      <c r="AA113" s="14"/>
      <c r="AB113" s="14"/>
      <c r="AC113" s="14"/>
      <c r="AD113" s="14"/>
      <c r="AE113" s="14"/>
      <c r="AF113" s="14"/>
      <c r="AG113" s="14"/>
      <c r="AH113" s="14"/>
      <c r="AI113" s="14"/>
      <c r="AJ113" s="14"/>
      <c r="AK113" s="14"/>
      <c r="AL113" s="17"/>
      <c r="AM113" s="17"/>
      <c r="AN113" s="17"/>
      <c r="AO113" s="17"/>
      <c r="AP113" s="14"/>
      <c r="AQ113" s="14"/>
      <c r="AR113" s="15"/>
      <c r="AS113" s="15"/>
      <c r="AT113" s="15"/>
      <c r="AU113" s="15"/>
    </row>
    <row r="114" spans="10:47">
      <c r="J114" s="14"/>
      <c r="K114" s="14"/>
      <c r="L114" s="14"/>
      <c r="M114" s="14"/>
      <c r="N114" s="14"/>
      <c r="O114" s="14"/>
      <c r="P114" s="14"/>
      <c r="Q114" s="14"/>
      <c r="R114" s="16">
        <f t="shared" si="25"/>
        <v>0</v>
      </c>
      <c r="S114" s="16">
        <f t="shared" si="26"/>
        <v>0</v>
      </c>
      <c r="T114" s="16">
        <f t="shared" ref="T114:T177" si="28">IF(O114=1,$F114*1,0)</f>
        <v>0</v>
      </c>
      <c r="U114" s="16">
        <f t="shared" ref="U114:U177" si="29">IF(P114=1,$F114*7,0)</f>
        <v>0</v>
      </c>
      <c r="V114" s="16">
        <f t="shared" ref="V114:V177" si="30">IF(Q114=1,$F114*30,0)</f>
        <v>0</v>
      </c>
      <c r="W114" s="16">
        <f t="shared" ref="W114:W177" si="31">IF(R114=1,$F114*90,0)</f>
        <v>0</v>
      </c>
      <c r="X114" s="16">
        <f t="shared" ref="X114:X145" si="32">IF(S114=1,$F114*365,0)</f>
        <v>0</v>
      </c>
      <c r="Y114" s="16">
        <f t="shared" ref="Y114:Y177" si="33">IF(AND(F114&gt;1,F114="Années"),"Erreur de saisie",ROUND(SUM($T114:$X114),0))</f>
        <v>0</v>
      </c>
      <c r="Z114" s="14"/>
      <c r="AA114" s="14"/>
      <c r="AB114" s="14"/>
      <c r="AC114" s="14"/>
      <c r="AD114" s="14"/>
      <c r="AE114" s="14"/>
      <c r="AF114" s="14"/>
      <c r="AG114" s="14"/>
      <c r="AH114" s="14"/>
      <c r="AI114" s="14"/>
      <c r="AJ114" s="14"/>
      <c r="AK114" s="14"/>
      <c r="AL114" s="17"/>
      <c r="AM114" s="17"/>
      <c r="AN114" s="17"/>
      <c r="AO114" s="17"/>
      <c r="AP114" s="14"/>
      <c r="AQ114" s="14"/>
      <c r="AR114" s="15"/>
      <c r="AS114" s="15"/>
      <c r="AT114" s="15"/>
      <c r="AU114" s="15"/>
    </row>
    <row r="115" spans="10:47">
      <c r="J115" s="14"/>
      <c r="K115" s="14"/>
      <c r="L115" s="14"/>
      <c r="M115" s="14"/>
      <c r="N115" s="14"/>
      <c r="O115" s="14"/>
      <c r="P115" s="14"/>
      <c r="Q115" s="14"/>
      <c r="R115" s="16">
        <f t="shared" si="25"/>
        <v>0</v>
      </c>
      <c r="S115" s="16">
        <f t="shared" si="26"/>
        <v>0</v>
      </c>
      <c r="T115" s="16">
        <f t="shared" si="28"/>
        <v>0</v>
      </c>
      <c r="U115" s="16">
        <f t="shared" si="29"/>
        <v>0</v>
      </c>
      <c r="V115" s="16">
        <f t="shared" si="30"/>
        <v>0</v>
      </c>
      <c r="W115" s="16">
        <f t="shared" si="31"/>
        <v>0</v>
      </c>
      <c r="X115" s="16">
        <f t="shared" si="32"/>
        <v>0</v>
      </c>
      <c r="Y115" s="16">
        <f t="shared" si="33"/>
        <v>0</v>
      </c>
      <c r="Z115" s="14"/>
      <c r="AA115" s="14"/>
      <c r="AB115" s="14"/>
      <c r="AC115" s="14"/>
      <c r="AD115" s="14"/>
      <c r="AE115" s="14"/>
      <c r="AF115" s="14"/>
      <c r="AG115" s="14"/>
      <c r="AH115" s="14"/>
      <c r="AI115" s="14"/>
      <c r="AJ115" s="14"/>
      <c r="AK115" s="14"/>
      <c r="AL115" s="17"/>
      <c r="AM115" s="17"/>
      <c r="AN115" s="17"/>
      <c r="AO115" s="17"/>
      <c r="AP115" s="14"/>
      <c r="AQ115" s="14"/>
      <c r="AR115" s="15"/>
      <c r="AS115" s="15"/>
      <c r="AT115" s="15"/>
      <c r="AU115" s="15"/>
    </row>
    <row r="116" spans="10:47">
      <c r="J116" s="14"/>
      <c r="K116" s="14"/>
      <c r="L116" s="14"/>
      <c r="M116" s="14"/>
      <c r="N116" s="14"/>
      <c r="O116" s="14"/>
      <c r="P116" s="14"/>
      <c r="Q116" s="14"/>
      <c r="R116" s="16">
        <f t="shared" si="25"/>
        <v>0</v>
      </c>
      <c r="S116" s="16">
        <f t="shared" si="26"/>
        <v>0</v>
      </c>
      <c r="T116" s="16">
        <f t="shared" si="28"/>
        <v>0</v>
      </c>
      <c r="U116" s="16">
        <f t="shared" si="29"/>
        <v>0</v>
      </c>
      <c r="V116" s="16">
        <f t="shared" si="30"/>
        <v>0</v>
      </c>
      <c r="W116" s="16">
        <f t="shared" si="31"/>
        <v>0</v>
      </c>
      <c r="X116" s="16">
        <f t="shared" si="32"/>
        <v>0</v>
      </c>
      <c r="Y116" s="16">
        <f t="shared" si="33"/>
        <v>0</v>
      </c>
      <c r="Z116" s="14"/>
      <c r="AA116" s="14"/>
      <c r="AB116" s="14"/>
      <c r="AC116" s="14"/>
      <c r="AD116" s="14"/>
      <c r="AE116" s="14"/>
      <c r="AF116" s="14"/>
      <c r="AG116" s="14"/>
      <c r="AH116" s="14"/>
      <c r="AI116" s="14"/>
      <c r="AJ116" s="14"/>
      <c r="AK116" s="14"/>
      <c r="AL116" s="17"/>
      <c r="AM116" s="17"/>
      <c r="AN116" s="17"/>
      <c r="AO116" s="17"/>
      <c r="AP116" s="14"/>
      <c r="AQ116" s="14"/>
      <c r="AR116" s="15"/>
      <c r="AS116" s="15"/>
      <c r="AT116" s="15"/>
      <c r="AU116" s="15"/>
    </row>
    <row r="117" spans="10:47">
      <c r="J117" s="14"/>
      <c r="K117" s="14"/>
      <c r="L117" s="14"/>
      <c r="M117" s="14"/>
      <c r="N117" s="14"/>
      <c r="O117" s="14"/>
      <c r="P117" s="14"/>
      <c r="Q117" s="14"/>
      <c r="R117" s="16">
        <f t="shared" si="25"/>
        <v>0</v>
      </c>
      <c r="S117" s="16">
        <f t="shared" si="26"/>
        <v>0</v>
      </c>
      <c r="T117" s="16">
        <f t="shared" si="28"/>
        <v>0</v>
      </c>
      <c r="U117" s="16">
        <f t="shared" si="29"/>
        <v>0</v>
      </c>
      <c r="V117" s="16">
        <f t="shared" si="30"/>
        <v>0</v>
      </c>
      <c r="W117" s="16">
        <f t="shared" si="31"/>
        <v>0</v>
      </c>
      <c r="X117" s="16">
        <f t="shared" si="32"/>
        <v>0</v>
      </c>
      <c r="Y117" s="16">
        <f t="shared" si="33"/>
        <v>0</v>
      </c>
      <c r="Z117" s="14"/>
      <c r="AA117" s="14"/>
      <c r="AB117" s="14"/>
      <c r="AC117" s="14"/>
      <c r="AD117" s="14"/>
      <c r="AE117" s="14"/>
      <c r="AF117" s="14"/>
      <c r="AG117" s="14"/>
      <c r="AH117" s="14"/>
      <c r="AI117" s="14"/>
      <c r="AJ117" s="14"/>
      <c r="AK117" s="14"/>
      <c r="AL117" s="17"/>
      <c r="AM117" s="17"/>
      <c r="AN117" s="17"/>
      <c r="AO117" s="17"/>
      <c r="AP117" s="14"/>
      <c r="AQ117" s="14"/>
      <c r="AR117" s="15"/>
      <c r="AS117" s="15"/>
      <c r="AT117" s="15"/>
      <c r="AU117" s="15"/>
    </row>
    <row r="118" spans="10:47">
      <c r="J118" s="14"/>
      <c r="K118" s="14"/>
      <c r="L118" s="14"/>
      <c r="M118" s="14"/>
      <c r="N118" s="14"/>
      <c r="O118" s="14"/>
      <c r="P118" s="14"/>
      <c r="Q118" s="14"/>
      <c r="R118" s="16">
        <f t="shared" si="25"/>
        <v>0</v>
      </c>
      <c r="S118" s="16">
        <f t="shared" si="26"/>
        <v>0</v>
      </c>
      <c r="T118" s="16">
        <f t="shared" si="28"/>
        <v>0</v>
      </c>
      <c r="U118" s="16">
        <f t="shared" si="29"/>
        <v>0</v>
      </c>
      <c r="V118" s="16">
        <f t="shared" si="30"/>
        <v>0</v>
      </c>
      <c r="W118" s="16">
        <f t="shared" si="31"/>
        <v>0</v>
      </c>
      <c r="X118" s="16">
        <f t="shared" si="32"/>
        <v>0</v>
      </c>
      <c r="Y118" s="16">
        <f t="shared" si="33"/>
        <v>0</v>
      </c>
      <c r="Z118" s="14"/>
      <c r="AA118" s="14"/>
      <c r="AB118" s="14"/>
      <c r="AC118" s="14"/>
      <c r="AD118" s="14"/>
      <c r="AE118" s="14"/>
      <c r="AF118" s="14"/>
      <c r="AG118" s="14"/>
      <c r="AH118" s="14"/>
      <c r="AI118" s="14"/>
      <c r="AJ118" s="14"/>
      <c r="AK118" s="14"/>
      <c r="AL118" s="17"/>
      <c r="AM118" s="17"/>
      <c r="AN118" s="17"/>
      <c r="AO118" s="17"/>
      <c r="AP118" s="14"/>
      <c r="AQ118" s="14"/>
      <c r="AR118" s="15"/>
      <c r="AS118" s="15"/>
      <c r="AT118" s="15"/>
      <c r="AU118" s="15"/>
    </row>
    <row r="119" spans="10:47">
      <c r="J119" s="14"/>
      <c r="K119" s="14"/>
      <c r="L119" s="14"/>
      <c r="M119" s="14"/>
      <c r="N119" s="14"/>
      <c r="O119" s="14"/>
      <c r="P119" s="14"/>
      <c r="Q119" s="14"/>
      <c r="R119" s="16">
        <f t="shared" si="25"/>
        <v>0</v>
      </c>
      <c r="S119" s="16">
        <f t="shared" si="26"/>
        <v>0</v>
      </c>
      <c r="T119" s="16">
        <f t="shared" si="28"/>
        <v>0</v>
      </c>
      <c r="U119" s="16">
        <f t="shared" si="29"/>
        <v>0</v>
      </c>
      <c r="V119" s="16">
        <f t="shared" si="30"/>
        <v>0</v>
      </c>
      <c r="W119" s="16">
        <f t="shared" si="31"/>
        <v>0</v>
      </c>
      <c r="X119" s="16">
        <f t="shared" si="32"/>
        <v>0</v>
      </c>
      <c r="Y119" s="16">
        <f t="shared" si="33"/>
        <v>0</v>
      </c>
      <c r="Z119" s="14"/>
      <c r="AA119" s="14"/>
      <c r="AB119" s="14"/>
      <c r="AC119" s="14"/>
      <c r="AD119" s="14"/>
      <c r="AE119" s="14"/>
      <c r="AF119" s="14"/>
      <c r="AG119" s="14"/>
      <c r="AH119" s="14"/>
      <c r="AI119" s="14"/>
      <c r="AJ119" s="14"/>
      <c r="AK119" s="14"/>
      <c r="AL119" s="17"/>
      <c r="AM119" s="17"/>
      <c r="AN119" s="17"/>
      <c r="AO119" s="17"/>
      <c r="AP119" s="14"/>
      <c r="AQ119" s="14"/>
      <c r="AR119" s="15"/>
      <c r="AS119" s="15"/>
      <c r="AT119" s="15"/>
      <c r="AU119" s="15"/>
    </row>
    <row r="120" spans="10:47">
      <c r="J120" s="14"/>
      <c r="K120" s="14"/>
      <c r="L120" s="14"/>
      <c r="M120" s="14"/>
      <c r="N120" s="14"/>
      <c r="O120" s="14"/>
      <c r="P120" s="14"/>
      <c r="Q120" s="14"/>
      <c r="R120" s="16">
        <f t="shared" ref="R120:R183" si="34">IF($G120="Trimestre(s)",1,0)</f>
        <v>0</v>
      </c>
      <c r="S120" s="16">
        <f t="shared" ref="S120:S183" si="35">IF($G120="Année(s)",1,0)</f>
        <v>0</v>
      </c>
      <c r="T120" s="16">
        <f t="shared" si="28"/>
        <v>0</v>
      </c>
      <c r="U120" s="16">
        <f t="shared" si="29"/>
        <v>0</v>
      </c>
      <c r="V120" s="16">
        <f t="shared" si="30"/>
        <v>0</v>
      </c>
      <c r="W120" s="16">
        <f t="shared" si="31"/>
        <v>0</v>
      </c>
      <c r="X120" s="16">
        <f t="shared" si="32"/>
        <v>0</v>
      </c>
      <c r="Y120" s="16">
        <f t="shared" si="33"/>
        <v>0</v>
      </c>
      <c r="Z120" s="14"/>
      <c r="AA120" s="14"/>
      <c r="AB120" s="14"/>
      <c r="AC120" s="14"/>
      <c r="AD120" s="14"/>
      <c r="AE120" s="14"/>
      <c r="AF120" s="14"/>
      <c r="AG120" s="14"/>
      <c r="AH120" s="14"/>
      <c r="AI120" s="14"/>
      <c r="AJ120" s="14"/>
      <c r="AK120" s="14"/>
      <c r="AL120" s="17"/>
      <c r="AM120" s="17"/>
      <c r="AN120" s="17"/>
      <c r="AO120" s="17"/>
      <c r="AP120" s="14"/>
      <c r="AQ120" s="14"/>
      <c r="AR120" s="15"/>
      <c r="AS120" s="15"/>
      <c r="AT120" s="15"/>
      <c r="AU120" s="15"/>
    </row>
    <row r="121" spans="10:47">
      <c r="J121" s="14"/>
      <c r="K121" s="14"/>
      <c r="L121" s="14"/>
      <c r="M121" s="14"/>
      <c r="N121" s="14"/>
      <c r="O121" s="14"/>
      <c r="P121" s="14"/>
      <c r="Q121" s="14"/>
      <c r="R121" s="16">
        <f t="shared" si="34"/>
        <v>0</v>
      </c>
      <c r="S121" s="16">
        <f t="shared" si="35"/>
        <v>0</v>
      </c>
      <c r="T121" s="16">
        <f t="shared" si="28"/>
        <v>0</v>
      </c>
      <c r="U121" s="16">
        <f t="shared" si="29"/>
        <v>0</v>
      </c>
      <c r="V121" s="16">
        <f t="shared" si="30"/>
        <v>0</v>
      </c>
      <c r="W121" s="16">
        <f t="shared" si="31"/>
        <v>0</v>
      </c>
      <c r="X121" s="16">
        <f t="shared" si="32"/>
        <v>0</v>
      </c>
      <c r="Y121" s="16">
        <f t="shared" si="33"/>
        <v>0</v>
      </c>
      <c r="Z121" s="14"/>
      <c r="AA121" s="14"/>
      <c r="AB121" s="14"/>
      <c r="AC121" s="14"/>
      <c r="AD121" s="14"/>
      <c r="AE121" s="14"/>
      <c r="AF121" s="14"/>
      <c r="AG121" s="14"/>
      <c r="AH121" s="14"/>
      <c r="AI121" s="14"/>
      <c r="AJ121" s="14"/>
      <c r="AK121" s="14"/>
      <c r="AL121" s="17"/>
      <c r="AM121" s="17"/>
      <c r="AN121" s="17"/>
      <c r="AO121" s="17"/>
      <c r="AP121" s="14"/>
      <c r="AQ121" s="14"/>
      <c r="AR121" s="15"/>
      <c r="AS121" s="15"/>
      <c r="AT121" s="15"/>
      <c r="AU121" s="15"/>
    </row>
    <row r="122" spans="10:47">
      <c r="J122" s="14"/>
      <c r="K122" s="14"/>
      <c r="L122" s="14"/>
      <c r="M122" s="14"/>
      <c r="N122" s="14"/>
      <c r="O122" s="14"/>
      <c r="P122" s="14"/>
      <c r="Q122" s="14"/>
      <c r="R122" s="16">
        <f t="shared" si="34"/>
        <v>0</v>
      </c>
      <c r="S122" s="16">
        <f t="shared" si="35"/>
        <v>0</v>
      </c>
      <c r="T122" s="16">
        <f t="shared" si="28"/>
        <v>0</v>
      </c>
      <c r="U122" s="16">
        <f t="shared" si="29"/>
        <v>0</v>
      </c>
      <c r="V122" s="16">
        <f t="shared" si="30"/>
        <v>0</v>
      </c>
      <c r="W122" s="16">
        <f t="shared" si="31"/>
        <v>0</v>
      </c>
      <c r="X122" s="16">
        <f t="shared" si="32"/>
        <v>0</v>
      </c>
      <c r="Y122" s="16">
        <f t="shared" si="33"/>
        <v>0</v>
      </c>
      <c r="Z122" s="14"/>
      <c r="AA122" s="14"/>
      <c r="AB122" s="14"/>
      <c r="AC122" s="14"/>
      <c r="AD122" s="14"/>
      <c r="AE122" s="14"/>
      <c r="AF122" s="14"/>
      <c r="AG122" s="14"/>
      <c r="AH122" s="14"/>
      <c r="AI122" s="14"/>
      <c r="AJ122" s="14"/>
      <c r="AK122" s="14"/>
      <c r="AL122" s="17"/>
      <c r="AM122" s="17"/>
      <c r="AN122" s="17"/>
      <c r="AO122" s="17"/>
      <c r="AP122" s="14"/>
      <c r="AQ122" s="14"/>
      <c r="AR122" s="15"/>
      <c r="AS122" s="15"/>
      <c r="AT122" s="15"/>
      <c r="AU122" s="15"/>
    </row>
    <row r="123" spans="10:47">
      <c r="J123" s="14"/>
      <c r="K123" s="14"/>
      <c r="L123" s="14"/>
      <c r="M123" s="14"/>
      <c r="N123" s="14"/>
      <c r="O123" s="14"/>
      <c r="P123" s="14"/>
      <c r="Q123" s="14"/>
      <c r="R123" s="16">
        <f t="shared" si="34"/>
        <v>0</v>
      </c>
      <c r="S123" s="16">
        <f t="shared" si="35"/>
        <v>0</v>
      </c>
      <c r="T123" s="16">
        <f t="shared" si="28"/>
        <v>0</v>
      </c>
      <c r="U123" s="16">
        <f t="shared" si="29"/>
        <v>0</v>
      </c>
      <c r="V123" s="16">
        <f t="shared" si="30"/>
        <v>0</v>
      </c>
      <c r="W123" s="16">
        <f t="shared" si="31"/>
        <v>0</v>
      </c>
      <c r="X123" s="16">
        <f t="shared" si="32"/>
        <v>0</v>
      </c>
      <c r="Y123" s="16">
        <f t="shared" si="33"/>
        <v>0</v>
      </c>
      <c r="Z123" s="14"/>
      <c r="AA123" s="14"/>
      <c r="AB123" s="14"/>
      <c r="AC123" s="14"/>
      <c r="AD123" s="14"/>
      <c r="AE123" s="14"/>
      <c r="AF123" s="14"/>
      <c r="AG123" s="14"/>
      <c r="AH123" s="14"/>
      <c r="AI123" s="14"/>
      <c r="AJ123" s="14"/>
      <c r="AK123" s="14"/>
      <c r="AL123" s="17"/>
      <c r="AM123" s="17"/>
      <c r="AN123" s="17"/>
      <c r="AO123" s="17"/>
      <c r="AP123" s="14"/>
      <c r="AQ123" s="14"/>
      <c r="AR123" s="15"/>
      <c r="AS123" s="15"/>
      <c r="AT123" s="15"/>
      <c r="AU123" s="15"/>
    </row>
    <row r="124" spans="10:47">
      <c r="J124" s="14"/>
      <c r="K124" s="14"/>
      <c r="L124" s="14"/>
      <c r="M124" s="14"/>
      <c r="N124" s="14"/>
      <c r="O124" s="14"/>
      <c r="P124" s="14"/>
      <c r="Q124" s="14"/>
      <c r="R124" s="16">
        <f t="shared" si="34"/>
        <v>0</v>
      </c>
      <c r="S124" s="16">
        <f t="shared" si="35"/>
        <v>0</v>
      </c>
      <c r="T124" s="16">
        <f t="shared" si="28"/>
        <v>0</v>
      </c>
      <c r="U124" s="16">
        <f t="shared" si="29"/>
        <v>0</v>
      </c>
      <c r="V124" s="16">
        <f t="shared" si="30"/>
        <v>0</v>
      </c>
      <c r="W124" s="16">
        <f t="shared" si="31"/>
        <v>0</v>
      </c>
      <c r="X124" s="16">
        <f t="shared" si="32"/>
        <v>0</v>
      </c>
      <c r="Y124" s="16">
        <f t="shared" si="33"/>
        <v>0</v>
      </c>
      <c r="Z124" s="14"/>
      <c r="AA124" s="14"/>
      <c r="AB124" s="14"/>
      <c r="AC124" s="14"/>
      <c r="AD124" s="14"/>
      <c r="AE124" s="14"/>
      <c r="AF124" s="14"/>
      <c r="AG124" s="14"/>
      <c r="AH124" s="14"/>
      <c r="AI124" s="14"/>
      <c r="AJ124" s="14"/>
      <c r="AK124" s="14"/>
      <c r="AL124" s="17"/>
      <c r="AM124" s="17"/>
      <c r="AN124" s="17"/>
      <c r="AO124" s="17"/>
      <c r="AP124" s="14"/>
      <c r="AQ124" s="14"/>
      <c r="AR124" s="15"/>
      <c r="AS124" s="15"/>
      <c r="AT124" s="15"/>
      <c r="AU124" s="15"/>
    </row>
    <row r="125" spans="10:47">
      <c r="J125" s="14"/>
      <c r="K125" s="14"/>
      <c r="L125" s="14"/>
      <c r="M125" s="14"/>
      <c r="N125" s="14"/>
      <c r="O125" s="14"/>
      <c r="P125" s="14"/>
      <c r="Q125" s="14"/>
      <c r="R125" s="16">
        <f t="shared" si="34"/>
        <v>0</v>
      </c>
      <c r="S125" s="16">
        <f t="shared" si="35"/>
        <v>0</v>
      </c>
      <c r="T125" s="16">
        <f t="shared" si="28"/>
        <v>0</v>
      </c>
      <c r="U125" s="16">
        <f t="shared" si="29"/>
        <v>0</v>
      </c>
      <c r="V125" s="16">
        <f t="shared" si="30"/>
        <v>0</v>
      </c>
      <c r="W125" s="16">
        <f t="shared" si="31"/>
        <v>0</v>
      </c>
      <c r="X125" s="16">
        <f t="shared" si="32"/>
        <v>0</v>
      </c>
      <c r="Y125" s="16">
        <f t="shared" si="33"/>
        <v>0</v>
      </c>
      <c r="Z125" s="14"/>
      <c r="AA125" s="14"/>
      <c r="AB125" s="14"/>
      <c r="AC125" s="14"/>
      <c r="AD125" s="14"/>
      <c r="AE125" s="14"/>
      <c r="AF125" s="14"/>
      <c r="AG125" s="14"/>
      <c r="AH125" s="14"/>
      <c r="AI125" s="14"/>
      <c r="AJ125" s="14"/>
      <c r="AK125" s="14"/>
      <c r="AL125" s="17"/>
      <c r="AM125" s="17"/>
      <c r="AN125" s="17"/>
      <c r="AO125" s="17"/>
      <c r="AP125" s="14"/>
      <c r="AQ125" s="14"/>
      <c r="AR125" s="15"/>
      <c r="AS125" s="15"/>
      <c r="AT125" s="15"/>
      <c r="AU125" s="15"/>
    </row>
    <row r="126" spans="10:47">
      <c r="J126" s="14"/>
      <c r="K126" s="14"/>
      <c r="L126" s="14"/>
      <c r="M126" s="14"/>
      <c r="N126" s="14"/>
      <c r="O126" s="14"/>
      <c r="P126" s="14"/>
      <c r="Q126" s="14"/>
      <c r="R126" s="16">
        <f t="shared" si="34"/>
        <v>0</v>
      </c>
      <c r="S126" s="16">
        <f t="shared" si="35"/>
        <v>0</v>
      </c>
      <c r="T126" s="16">
        <f t="shared" si="28"/>
        <v>0</v>
      </c>
      <c r="U126" s="16">
        <f t="shared" si="29"/>
        <v>0</v>
      </c>
      <c r="V126" s="16">
        <f t="shared" si="30"/>
        <v>0</v>
      </c>
      <c r="W126" s="16">
        <f t="shared" si="31"/>
        <v>0</v>
      </c>
      <c r="X126" s="16">
        <f t="shared" si="32"/>
        <v>0</v>
      </c>
      <c r="Y126" s="16">
        <f t="shared" si="33"/>
        <v>0</v>
      </c>
      <c r="Z126" s="14"/>
      <c r="AA126" s="14"/>
      <c r="AB126" s="14"/>
      <c r="AC126" s="14"/>
      <c r="AD126" s="14"/>
      <c r="AE126" s="14"/>
      <c r="AF126" s="14"/>
      <c r="AG126" s="14"/>
      <c r="AH126" s="14"/>
      <c r="AI126" s="14"/>
      <c r="AJ126" s="14"/>
      <c r="AK126" s="14"/>
      <c r="AL126" s="17"/>
      <c r="AM126" s="17"/>
      <c r="AN126" s="17"/>
      <c r="AO126" s="17"/>
      <c r="AP126" s="14"/>
      <c r="AQ126" s="14"/>
      <c r="AR126" s="15"/>
      <c r="AS126" s="15"/>
      <c r="AT126" s="15"/>
      <c r="AU126" s="15"/>
    </row>
    <row r="127" spans="10:47">
      <c r="J127" s="14"/>
      <c r="K127" s="14"/>
      <c r="L127" s="14"/>
      <c r="M127" s="14"/>
      <c r="N127" s="14"/>
      <c r="O127" s="14"/>
      <c r="P127" s="14"/>
      <c r="Q127" s="14"/>
      <c r="R127" s="16">
        <f t="shared" si="34"/>
        <v>0</v>
      </c>
      <c r="S127" s="16">
        <f t="shared" si="35"/>
        <v>0</v>
      </c>
      <c r="T127" s="16">
        <f t="shared" si="28"/>
        <v>0</v>
      </c>
      <c r="U127" s="16">
        <f t="shared" si="29"/>
        <v>0</v>
      </c>
      <c r="V127" s="16">
        <f t="shared" si="30"/>
        <v>0</v>
      </c>
      <c r="W127" s="16">
        <f t="shared" si="31"/>
        <v>0</v>
      </c>
      <c r="X127" s="16">
        <f t="shared" si="32"/>
        <v>0</v>
      </c>
      <c r="Y127" s="16">
        <f t="shared" si="33"/>
        <v>0</v>
      </c>
      <c r="Z127" s="14"/>
      <c r="AA127" s="14"/>
      <c r="AB127" s="14"/>
      <c r="AC127" s="14"/>
      <c r="AD127" s="14"/>
      <c r="AE127" s="14"/>
      <c r="AF127" s="14"/>
      <c r="AG127" s="14"/>
      <c r="AH127" s="14"/>
      <c r="AI127" s="14"/>
      <c r="AJ127" s="14"/>
      <c r="AK127" s="14"/>
      <c r="AL127" s="17"/>
      <c r="AM127" s="17"/>
      <c r="AN127" s="17"/>
      <c r="AO127" s="17"/>
      <c r="AP127" s="14"/>
      <c r="AQ127" s="14"/>
      <c r="AR127" s="15"/>
      <c r="AS127" s="15"/>
      <c r="AT127" s="15"/>
      <c r="AU127" s="15"/>
    </row>
    <row r="128" spans="10:47">
      <c r="J128" s="14"/>
      <c r="K128" s="14"/>
      <c r="L128" s="14"/>
      <c r="M128" s="14"/>
      <c r="N128" s="14"/>
      <c r="O128" s="14"/>
      <c r="P128" s="14"/>
      <c r="Q128" s="14"/>
      <c r="R128" s="16">
        <f t="shared" si="34"/>
        <v>0</v>
      </c>
      <c r="S128" s="16">
        <f t="shared" si="35"/>
        <v>0</v>
      </c>
      <c r="T128" s="16">
        <f t="shared" si="28"/>
        <v>0</v>
      </c>
      <c r="U128" s="16">
        <f t="shared" si="29"/>
        <v>0</v>
      </c>
      <c r="V128" s="16">
        <f t="shared" si="30"/>
        <v>0</v>
      </c>
      <c r="W128" s="16">
        <f t="shared" si="31"/>
        <v>0</v>
      </c>
      <c r="X128" s="16">
        <f t="shared" si="32"/>
        <v>0</v>
      </c>
      <c r="Y128" s="16">
        <f t="shared" si="33"/>
        <v>0</v>
      </c>
      <c r="Z128" s="14"/>
      <c r="AA128" s="14"/>
      <c r="AB128" s="14"/>
      <c r="AC128" s="14"/>
      <c r="AD128" s="14"/>
      <c r="AE128" s="14"/>
      <c r="AF128" s="14"/>
      <c r="AG128" s="14"/>
      <c r="AH128" s="14"/>
      <c r="AI128" s="14"/>
      <c r="AJ128" s="14"/>
      <c r="AK128" s="14"/>
      <c r="AL128" s="17"/>
      <c r="AM128" s="17"/>
      <c r="AN128" s="17"/>
      <c r="AO128" s="17"/>
      <c r="AP128" s="14"/>
      <c r="AQ128" s="14"/>
      <c r="AR128" s="15"/>
      <c r="AS128" s="15"/>
      <c r="AT128" s="15"/>
      <c r="AU128" s="15"/>
    </row>
    <row r="129" spans="10:47">
      <c r="J129" s="14"/>
      <c r="K129" s="14"/>
      <c r="L129" s="14"/>
      <c r="M129" s="14"/>
      <c r="N129" s="14"/>
      <c r="O129" s="14"/>
      <c r="P129" s="14"/>
      <c r="Q129" s="14"/>
      <c r="R129" s="16">
        <f t="shared" si="34"/>
        <v>0</v>
      </c>
      <c r="S129" s="16">
        <f t="shared" si="35"/>
        <v>0</v>
      </c>
      <c r="T129" s="16">
        <f t="shared" si="28"/>
        <v>0</v>
      </c>
      <c r="U129" s="16">
        <f t="shared" si="29"/>
        <v>0</v>
      </c>
      <c r="V129" s="16">
        <f t="shared" si="30"/>
        <v>0</v>
      </c>
      <c r="W129" s="16">
        <f t="shared" si="31"/>
        <v>0</v>
      </c>
      <c r="X129" s="16">
        <f t="shared" si="32"/>
        <v>0</v>
      </c>
      <c r="Y129" s="16">
        <f t="shared" si="33"/>
        <v>0</v>
      </c>
      <c r="Z129" s="14"/>
      <c r="AA129" s="14"/>
      <c r="AB129" s="14"/>
      <c r="AC129" s="14"/>
      <c r="AD129" s="14"/>
      <c r="AE129" s="14"/>
      <c r="AF129" s="14"/>
      <c r="AG129" s="14"/>
      <c r="AH129" s="14"/>
      <c r="AI129" s="14"/>
      <c r="AJ129" s="14"/>
      <c r="AK129" s="14"/>
      <c r="AL129" s="17"/>
      <c r="AM129" s="17"/>
      <c r="AN129" s="17"/>
      <c r="AO129" s="17"/>
      <c r="AP129" s="14"/>
      <c r="AQ129" s="14"/>
      <c r="AR129" s="15"/>
      <c r="AS129" s="15"/>
      <c r="AT129" s="15"/>
      <c r="AU129" s="15"/>
    </row>
    <row r="130" spans="10:47">
      <c r="J130" s="14"/>
      <c r="K130" s="14"/>
      <c r="L130" s="14"/>
      <c r="M130" s="14"/>
      <c r="N130" s="14"/>
      <c r="O130" s="14"/>
      <c r="P130" s="14"/>
      <c r="Q130" s="14"/>
      <c r="R130" s="16">
        <f t="shared" si="34"/>
        <v>0</v>
      </c>
      <c r="S130" s="16">
        <f t="shared" si="35"/>
        <v>0</v>
      </c>
      <c r="T130" s="16">
        <f t="shared" si="28"/>
        <v>0</v>
      </c>
      <c r="U130" s="16">
        <f t="shared" si="29"/>
        <v>0</v>
      </c>
      <c r="V130" s="16">
        <f t="shared" si="30"/>
        <v>0</v>
      </c>
      <c r="W130" s="16">
        <f t="shared" si="31"/>
        <v>0</v>
      </c>
      <c r="X130" s="16">
        <f t="shared" si="32"/>
        <v>0</v>
      </c>
      <c r="Y130" s="16">
        <f t="shared" si="33"/>
        <v>0</v>
      </c>
      <c r="Z130" s="14"/>
      <c r="AA130" s="14"/>
      <c r="AB130" s="14"/>
      <c r="AC130" s="14"/>
      <c r="AD130" s="14"/>
      <c r="AE130" s="14"/>
      <c r="AF130" s="14"/>
      <c r="AG130" s="14"/>
      <c r="AH130" s="14"/>
      <c r="AI130" s="14"/>
      <c r="AJ130" s="14"/>
      <c r="AK130" s="14"/>
      <c r="AL130" s="17"/>
      <c r="AM130" s="17"/>
      <c r="AN130" s="17"/>
      <c r="AO130" s="17"/>
      <c r="AP130" s="14"/>
      <c r="AQ130" s="14"/>
      <c r="AR130" s="15"/>
      <c r="AS130" s="15"/>
      <c r="AT130" s="15"/>
      <c r="AU130" s="15"/>
    </row>
    <row r="131" spans="10:47">
      <c r="J131" s="14"/>
      <c r="K131" s="14"/>
      <c r="L131" s="14"/>
      <c r="M131" s="14"/>
      <c r="N131" s="14"/>
      <c r="O131" s="14"/>
      <c r="P131" s="14"/>
      <c r="Q131" s="14"/>
      <c r="R131" s="16">
        <f t="shared" si="34"/>
        <v>0</v>
      </c>
      <c r="S131" s="16">
        <f t="shared" si="35"/>
        <v>0</v>
      </c>
      <c r="T131" s="16">
        <f t="shared" si="28"/>
        <v>0</v>
      </c>
      <c r="U131" s="16">
        <f t="shared" si="29"/>
        <v>0</v>
      </c>
      <c r="V131" s="16">
        <f t="shared" si="30"/>
        <v>0</v>
      </c>
      <c r="W131" s="16">
        <f t="shared" si="31"/>
        <v>0</v>
      </c>
      <c r="X131" s="16">
        <f t="shared" si="32"/>
        <v>0</v>
      </c>
      <c r="Y131" s="16">
        <f t="shared" si="33"/>
        <v>0</v>
      </c>
      <c r="Z131" s="14"/>
      <c r="AA131" s="14"/>
      <c r="AB131" s="14"/>
      <c r="AC131" s="14"/>
      <c r="AD131" s="14"/>
      <c r="AE131" s="14"/>
      <c r="AF131" s="14"/>
      <c r="AG131" s="14"/>
      <c r="AH131" s="14"/>
      <c r="AI131" s="14"/>
      <c r="AJ131" s="14"/>
      <c r="AK131" s="14"/>
      <c r="AL131" s="17"/>
      <c r="AM131" s="17"/>
      <c r="AN131" s="17"/>
      <c r="AO131" s="17"/>
      <c r="AP131" s="14"/>
      <c r="AQ131" s="14"/>
      <c r="AR131" s="15"/>
      <c r="AS131" s="15"/>
      <c r="AT131" s="15"/>
      <c r="AU131" s="15"/>
    </row>
    <row r="132" spans="10:47">
      <c r="J132" s="14"/>
      <c r="K132" s="14"/>
      <c r="L132" s="14"/>
      <c r="M132" s="14"/>
      <c r="N132" s="14"/>
      <c r="O132" s="14"/>
      <c r="P132" s="14"/>
      <c r="Q132" s="14"/>
      <c r="R132" s="16">
        <f t="shared" si="34"/>
        <v>0</v>
      </c>
      <c r="S132" s="16">
        <f t="shared" si="35"/>
        <v>0</v>
      </c>
      <c r="T132" s="16">
        <f t="shared" si="28"/>
        <v>0</v>
      </c>
      <c r="U132" s="16">
        <f t="shared" si="29"/>
        <v>0</v>
      </c>
      <c r="V132" s="16">
        <f t="shared" si="30"/>
        <v>0</v>
      </c>
      <c r="W132" s="16">
        <f t="shared" si="31"/>
        <v>0</v>
      </c>
      <c r="X132" s="16">
        <f t="shared" si="32"/>
        <v>0</v>
      </c>
      <c r="Y132" s="16">
        <f t="shared" si="33"/>
        <v>0</v>
      </c>
      <c r="Z132" s="14"/>
      <c r="AA132" s="14"/>
      <c r="AB132" s="14"/>
      <c r="AC132" s="14"/>
      <c r="AD132" s="14"/>
      <c r="AE132" s="14"/>
      <c r="AF132" s="14"/>
      <c r="AG132" s="14"/>
      <c r="AH132" s="14"/>
      <c r="AI132" s="14"/>
      <c r="AJ132" s="14"/>
      <c r="AK132" s="14"/>
      <c r="AL132" s="17"/>
      <c r="AM132" s="17"/>
      <c r="AN132" s="17"/>
      <c r="AO132" s="17"/>
      <c r="AP132" s="14"/>
      <c r="AQ132" s="14"/>
      <c r="AR132" s="15"/>
      <c r="AS132" s="15"/>
      <c r="AT132" s="15"/>
      <c r="AU132" s="15"/>
    </row>
    <row r="133" spans="10:47">
      <c r="J133" s="14"/>
      <c r="K133" s="14"/>
      <c r="L133" s="14"/>
      <c r="M133" s="14"/>
      <c r="N133" s="14"/>
      <c r="O133" s="14"/>
      <c r="P133" s="14"/>
      <c r="Q133" s="14"/>
      <c r="R133" s="16">
        <f t="shared" si="34"/>
        <v>0</v>
      </c>
      <c r="S133" s="16">
        <f t="shared" si="35"/>
        <v>0</v>
      </c>
      <c r="T133" s="16">
        <f t="shared" si="28"/>
        <v>0</v>
      </c>
      <c r="U133" s="16">
        <f t="shared" si="29"/>
        <v>0</v>
      </c>
      <c r="V133" s="16">
        <f t="shared" si="30"/>
        <v>0</v>
      </c>
      <c r="W133" s="16">
        <f t="shared" si="31"/>
        <v>0</v>
      </c>
      <c r="X133" s="16">
        <f t="shared" si="32"/>
        <v>0</v>
      </c>
      <c r="Y133" s="16">
        <f t="shared" si="33"/>
        <v>0</v>
      </c>
      <c r="Z133" s="14"/>
      <c r="AA133" s="14"/>
      <c r="AB133" s="14"/>
      <c r="AC133" s="14"/>
      <c r="AD133" s="14"/>
      <c r="AE133" s="14"/>
      <c r="AF133" s="14"/>
      <c r="AG133" s="14"/>
      <c r="AH133" s="14"/>
      <c r="AI133" s="14"/>
      <c r="AJ133" s="14"/>
      <c r="AK133" s="14"/>
      <c r="AL133" s="17"/>
      <c r="AM133" s="17"/>
      <c r="AN133" s="17"/>
      <c r="AO133" s="17"/>
      <c r="AP133" s="14"/>
      <c r="AQ133" s="14"/>
      <c r="AR133" s="15"/>
      <c r="AS133" s="15"/>
      <c r="AT133" s="15"/>
      <c r="AU133" s="15"/>
    </row>
    <row r="134" spans="10:47">
      <c r="J134" s="14"/>
      <c r="K134" s="14"/>
      <c r="L134" s="14"/>
      <c r="M134" s="14"/>
      <c r="N134" s="14"/>
      <c r="O134" s="14"/>
      <c r="P134" s="14"/>
      <c r="Q134" s="14"/>
      <c r="R134" s="16">
        <f t="shared" si="34"/>
        <v>0</v>
      </c>
      <c r="S134" s="16">
        <f t="shared" si="35"/>
        <v>0</v>
      </c>
      <c r="T134" s="16">
        <f t="shared" si="28"/>
        <v>0</v>
      </c>
      <c r="U134" s="16">
        <f t="shared" si="29"/>
        <v>0</v>
      </c>
      <c r="V134" s="16">
        <f t="shared" si="30"/>
        <v>0</v>
      </c>
      <c r="W134" s="16">
        <f t="shared" si="31"/>
        <v>0</v>
      </c>
      <c r="X134" s="16">
        <f t="shared" si="32"/>
        <v>0</v>
      </c>
      <c r="Y134" s="16">
        <f t="shared" si="33"/>
        <v>0</v>
      </c>
      <c r="Z134" s="14"/>
      <c r="AA134" s="14"/>
      <c r="AB134" s="14"/>
      <c r="AC134" s="14"/>
      <c r="AD134" s="14"/>
      <c r="AE134" s="14"/>
      <c r="AF134" s="14"/>
      <c r="AG134" s="14"/>
      <c r="AH134" s="14"/>
      <c r="AI134" s="14"/>
      <c r="AJ134" s="14"/>
      <c r="AK134" s="14"/>
      <c r="AL134" s="17"/>
      <c r="AM134" s="17"/>
      <c r="AN134" s="17"/>
      <c r="AO134" s="17"/>
      <c r="AP134" s="14"/>
      <c r="AQ134" s="14"/>
      <c r="AR134" s="15"/>
      <c r="AS134" s="15"/>
      <c r="AT134" s="15"/>
      <c r="AU134" s="15"/>
    </row>
    <row r="135" spans="10:47">
      <c r="J135" s="14"/>
      <c r="K135" s="14"/>
      <c r="L135" s="14"/>
      <c r="M135" s="14"/>
      <c r="N135" s="14"/>
      <c r="O135" s="14"/>
      <c r="P135" s="14"/>
      <c r="Q135" s="14"/>
      <c r="R135" s="16">
        <f t="shared" si="34"/>
        <v>0</v>
      </c>
      <c r="S135" s="16">
        <f t="shared" si="35"/>
        <v>0</v>
      </c>
      <c r="T135" s="16">
        <f t="shared" si="28"/>
        <v>0</v>
      </c>
      <c r="U135" s="16">
        <f t="shared" si="29"/>
        <v>0</v>
      </c>
      <c r="V135" s="16">
        <f t="shared" si="30"/>
        <v>0</v>
      </c>
      <c r="W135" s="16">
        <f t="shared" si="31"/>
        <v>0</v>
      </c>
      <c r="X135" s="16">
        <f t="shared" si="32"/>
        <v>0</v>
      </c>
      <c r="Y135" s="16">
        <f t="shared" si="33"/>
        <v>0</v>
      </c>
      <c r="Z135" s="14"/>
      <c r="AA135" s="14"/>
      <c r="AB135" s="14"/>
      <c r="AC135" s="14"/>
      <c r="AD135" s="14"/>
      <c r="AE135" s="14"/>
      <c r="AF135" s="14"/>
      <c r="AG135" s="14"/>
      <c r="AH135" s="14"/>
      <c r="AI135" s="14"/>
      <c r="AJ135" s="14"/>
      <c r="AK135" s="14"/>
      <c r="AL135" s="17"/>
      <c r="AM135" s="17"/>
      <c r="AN135" s="17"/>
      <c r="AO135" s="17"/>
      <c r="AP135" s="14"/>
      <c r="AQ135" s="14"/>
      <c r="AR135" s="15"/>
      <c r="AS135" s="15"/>
      <c r="AT135" s="15"/>
      <c r="AU135" s="15"/>
    </row>
    <row r="136" spans="10:47">
      <c r="J136" s="14"/>
      <c r="K136" s="14"/>
      <c r="L136" s="14"/>
      <c r="M136" s="14"/>
      <c r="N136" s="14"/>
      <c r="O136" s="14"/>
      <c r="P136" s="14"/>
      <c r="Q136" s="14"/>
      <c r="R136" s="16">
        <f t="shared" si="34"/>
        <v>0</v>
      </c>
      <c r="S136" s="16">
        <f t="shared" si="35"/>
        <v>0</v>
      </c>
      <c r="T136" s="16">
        <f t="shared" si="28"/>
        <v>0</v>
      </c>
      <c r="U136" s="16">
        <f t="shared" si="29"/>
        <v>0</v>
      </c>
      <c r="V136" s="16">
        <f t="shared" si="30"/>
        <v>0</v>
      </c>
      <c r="W136" s="16">
        <f t="shared" si="31"/>
        <v>0</v>
      </c>
      <c r="X136" s="16">
        <f t="shared" si="32"/>
        <v>0</v>
      </c>
      <c r="Y136" s="16">
        <f t="shared" si="33"/>
        <v>0</v>
      </c>
      <c r="Z136" s="14"/>
      <c r="AA136" s="14"/>
      <c r="AB136" s="14"/>
      <c r="AC136" s="14"/>
      <c r="AD136" s="14"/>
      <c r="AE136" s="14"/>
      <c r="AF136" s="14"/>
      <c r="AG136" s="14"/>
      <c r="AH136" s="14"/>
      <c r="AI136" s="14"/>
      <c r="AJ136" s="14"/>
      <c r="AK136" s="14"/>
      <c r="AL136" s="17"/>
      <c r="AM136" s="17"/>
      <c r="AN136" s="17"/>
      <c r="AO136" s="17"/>
      <c r="AP136" s="14"/>
      <c r="AQ136" s="14"/>
      <c r="AR136" s="15"/>
      <c r="AS136" s="15"/>
      <c r="AT136" s="15"/>
      <c r="AU136" s="15"/>
    </row>
    <row r="137" spans="10:47">
      <c r="J137" s="14"/>
      <c r="K137" s="14"/>
      <c r="L137" s="14"/>
      <c r="M137" s="14"/>
      <c r="N137" s="14"/>
      <c r="O137" s="14"/>
      <c r="P137" s="14"/>
      <c r="Q137" s="14"/>
      <c r="R137" s="16">
        <f t="shared" si="34"/>
        <v>0</v>
      </c>
      <c r="S137" s="16">
        <f t="shared" si="35"/>
        <v>0</v>
      </c>
      <c r="T137" s="16">
        <f t="shared" si="28"/>
        <v>0</v>
      </c>
      <c r="U137" s="16">
        <f t="shared" si="29"/>
        <v>0</v>
      </c>
      <c r="V137" s="16">
        <f t="shared" si="30"/>
        <v>0</v>
      </c>
      <c r="W137" s="16">
        <f t="shared" si="31"/>
        <v>0</v>
      </c>
      <c r="X137" s="16">
        <f t="shared" si="32"/>
        <v>0</v>
      </c>
      <c r="Y137" s="16">
        <f t="shared" si="33"/>
        <v>0</v>
      </c>
      <c r="Z137" s="14"/>
      <c r="AA137" s="14"/>
      <c r="AB137" s="14"/>
      <c r="AC137" s="14"/>
      <c r="AD137" s="14"/>
      <c r="AE137" s="14"/>
      <c r="AF137" s="14"/>
      <c r="AG137" s="14"/>
      <c r="AH137" s="14"/>
      <c r="AI137" s="14"/>
      <c r="AJ137" s="14"/>
      <c r="AK137" s="14"/>
      <c r="AL137" s="17"/>
      <c r="AM137" s="17"/>
      <c r="AN137" s="17"/>
      <c r="AO137" s="17"/>
      <c r="AP137" s="14"/>
      <c r="AQ137" s="14"/>
      <c r="AR137" s="15"/>
      <c r="AS137" s="15"/>
      <c r="AT137" s="15"/>
      <c r="AU137" s="15"/>
    </row>
    <row r="138" spans="10:47">
      <c r="J138" s="14"/>
      <c r="K138" s="14"/>
      <c r="L138" s="14"/>
      <c r="M138" s="14"/>
      <c r="N138" s="14"/>
      <c r="O138" s="14"/>
      <c r="P138" s="14"/>
      <c r="Q138" s="14"/>
      <c r="R138" s="16">
        <f t="shared" si="34"/>
        <v>0</v>
      </c>
      <c r="S138" s="16">
        <f t="shared" si="35"/>
        <v>0</v>
      </c>
      <c r="T138" s="16">
        <f t="shared" si="28"/>
        <v>0</v>
      </c>
      <c r="U138" s="16">
        <f t="shared" si="29"/>
        <v>0</v>
      </c>
      <c r="V138" s="16">
        <f t="shared" si="30"/>
        <v>0</v>
      </c>
      <c r="W138" s="16">
        <f t="shared" si="31"/>
        <v>0</v>
      </c>
      <c r="X138" s="16">
        <f t="shared" si="32"/>
        <v>0</v>
      </c>
      <c r="Y138" s="16">
        <f t="shared" si="33"/>
        <v>0</v>
      </c>
      <c r="Z138" s="14"/>
      <c r="AA138" s="14"/>
      <c r="AB138" s="14"/>
      <c r="AC138" s="14"/>
      <c r="AD138" s="14"/>
      <c r="AE138" s="14"/>
      <c r="AF138" s="14"/>
      <c r="AG138" s="14"/>
      <c r="AH138" s="14"/>
      <c r="AI138" s="14"/>
      <c r="AJ138" s="14"/>
      <c r="AK138" s="14"/>
      <c r="AL138" s="17"/>
      <c r="AM138" s="17"/>
      <c r="AN138" s="17"/>
      <c r="AO138" s="17"/>
      <c r="AP138" s="14"/>
      <c r="AQ138" s="14"/>
      <c r="AR138" s="15"/>
      <c r="AS138" s="15"/>
      <c r="AT138" s="15"/>
      <c r="AU138" s="15"/>
    </row>
    <row r="139" spans="10:47">
      <c r="J139" s="14"/>
      <c r="K139" s="14"/>
      <c r="L139" s="14"/>
      <c r="M139" s="14"/>
      <c r="N139" s="14"/>
      <c r="O139" s="14"/>
      <c r="P139" s="14"/>
      <c r="Q139" s="14"/>
      <c r="R139" s="16">
        <f t="shared" si="34"/>
        <v>0</v>
      </c>
      <c r="S139" s="16">
        <f t="shared" si="35"/>
        <v>0</v>
      </c>
      <c r="T139" s="16">
        <f t="shared" si="28"/>
        <v>0</v>
      </c>
      <c r="U139" s="16">
        <f t="shared" si="29"/>
        <v>0</v>
      </c>
      <c r="V139" s="16">
        <f t="shared" si="30"/>
        <v>0</v>
      </c>
      <c r="W139" s="16">
        <f t="shared" si="31"/>
        <v>0</v>
      </c>
      <c r="X139" s="16">
        <f t="shared" si="32"/>
        <v>0</v>
      </c>
      <c r="Y139" s="16">
        <f t="shared" si="33"/>
        <v>0</v>
      </c>
      <c r="Z139" s="14"/>
      <c r="AA139" s="14"/>
      <c r="AB139" s="14"/>
      <c r="AC139" s="14"/>
      <c r="AD139" s="14"/>
      <c r="AE139" s="14"/>
      <c r="AF139" s="14"/>
      <c r="AG139" s="14"/>
      <c r="AH139" s="14"/>
      <c r="AI139" s="14"/>
      <c r="AJ139" s="14"/>
      <c r="AK139" s="14"/>
      <c r="AL139" s="17"/>
      <c r="AM139" s="17"/>
      <c r="AN139" s="17"/>
      <c r="AO139" s="17"/>
      <c r="AP139" s="14"/>
      <c r="AQ139" s="14"/>
      <c r="AR139" s="15"/>
      <c r="AS139" s="15"/>
      <c r="AT139" s="15"/>
      <c r="AU139" s="15"/>
    </row>
    <row r="140" spans="10:47">
      <c r="J140" s="14"/>
      <c r="K140" s="14"/>
      <c r="L140" s="14"/>
      <c r="M140" s="14"/>
      <c r="N140" s="14"/>
      <c r="O140" s="14"/>
      <c r="P140" s="14"/>
      <c r="Q140" s="14"/>
      <c r="R140" s="16">
        <f t="shared" si="34"/>
        <v>0</v>
      </c>
      <c r="S140" s="16">
        <f t="shared" si="35"/>
        <v>0</v>
      </c>
      <c r="T140" s="16">
        <f t="shared" si="28"/>
        <v>0</v>
      </c>
      <c r="U140" s="16">
        <f t="shared" si="29"/>
        <v>0</v>
      </c>
      <c r="V140" s="16">
        <f t="shared" si="30"/>
        <v>0</v>
      </c>
      <c r="W140" s="16">
        <f t="shared" si="31"/>
        <v>0</v>
      </c>
      <c r="X140" s="16">
        <f t="shared" si="32"/>
        <v>0</v>
      </c>
      <c r="Y140" s="16">
        <f t="shared" si="33"/>
        <v>0</v>
      </c>
      <c r="Z140" s="14"/>
      <c r="AA140" s="14"/>
      <c r="AB140" s="14"/>
      <c r="AC140" s="14"/>
      <c r="AD140" s="14"/>
      <c r="AE140" s="14"/>
      <c r="AF140" s="14"/>
      <c r="AG140" s="14"/>
      <c r="AH140" s="14"/>
      <c r="AI140" s="14"/>
      <c r="AJ140" s="14"/>
      <c r="AK140" s="14"/>
      <c r="AL140" s="17"/>
      <c r="AM140" s="17"/>
      <c r="AN140" s="17"/>
      <c r="AO140" s="17"/>
      <c r="AP140" s="14"/>
      <c r="AQ140" s="14"/>
      <c r="AR140" s="15"/>
      <c r="AS140" s="15"/>
      <c r="AT140" s="15"/>
      <c r="AU140" s="15"/>
    </row>
    <row r="141" spans="10:47">
      <c r="J141" s="14"/>
      <c r="K141" s="14"/>
      <c r="L141" s="14"/>
      <c r="M141" s="14"/>
      <c r="N141" s="14"/>
      <c r="O141" s="14"/>
      <c r="P141" s="14"/>
      <c r="Q141" s="14"/>
      <c r="R141" s="16">
        <f t="shared" si="34"/>
        <v>0</v>
      </c>
      <c r="S141" s="16">
        <f t="shared" si="35"/>
        <v>0</v>
      </c>
      <c r="T141" s="16">
        <f t="shared" si="28"/>
        <v>0</v>
      </c>
      <c r="U141" s="16">
        <f t="shared" si="29"/>
        <v>0</v>
      </c>
      <c r="V141" s="16">
        <f t="shared" si="30"/>
        <v>0</v>
      </c>
      <c r="W141" s="16">
        <f t="shared" si="31"/>
        <v>0</v>
      </c>
      <c r="X141" s="16">
        <f t="shared" si="32"/>
        <v>0</v>
      </c>
      <c r="Y141" s="16">
        <f t="shared" si="33"/>
        <v>0</v>
      </c>
      <c r="Z141" s="14"/>
      <c r="AA141" s="14"/>
      <c r="AB141" s="14"/>
      <c r="AC141" s="14"/>
      <c r="AD141" s="14"/>
      <c r="AE141" s="14"/>
      <c r="AF141" s="14"/>
      <c r="AG141" s="14"/>
      <c r="AH141" s="14"/>
      <c r="AI141" s="14"/>
      <c r="AJ141" s="14"/>
      <c r="AK141" s="14"/>
      <c r="AL141" s="17"/>
      <c r="AM141" s="17"/>
      <c r="AN141" s="17"/>
      <c r="AO141" s="17"/>
      <c r="AP141" s="14"/>
      <c r="AQ141" s="14"/>
      <c r="AR141" s="15"/>
      <c r="AS141" s="15"/>
      <c r="AT141" s="15"/>
      <c r="AU141" s="15"/>
    </row>
    <row r="142" spans="10:47">
      <c r="J142" s="14"/>
      <c r="K142" s="14"/>
      <c r="L142" s="14"/>
      <c r="M142" s="14"/>
      <c r="N142" s="14"/>
      <c r="O142" s="14"/>
      <c r="P142" s="14"/>
      <c r="Q142" s="14"/>
      <c r="R142" s="16">
        <f t="shared" si="34"/>
        <v>0</v>
      </c>
      <c r="S142" s="16">
        <f t="shared" si="35"/>
        <v>0</v>
      </c>
      <c r="T142" s="16">
        <f t="shared" si="28"/>
        <v>0</v>
      </c>
      <c r="U142" s="16">
        <f t="shared" si="29"/>
        <v>0</v>
      </c>
      <c r="V142" s="16">
        <f t="shared" si="30"/>
        <v>0</v>
      </c>
      <c r="W142" s="16">
        <f t="shared" si="31"/>
        <v>0</v>
      </c>
      <c r="X142" s="16">
        <f t="shared" si="32"/>
        <v>0</v>
      </c>
      <c r="Y142" s="16">
        <f t="shared" si="33"/>
        <v>0</v>
      </c>
      <c r="Z142" s="14"/>
      <c r="AA142" s="14"/>
      <c r="AB142" s="14"/>
      <c r="AC142" s="14"/>
      <c r="AD142" s="14"/>
      <c r="AE142" s="14"/>
      <c r="AF142" s="14"/>
      <c r="AG142" s="14"/>
      <c r="AH142" s="14"/>
      <c r="AI142" s="14"/>
      <c r="AJ142" s="14"/>
      <c r="AK142" s="14"/>
      <c r="AL142" s="17"/>
      <c r="AM142" s="17"/>
      <c r="AN142" s="17"/>
      <c r="AO142" s="17"/>
      <c r="AP142" s="14"/>
      <c r="AQ142" s="14"/>
      <c r="AR142" s="15"/>
      <c r="AS142" s="15"/>
      <c r="AT142" s="15"/>
      <c r="AU142" s="15"/>
    </row>
    <row r="143" spans="10:47">
      <c r="J143" s="14"/>
      <c r="K143" s="14"/>
      <c r="L143" s="14"/>
      <c r="M143" s="14"/>
      <c r="N143" s="14"/>
      <c r="O143" s="14"/>
      <c r="P143" s="14"/>
      <c r="Q143" s="14"/>
      <c r="R143" s="16">
        <f t="shared" si="34"/>
        <v>0</v>
      </c>
      <c r="S143" s="16">
        <f t="shared" si="35"/>
        <v>0</v>
      </c>
      <c r="T143" s="16">
        <f t="shared" si="28"/>
        <v>0</v>
      </c>
      <c r="U143" s="16">
        <f t="shared" si="29"/>
        <v>0</v>
      </c>
      <c r="V143" s="16">
        <f t="shared" si="30"/>
        <v>0</v>
      </c>
      <c r="W143" s="16">
        <f t="shared" si="31"/>
        <v>0</v>
      </c>
      <c r="X143" s="16">
        <f t="shared" si="32"/>
        <v>0</v>
      </c>
      <c r="Y143" s="16">
        <f t="shared" si="33"/>
        <v>0</v>
      </c>
      <c r="Z143" s="14"/>
      <c r="AA143" s="14"/>
      <c r="AB143" s="14"/>
      <c r="AC143" s="14"/>
      <c r="AD143" s="14"/>
      <c r="AE143" s="14"/>
      <c r="AF143" s="14"/>
      <c r="AG143" s="14"/>
      <c r="AH143" s="14"/>
      <c r="AI143" s="14"/>
      <c r="AJ143" s="14"/>
      <c r="AK143" s="14"/>
      <c r="AL143" s="17"/>
      <c r="AM143" s="17"/>
      <c r="AN143" s="17"/>
      <c r="AO143" s="17"/>
      <c r="AP143" s="14"/>
      <c r="AQ143" s="14"/>
      <c r="AR143" s="15"/>
      <c r="AS143" s="15"/>
      <c r="AT143" s="15"/>
      <c r="AU143" s="15"/>
    </row>
    <row r="144" spans="10:47">
      <c r="J144" s="14"/>
      <c r="K144" s="14"/>
      <c r="L144" s="14"/>
      <c r="M144" s="14"/>
      <c r="N144" s="14"/>
      <c r="O144" s="14"/>
      <c r="P144" s="14"/>
      <c r="Q144" s="14"/>
      <c r="R144" s="16">
        <f t="shared" si="34"/>
        <v>0</v>
      </c>
      <c r="S144" s="16">
        <f t="shared" si="35"/>
        <v>0</v>
      </c>
      <c r="T144" s="16">
        <f t="shared" si="28"/>
        <v>0</v>
      </c>
      <c r="U144" s="16">
        <f t="shared" si="29"/>
        <v>0</v>
      </c>
      <c r="V144" s="16">
        <f t="shared" si="30"/>
        <v>0</v>
      </c>
      <c r="W144" s="16">
        <f t="shared" si="31"/>
        <v>0</v>
      </c>
      <c r="X144" s="16">
        <f t="shared" si="32"/>
        <v>0</v>
      </c>
      <c r="Y144" s="16">
        <f t="shared" si="33"/>
        <v>0</v>
      </c>
      <c r="Z144" s="14"/>
      <c r="AA144" s="14"/>
      <c r="AB144" s="14"/>
      <c r="AC144" s="14"/>
      <c r="AD144" s="14"/>
      <c r="AE144" s="14"/>
      <c r="AF144" s="14"/>
      <c r="AG144" s="14"/>
      <c r="AH144" s="14"/>
      <c r="AI144" s="14"/>
      <c r="AJ144" s="14"/>
      <c r="AK144" s="14"/>
      <c r="AL144" s="17"/>
      <c r="AM144" s="17"/>
      <c r="AN144" s="17"/>
      <c r="AO144" s="17"/>
      <c r="AP144" s="14"/>
      <c r="AQ144" s="14"/>
      <c r="AR144" s="15"/>
      <c r="AS144" s="15"/>
      <c r="AT144" s="15"/>
      <c r="AU144" s="15"/>
    </row>
    <row r="145" spans="10:47">
      <c r="J145" s="14"/>
      <c r="K145" s="14"/>
      <c r="L145" s="14"/>
      <c r="M145" s="14"/>
      <c r="N145" s="14"/>
      <c r="O145" s="14"/>
      <c r="P145" s="14"/>
      <c r="Q145" s="14"/>
      <c r="R145" s="16">
        <f t="shared" si="34"/>
        <v>0</v>
      </c>
      <c r="S145" s="16">
        <f t="shared" si="35"/>
        <v>0</v>
      </c>
      <c r="T145" s="16">
        <f t="shared" si="28"/>
        <v>0</v>
      </c>
      <c r="U145" s="16">
        <f t="shared" si="29"/>
        <v>0</v>
      </c>
      <c r="V145" s="16">
        <f t="shared" si="30"/>
        <v>0</v>
      </c>
      <c r="W145" s="16">
        <f t="shared" si="31"/>
        <v>0</v>
      </c>
      <c r="X145" s="16">
        <f t="shared" si="32"/>
        <v>0</v>
      </c>
      <c r="Y145" s="16">
        <f t="shared" si="33"/>
        <v>0</v>
      </c>
      <c r="Z145" s="14"/>
      <c r="AA145" s="14"/>
      <c r="AB145" s="14"/>
      <c r="AC145" s="14"/>
      <c r="AD145" s="14"/>
      <c r="AE145" s="14"/>
      <c r="AF145" s="14"/>
      <c r="AG145" s="14"/>
      <c r="AH145" s="14"/>
      <c r="AI145" s="14"/>
      <c r="AJ145" s="14"/>
      <c r="AK145" s="14"/>
      <c r="AL145" s="17"/>
      <c r="AM145" s="17"/>
      <c r="AN145" s="17"/>
      <c r="AO145" s="17"/>
      <c r="AP145" s="14"/>
      <c r="AQ145" s="14"/>
      <c r="AR145" s="15"/>
      <c r="AS145" s="15"/>
      <c r="AT145" s="15"/>
      <c r="AU145" s="15"/>
    </row>
    <row r="146" spans="10:47">
      <c r="J146" s="14"/>
      <c r="K146" s="14"/>
      <c r="L146" s="14"/>
      <c r="M146" s="14"/>
      <c r="N146" s="14"/>
      <c r="O146" s="14"/>
      <c r="P146" s="14"/>
      <c r="Q146" s="14"/>
      <c r="R146" s="16">
        <f t="shared" si="34"/>
        <v>0</v>
      </c>
      <c r="S146" s="16">
        <f t="shared" si="35"/>
        <v>0</v>
      </c>
      <c r="T146" s="16">
        <f t="shared" si="28"/>
        <v>0</v>
      </c>
      <c r="U146" s="16">
        <f t="shared" si="29"/>
        <v>0</v>
      </c>
      <c r="V146" s="16">
        <f t="shared" si="30"/>
        <v>0</v>
      </c>
      <c r="W146" s="16">
        <f t="shared" si="31"/>
        <v>0</v>
      </c>
      <c r="X146" s="16">
        <f t="shared" ref="X146:X177" si="36">IF(S146=1,$F146*365,0)</f>
        <v>0</v>
      </c>
      <c r="Y146" s="16">
        <f t="shared" si="33"/>
        <v>0</v>
      </c>
      <c r="Z146" s="14"/>
      <c r="AA146" s="14"/>
      <c r="AB146" s="14"/>
      <c r="AC146" s="14"/>
      <c r="AD146" s="14"/>
      <c r="AE146" s="14"/>
      <c r="AF146" s="14"/>
      <c r="AG146" s="14"/>
      <c r="AH146" s="14"/>
      <c r="AI146" s="14"/>
      <c r="AJ146" s="14"/>
      <c r="AK146" s="14"/>
      <c r="AL146" s="17"/>
      <c r="AM146" s="17"/>
      <c r="AN146" s="17"/>
      <c r="AO146" s="17"/>
      <c r="AP146" s="14"/>
      <c r="AQ146" s="14"/>
      <c r="AR146" s="15"/>
      <c r="AS146" s="15"/>
      <c r="AT146" s="15"/>
      <c r="AU146" s="15"/>
    </row>
    <row r="147" spans="10:47">
      <c r="J147" s="14"/>
      <c r="K147" s="14"/>
      <c r="L147" s="14"/>
      <c r="M147" s="14"/>
      <c r="N147" s="14"/>
      <c r="O147" s="14"/>
      <c r="P147" s="14"/>
      <c r="Q147" s="14"/>
      <c r="R147" s="16">
        <f t="shared" si="34"/>
        <v>0</v>
      </c>
      <c r="S147" s="16">
        <f t="shared" si="35"/>
        <v>0</v>
      </c>
      <c r="T147" s="16">
        <f t="shared" si="28"/>
        <v>0</v>
      </c>
      <c r="U147" s="16">
        <f t="shared" si="29"/>
        <v>0</v>
      </c>
      <c r="V147" s="16">
        <f t="shared" si="30"/>
        <v>0</v>
      </c>
      <c r="W147" s="16">
        <f t="shared" si="31"/>
        <v>0</v>
      </c>
      <c r="X147" s="16">
        <f t="shared" si="36"/>
        <v>0</v>
      </c>
      <c r="Y147" s="16">
        <f t="shared" si="33"/>
        <v>0</v>
      </c>
      <c r="Z147" s="14"/>
      <c r="AA147" s="14"/>
      <c r="AB147" s="14"/>
      <c r="AC147" s="14"/>
      <c r="AD147" s="14"/>
      <c r="AE147" s="14"/>
      <c r="AF147" s="14"/>
      <c r="AG147" s="14"/>
      <c r="AH147" s="14"/>
      <c r="AI147" s="14"/>
      <c r="AJ147" s="14"/>
      <c r="AK147" s="14"/>
      <c r="AL147" s="17"/>
      <c r="AM147" s="17"/>
      <c r="AN147" s="17"/>
      <c r="AO147" s="17"/>
      <c r="AP147" s="14"/>
      <c r="AQ147" s="14"/>
      <c r="AR147" s="15"/>
      <c r="AS147" s="15"/>
      <c r="AT147" s="15"/>
      <c r="AU147" s="15"/>
    </row>
    <row r="148" spans="10:47">
      <c r="J148" s="14"/>
      <c r="K148" s="14"/>
      <c r="L148" s="14"/>
      <c r="M148" s="14"/>
      <c r="N148" s="14"/>
      <c r="O148" s="14"/>
      <c r="P148" s="14"/>
      <c r="Q148" s="14"/>
      <c r="R148" s="16">
        <f t="shared" si="34"/>
        <v>0</v>
      </c>
      <c r="S148" s="16">
        <f t="shared" si="35"/>
        <v>0</v>
      </c>
      <c r="T148" s="16">
        <f t="shared" si="28"/>
        <v>0</v>
      </c>
      <c r="U148" s="16">
        <f t="shared" si="29"/>
        <v>0</v>
      </c>
      <c r="V148" s="16">
        <f t="shared" si="30"/>
        <v>0</v>
      </c>
      <c r="W148" s="16">
        <f t="shared" si="31"/>
        <v>0</v>
      </c>
      <c r="X148" s="16">
        <f t="shared" si="36"/>
        <v>0</v>
      </c>
      <c r="Y148" s="16">
        <f t="shared" si="33"/>
        <v>0</v>
      </c>
      <c r="Z148" s="14"/>
      <c r="AA148" s="14"/>
      <c r="AB148" s="14"/>
      <c r="AC148" s="14"/>
      <c r="AD148" s="14"/>
      <c r="AE148" s="14"/>
      <c r="AF148" s="14"/>
      <c r="AG148" s="14"/>
      <c r="AH148" s="14"/>
      <c r="AI148" s="14"/>
      <c r="AJ148" s="14"/>
      <c r="AK148" s="14"/>
      <c r="AL148" s="17"/>
      <c r="AM148" s="17"/>
      <c r="AN148" s="17"/>
      <c r="AO148" s="17"/>
      <c r="AP148" s="14"/>
      <c r="AQ148" s="14"/>
      <c r="AR148" s="15"/>
      <c r="AS148" s="15"/>
      <c r="AT148" s="15"/>
      <c r="AU148" s="15"/>
    </row>
    <row r="149" spans="10:47">
      <c r="J149" s="14"/>
      <c r="K149" s="14"/>
      <c r="L149" s="14"/>
      <c r="M149" s="14"/>
      <c r="N149" s="14"/>
      <c r="O149" s="14"/>
      <c r="P149" s="14"/>
      <c r="Q149" s="14"/>
      <c r="R149" s="16">
        <f t="shared" si="34"/>
        <v>0</v>
      </c>
      <c r="S149" s="16">
        <f t="shared" si="35"/>
        <v>0</v>
      </c>
      <c r="T149" s="16">
        <f t="shared" si="28"/>
        <v>0</v>
      </c>
      <c r="U149" s="16">
        <f t="shared" si="29"/>
        <v>0</v>
      </c>
      <c r="V149" s="16">
        <f t="shared" si="30"/>
        <v>0</v>
      </c>
      <c r="W149" s="16">
        <f t="shared" si="31"/>
        <v>0</v>
      </c>
      <c r="X149" s="16">
        <f t="shared" si="36"/>
        <v>0</v>
      </c>
      <c r="Y149" s="16">
        <f t="shared" si="33"/>
        <v>0</v>
      </c>
      <c r="Z149" s="14"/>
      <c r="AA149" s="14"/>
      <c r="AB149" s="14"/>
      <c r="AC149" s="14"/>
      <c r="AD149" s="14"/>
      <c r="AE149" s="14"/>
      <c r="AF149" s="14"/>
      <c r="AG149" s="14"/>
      <c r="AH149" s="14"/>
      <c r="AI149" s="14"/>
      <c r="AJ149" s="14"/>
      <c r="AK149" s="14"/>
      <c r="AL149" s="17"/>
      <c r="AM149" s="17"/>
      <c r="AN149" s="17"/>
      <c r="AO149" s="17"/>
      <c r="AP149" s="14"/>
      <c r="AQ149" s="14"/>
      <c r="AR149" s="15"/>
      <c r="AS149" s="15"/>
      <c r="AT149" s="15"/>
      <c r="AU149" s="15"/>
    </row>
    <row r="150" spans="10:47">
      <c r="J150" s="14"/>
      <c r="K150" s="14"/>
      <c r="L150" s="14"/>
      <c r="M150" s="14"/>
      <c r="N150" s="14"/>
      <c r="O150" s="14"/>
      <c r="P150" s="14"/>
      <c r="Q150" s="14"/>
      <c r="R150" s="16">
        <f t="shared" si="34"/>
        <v>0</v>
      </c>
      <c r="S150" s="16">
        <f t="shared" si="35"/>
        <v>0</v>
      </c>
      <c r="T150" s="16">
        <f t="shared" si="28"/>
        <v>0</v>
      </c>
      <c r="U150" s="16">
        <f t="shared" si="29"/>
        <v>0</v>
      </c>
      <c r="V150" s="16">
        <f t="shared" si="30"/>
        <v>0</v>
      </c>
      <c r="W150" s="16">
        <f t="shared" si="31"/>
        <v>0</v>
      </c>
      <c r="X150" s="16">
        <f t="shared" si="36"/>
        <v>0</v>
      </c>
      <c r="Y150" s="16">
        <f t="shared" si="33"/>
        <v>0</v>
      </c>
      <c r="Z150" s="14"/>
      <c r="AA150" s="14"/>
      <c r="AB150" s="14"/>
      <c r="AC150" s="14"/>
      <c r="AD150" s="14"/>
      <c r="AE150" s="14"/>
      <c r="AF150" s="14"/>
      <c r="AG150" s="14"/>
      <c r="AH150" s="14"/>
      <c r="AI150" s="14"/>
      <c r="AJ150" s="14"/>
      <c r="AK150" s="14"/>
      <c r="AL150" s="17"/>
      <c r="AM150" s="17"/>
      <c r="AN150" s="17"/>
      <c r="AO150" s="17"/>
      <c r="AP150" s="14"/>
      <c r="AQ150" s="14"/>
      <c r="AR150" s="15"/>
      <c r="AS150" s="15"/>
      <c r="AT150" s="15"/>
      <c r="AU150" s="15"/>
    </row>
    <row r="151" spans="10:47">
      <c r="J151" s="14"/>
      <c r="K151" s="14"/>
      <c r="L151" s="14"/>
      <c r="M151" s="14"/>
      <c r="N151" s="14"/>
      <c r="O151" s="14"/>
      <c r="P151" s="14"/>
      <c r="Q151" s="14"/>
      <c r="R151" s="16">
        <f t="shared" si="34"/>
        <v>0</v>
      </c>
      <c r="S151" s="16">
        <f t="shared" si="35"/>
        <v>0</v>
      </c>
      <c r="T151" s="16">
        <f t="shared" si="28"/>
        <v>0</v>
      </c>
      <c r="U151" s="16">
        <f t="shared" si="29"/>
        <v>0</v>
      </c>
      <c r="V151" s="16">
        <f t="shared" si="30"/>
        <v>0</v>
      </c>
      <c r="W151" s="16">
        <f t="shared" si="31"/>
        <v>0</v>
      </c>
      <c r="X151" s="16">
        <f t="shared" si="36"/>
        <v>0</v>
      </c>
      <c r="Y151" s="16">
        <f t="shared" si="33"/>
        <v>0</v>
      </c>
      <c r="Z151" s="14"/>
      <c r="AA151" s="14"/>
      <c r="AB151" s="14"/>
      <c r="AC151" s="14"/>
      <c r="AD151" s="14"/>
      <c r="AE151" s="14"/>
      <c r="AF151" s="14"/>
      <c r="AG151" s="14"/>
      <c r="AH151" s="14"/>
      <c r="AI151" s="14"/>
      <c r="AJ151" s="14"/>
      <c r="AK151" s="14"/>
      <c r="AL151" s="17"/>
      <c r="AM151" s="17"/>
      <c r="AN151" s="17"/>
      <c r="AO151" s="17"/>
      <c r="AP151" s="14"/>
      <c r="AQ151" s="14"/>
      <c r="AR151" s="15"/>
      <c r="AS151" s="15"/>
      <c r="AT151" s="15"/>
      <c r="AU151" s="15"/>
    </row>
    <row r="152" spans="10:47">
      <c r="J152" s="14"/>
      <c r="K152" s="14"/>
      <c r="L152" s="14"/>
      <c r="M152" s="14"/>
      <c r="N152" s="14"/>
      <c r="O152" s="14"/>
      <c r="P152" s="14"/>
      <c r="Q152" s="14"/>
      <c r="R152" s="16">
        <f t="shared" si="34"/>
        <v>0</v>
      </c>
      <c r="S152" s="16">
        <f t="shared" si="35"/>
        <v>0</v>
      </c>
      <c r="T152" s="16">
        <f t="shared" si="28"/>
        <v>0</v>
      </c>
      <c r="U152" s="16">
        <f t="shared" si="29"/>
        <v>0</v>
      </c>
      <c r="V152" s="16">
        <f t="shared" si="30"/>
        <v>0</v>
      </c>
      <c r="W152" s="16">
        <f t="shared" si="31"/>
        <v>0</v>
      </c>
      <c r="X152" s="16">
        <f t="shared" si="36"/>
        <v>0</v>
      </c>
      <c r="Y152" s="16">
        <f t="shared" si="33"/>
        <v>0</v>
      </c>
      <c r="Z152" s="14"/>
      <c r="AA152" s="14"/>
      <c r="AB152" s="14"/>
      <c r="AC152" s="14"/>
      <c r="AD152" s="14"/>
      <c r="AE152" s="14"/>
      <c r="AF152" s="14"/>
      <c r="AG152" s="14"/>
      <c r="AH152" s="14"/>
      <c r="AI152" s="14"/>
      <c r="AJ152" s="14"/>
      <c r="AK152" s="14"/>
      <c r="AL152" s="17"/>
      <c r="AM152" s="17"/>
      <c r="AN152" s="17"/>
      <c r="AO152" s="17"/>
      <c r="AP152" s="14"/>
      <c r="AQ152" s="14"/>
      <c r="AR152" s="15"/>
      <c r="AS152" s="15"/>
      <c r="AT152" s="15"/>
      <c r="AU152" s="15"/>
    </row>
    <row r="153" spans="10:47">
      <c r="J153" s="14"/>
      <c r="K153" s="14"/>
      <c r="L153" s="14"/>
      <c r="M153" s="14"/>
      <c r="N153" s="14"/>
      <c r="O153" s="14"/>
      <c r="P153" s="14"/>
      <c r="Q153" s="14"/>
      <c r="R153" s="16">
        <f t="shared" si="34"/>
        <v>0</v>
      </c>
      <c r="S153" s="16">
        <f t="shared" si="35"/>
        <v>0</v>
      </c>
      <c r="T153" s="16">
        <f t="shared" si="28"/>
        <v>0</v>
      </c>
      <c r="U153" s="16">
        <f t="shared" si="29"/>
        <v>0</v>
      </c>
      <c r="V153" s="16">
        <f t="shared" si="30"/>
        <v>0</v>
      </c>
      <c r="W153" s="16">
        <f t="shared" si="31"/>
        <v>0</v>
      </c>
      <c r="X153" s="16">
        <f t="shared" si="36"/>
        <v>0</v>
      </c>
      <c r="Y153" s="16">
        <f t="shared" si="33"/>
        <v>0</v>
      </c>
      <c r="Z153" s="14"/>
      <c r="AA153" s="14"/>
      <c r="AB153" s="14"/>
      <c r="AC153" s="14"/>
      <c r="AD153" s="14"/>
      <c r="AE153" s="14"/>
      <c r="AF153" s="14"/>
      <c r="AG153" s="14"/>
      <c r="AH153" s="14"/>
      <c r="AI153" s="14"/>
      <c r="AJ153" s="14"/>
      <c r="AK153" s="14"/>
      <c r="AL153" s="17"/>
      <c r="AM153" s="17"/>
      <c r="AN153" s="17"/>
      <c r="AO153" s="17"/>
      <c r="AP153" s="14"/>
      <c r="AQ153" s="14"/>
      <c r="AR153" s="15"/>
      <c r="AS153" s="15"/>
      <c r="AT153" s="15"/>
      <c r="AU153" s="15"/>
    </row>
    <row r="154" spans="10:47">
      <c r="J154" s="14"/>
      <c r="K154" s="14"/>
      <c r="L154" s="14"/>
      <c r="M154" s="14"/>
      <c r="N154" s="14"/>
      <c r="O154" s="14"/>
      <c r="P154" s="14"/>
      <c r="Q154" s="14"/>
      <c r="R154" s="16">
        <f t="shared" si="34"/>
        <v>0</v>
      </c>
      <c r="S154" s="16">
        <f t="shared" si="35"/>
        <v>0</v>
      </c>
      <c r="T154" s="16">
        <f t="shared" si="28"/>
        <v>0</v>
      </c>
      <c r="U154" s="16">
        <f t="shared" si="29"/>
        <v>0</v>
      </c>
      <c r="V154" s="16">
        <f t="shared" si="30"/>
        <v>0</v>
      </c>
      <c r="W154" s="16">
        <f t="shared" si="31"/>
        <v>0</v>
      </c>
      <c r="X154" s="16">
        <f t="shared" si="36"/>
        <v>0</v>
      </c>
      <c r="Y154" s="16">
        <f t="shared" si="33"/>
        <v>0</v>
      </c>
      <c r="Z154" s="14"/>
      <c r="AA154" s="14"/>
      <c r="AB154" s="14"/>
      <c r="AC154" s="14"/>
      <c r="AD154" s="14"/>
      <c r="AE154" s="14"/>
      <c r="AF154" s="14"/>
      <c r="AG154" s="14"/>
      <c r="AH154" s="14"/>
      <c r="AI154" s="14"/>
      <c r="AJ154" s="14"/>
      <c r="AK154" s="14"/>
      <c r="AL154" s="17"/>
      <c r="AM154" s="17"/>
      <c r="AN154" s="17"/>
      <c r="AO154" s="17"/>
      <c r="AP154" s="14"/>
      <c r="AQ154" s="14"/>
      <c r="AR154" s="15"/>
      <c r="AS154" s="15"/>
      <c r="AT154" s="15"/>
      <c r="AU154" s="15"/>
    </row>
    <row r="155" spans="10:47">
      <c r="J155" s="14"/>
      <c r="K155" s="14"/>
      <c r="L155" s="14"/>
      <c r="M155" s="14"/>
      <c r="N155" s="14"/>
      <c r="O155" s="14"/>
      <c r="P155" s="14"/>
      <c r="Q155" s="14"/>
      <c r="R155" s="16">
        <f t="shared" si="34"/>
        <v>0</v>
      </c>
      <c r="S155" s="16">
        <f t="shared" si="35"/>
        <v>0</v>
      </c>
      <c r="T155" s="16">
        <f t="shared" si="28"/>
        <v>0</v>
      </c>
      <c r="U155" s="16">
        <f t="shared" si="29"/>
        <v>0</v>
      </c>
      <c r="V155" s="16">
        <f t="shared" si="30"/>
        <v>0</v>
      </c>
      <c r="W155" s="16">
        <f t="shared" si="31"/>
        <v>0</v>
      </c>
      <c r="X155" s="16">
        <f t="shared" si="36"/>
        <v>0</v>
      </c>
      <c r="Y155" s="16">
        <f t="shared" si="33"/>
        <v>0</v>
      </c>
      <c r="Z155" s="14"/>
      <c r="AA155" s="14"/>
      <c r="AB155" s="14"/>
      <c r="AC155" s="14"/>
      <c r="AD155" s="14"/>
      <c r="AE155" s="14"/>
      <c r="AF155" s="14"/>
      <c r="AG155" s="14"/>
      <c r="AH155" s="14"/>
      <c r="AI155" s="14"/>
      <c r="AJ155" s="14"/>
      <c r="AK155" s="14"/>
      <c r="AL155" s="17"/>
      <c r="AM155" s="17"/>
      <c r="AN155" s="17"/>
      <c r="AO155" s="17"/>
      <c r="AP155" s="14"/>
      <c r="AQ155" s="14"/>
      <c r="AR155" s="15"/>
      <c r="AS155" s="15"/>
      <c r="AT155" s="15"/>
      <c r="AU155" s="15"/>
    </row>
    <row r="156" spans="10:47">
      <c r="J156" s="14"/>
      <c r="K156" s="14"/>
      <c r="L156" s="14"/>
      <c r="M156" s="14"/>
      <c r="N156" s="14"/>
      <c r="O156" s="14"/>
      <c r="P156" s="14"/>
      <c r="Q156" s="14"/>
      <c r="R156" s="16">
        <f t="shared" si="34"/>
        <v>0</v>
      </c>
      <c r="S156" s="16">
        <f t="shared" si="35"/>
        <v>0</v>
      </c>
      <c r="T156" s="16">
        <f t="shared" si="28"/>
        <v>0</v>
      </c>
      <c r="U156" s="16">
        <f t="shared" si="29"/>
        <v>0</v>
      </c>
      <c r="V156" s="16">
        <f t="shared" si="30"/>
        <v>0</v>
      </c>
      <c r="W156" s="16">
        <f t="shared" si="31"/>
        <v>0</v>
      </c>
      <c r="X156" s="16">
        <f t="shared" si="36"/>
        <v>0</v>
      </c>
      <c r="Y156" s="16">
        <f t="shared" si="33"/>
        <v>0</v>
      </c>
      <c r="Z156" s="14"/>
      <c r="AA156" s="14"/>
      <c r="AB156" s="14"/>
      <c r="AC156" s="14"/>
      <c r="AD156" s="14"/>
      <c r="AE156" s="14"/>
      <c r="AF156" s="14"/>
      <c r="AG156" s="14"/>
      <c r="AH156" s="14"/>
      <c r="AI156" s="14"/>
      <c r="AJ156" s="14"/>
      <c r="AK156" s="14"/>
      <c r="AL156" s="17"/>
      <c r="AM156" s="17"/>
      <c r="AN156" s="17"/>
      <c r="AO156" s="17"/>
      <c r="AP156" s="14"/>
      <c r="AQ156" s="14"/>
      <c r="AR156" s="15"/>
      <c r="AS156" s="15"/>
      <c r="AT156" s="15"/>
      <c r="AU156" s="15"/>
    </row>
    <row r="157" spans="10:47">
      <c r="J157" s="14"/>
      <c r="K157" s="14"/>
      <c r="L157" s="14"/>
      <c r="M157" s="14"/>
      <c r="N157" s="14"/>
      <c r="O157" s="14"/>
      <c r="P157" s="14"/>
      <c r="Q157" s="14"/>
      <c r="R157" s="16">
        <f t="shared" si="34"/>
        <v>0</v>
      </c>
      <c r="S157" s="16">
        <f t="shared" si="35"/>
        <v>0</v>
      </c>
      <c r="T157" s="16">
        <f t="shared" si="28"/>
        <v>0</v>
      </c>
      <c r="U157" s="16">
        <f t="shared" si="29"/>
        <v>0</v>
      </c>
      <c r="V157" s="16">
        <f t="shared" si="30"/>
        <v>0</v>
      </c>
      <c r="W157" s="16">
        <f t="shared" si="31"/>
        <v>0</v>
      </c>
      <c r="X157" s="16">
        <f t="shared" si="36"/>
        <v>0</v>
      </c>
      <c r="Y157" s="16">
        <f t="shared" si="33"/>
        <v>0</v>
      </c>
      <c r="Z157" s="14"/>
      <c r="AA157" s="14"/>
      <c r="AB157" s="14"/>
      <c r="AC157" s="14"/>
      <c r="AD157" s="14"/>
      <c r="AE157" s="14"/>
      <c r="AF157" s="14"/>
      <c r="AG157" s="14"/>
      <c r="AH157" s="14"/>
      <c r="AI157" s="14"/>
      <c r="AJ157" s="14"/>
      <c r="AK157" s="14"/>
      <c r="AL157" s="17"/>
      <c r="AM157" s="17"/>
      <c r="AN157" s="17"/>
      <c r="AO157" s="17"/>
      <c r="AP157" s="14"/>
      <c r="AQ157" s="14"/>
      <c r="AR157" s="15"/>
      <c r="AS157" s="15"/>
      <c r="AT157" s="15"/>
      <c r="AU157" s="15"/>
    </row>
    <row r="158" spans="10:47">
      <c r="J158" s="14"/>
      <c r="K158" s="14"/>
      <c r="L158" s="14"/>
      <c r="M158" s="14"/>
      <c r="N158" s="14"/>
      <c r="O158" s="14"/>
      <c r="P158" s="14"/>
      <c r="Q158" s="14"/>
      <c r="R158" s="16">
        <f t="shared" si="34"/>
        <v>0</v>
      </c>
      <c r="S158" s="16">
        <f t="shared" si="35"/>
        <v>0</v>
      </c>
      <c r="T158" s="16">
        <f t="shared" si="28"/>
        <v>0</v>
      </c>
      <c r="U158" s="16">
        <f t="shared" si="29"/>
        <v>0</v>
      </c>
      <c r="V158" s="16">
        <f t="shared" si="30"/>
        <v>0</v>
      </c>
      <c r="W158" s="16">
        <f t="shared" si="31"/>
        <v>0</v>
      </c>
      <c r="X158" s="16">
        <f t="shared" si="36"/>
        <v>0</v>
      </c>
      <c r="Y158" s="16">
        <f t="shared" si="33"/>
        <v>0</v>
      </c>
      <c r="Z158" s="14"/>
      <c r="AA158" s="14"/>
      <c r="AB158" s="14"/>
      <c r="AC158" s="14"/>
      <c r="AD158" s="14"/>
      <c r="AE158" s="14"/>
      <c r="AF158" s="14"/>
      <c r="AG158" s="14"/>
      <c r="AH158" s="14"/>
      <c r="AI158" s="14"/>
      <c r="AJ158" s="14"/>
      <c r="AK158" s="14"/>
      <c r="AL158" s="17"/>
      <c r="AM158" s="17"/>
      <c r="AN158" s="17"/>
      <c r="AO158" s="17"/>
      <c r="AP158" s="14"/>
      <c r="AQ158" s="14"/>
      <c r="AR158" s="15"/>
      <c r="AS158" s="15"/>
      <c r="AT158" s="15"/>
      <c r="AU158" s="15"/>
    </row>
    <row r="159" spans="10:47">
      <c r="J159" s="14"/>
      <c r="K159" s="14"/>
      <c r="L159" s="14"/>
      <c r="M159" s="14"/>
      <c r="N159" s="14"/>
      <c r="O159" s="14"/>
      <c r="P159" s="14"/>
      <c r="Q159" s="14"/>
      <c r="R159" s="16">
        <f t="shared" si="34"/>
        <v>0</v>
      </c>
      <c r="S159" s="16">
        <f t="shared" si="35"/>
        <v>0</v>
      </c>
      <c r="T159" s="16">
        <f t="shared" si="28"/>
        <v>0</v>
      </c>
      <c r="U159" s="16">
        <f t="shared" si="29"/>
        <v>0</v>
      </c>
      <c r="V159" s="16">
        <f t="shared" si="30"/>
        <v>0</v>
      </c>
      <c r="W159" s="16">
        <f t="shared" si="31"/>
        <v>0</v>
      </c>
      <c r="X159" s="16">
        <f t="shared" si="36"/>
        <v>0</v>
      </c>
      <c r="Y159" s="16">
        <f t="shared" si="33"/>
        <v>0</v>
      </c>
      <c r="Z159" s="14"/>
      <c r="AA159" s="14"/>
      <c r="AB159" s="14"/>
      <c r="AC159" s="14"/>
      <c r="AD159" s="14"/>
      <c r="AE159" s="14"/>
      <c r="AF159" s="14"/>
      <c r="AG159" s="14"/>
      <c r="AH159" s="14"/>
      <c r="AI159" s="14"/>
      <c r="AJ159" s="14"/>
      <c r="AK159" s="14"/>
      <c r="AL159" s="17"/>
      <c r="AM159" s="17"/>
      <c r="AN159" s="17"/>
      <c r="AO159" s="17"/>
      <c r="AP159" s="14"/>
      <c r="AQ159" s="14"/>
      <c r="AR159" s="15"/>
      <c r="AS159" s="15"/>
      <c r="AT159" s="15"/>
      <c r="AU159" s="15"/>
    </row>
    <row r="160" spans="10:47">
      <c r="J160" s="14"/>
      <c r="K160" s="14"/>
      <c r="L160" s="14"/>
      <c r="M160" s="14"/>
      <c r="N160" s="14"/>
      <c r="O160" s="14"/>
      <c r="P160" s="14"/>
      <c r="Q160" s="14"/>
      <c r="R160" s="16">
        <f t="shared" si="34"/>
        <v>0</v>
      </c>
      <c r="S160" s="16">
        <f t="shared" si="35"/>
        <v>0</v>
      </c>
      <c r="T160" s="16">
        <f t="shared" si="28"/>
        <v>0</v>
      </c>
      <c r="U160" s="16">
        <f t="shared" si="29"/>
        <v>0</v>
      </c>
      <c r="V160" s="16">
        <f t="shared" si="30"/>
        <v>0</v>
      </c>
      <c r="W160" s="16">
        <f t="shared" si="31"/>
        <v>0</v>
      </c>
      <c r="X160" s="16">
        <f t="shared" si="36"/>
        <v>0</v>
      </c>
      <c r="Y160" s="16">
        <f t="shared" si="33"/>
        <v>0</v>
      </c>
      <c r="Z160" s="14"/>
      <c r="AA160" s="14"/>
      <c r="AB160" s="14"/>
      <c r="AC160" s="14"/>
      <c r="AD160" s="14"/>
      <c r="AE160" s="14"/>
      <c r="AF160" s="14"/>
      <c r="AG160" s="14"/>
      <c r="AH160" s="14"/>
      <c r="AI160" s="14"/>
      <c r="AJ160" s="14"/>
      <c r="AK160" s="14"/>
      <c r="AL160" s="17"/>
      <c r="AM160" s="17"/>
      <c r="AN160" s="17"/>
      <c r="AO160" s="17"/>
      <c r="AP160" s="14"/>
      <c r="AQ160" s="14"/>
      <c r="AR160" s="15"/>
      <c r="AS160" s="15"/>
      <c r="AT160" s="15"/>
      <c r="AU160" s="15"/>
    </row>
    <row r="161" spans="10:47">
      <c r="J161" s="14"/>
      <c r="K161" s="14"/>
      <c r="L161" s="14"/>
      <c r="M161" s="14"/>
      <c r="N161" s="14"/>
      <c r="O161" s="14"/>
      <c r="P161" s="14"/>
      <c r="Q161" s="14"/>
      <c r="R161" s="16">
        <f t="shared" si="34"/>
        <v>0</v>
      </c>
      <c r="S161" s="16">
        <f t="shared" si="35"/>
        <v>0</v>
      </c>
      <c r="T161" s="16">
        <f t="shared" si="28"/>
        <v>0</v>
      </c>
      <c r="U161" s="16">
        <f t="shared" si="29"/>
        <v>0</v>
      </c>
      <c r="V161" s="16">
        <f t="shared" si="30"/>
        <v>0</v>
      </c>
      <c r="W161" s="16">
        <f t="shared" si="31"/>
        <v>0</v>
      </c>
      <c r="X161" s="16">
        <f t="shared" si="36"/>
        <v>0</v>
      </c>
      <c r="Y161" s="16">
        <f t="shared" si="33"/>
        <v>0</v>
      </c>
      <c r="Z161" s="14"/>
      <c r="AA161" s="14"/>
      <c r="AB161" s="14"/>
      <c r="AC161" s="14"/>
      <c r="AD161" s="14"/>
      <c r="AE161" s="14"/>
      <c r="AF161" s="14"/>
      <c r="AG161" s="14"/>
      <c r="AH161" s="14"/>
      <c r="AI161" s="14"/>
      <c r="AJ161" s="14"/>
      <c r="AK161" s="14"/>
      <c r="AL161" s="17"/>
      <c r="AM161" s="17"/>
      <c r="AN161" s="17"/>
      <c r="AO161" s="17"/>
      <c r="AP161" s="14"/>
      <c r="AQ161" s="14"/>
      <c r="AR161" s="15"/>
      <c r="AS161" s="15"/>
      <c r="AT161" s="15"/>
      <c r="AU161" s="15"/>
    </row>
    <row r="162" spans="10:47">
      <c r="J162" s="14"/>
      <c r="K162" s="14"/>
      <c r="L162" s="14"/>
      <c r="M162" s="14"/>
      <c r="N162" s="14"/>
      <c r="O162" s="14"/>
      <c r="P162" s="14"/>
      <c r="Q162" s="14"/>
      <c r="R162" s="16">
        <f t="shared" si="34"/>
        <v>0</v>
      </c>
      <c r="S162" s="16">
        <f t="shared" si="35"/>
        <v>0</v>
      </c>
      <c r="T162" s="16">
        <f t="shared" si="28"/>
        <v>0</v>
      </c>
      <c r="U162" s="16">
        <f t="shared" si="29"/>
        <v>0</v>
      </c>
      <c r="V162" s="16">
        <f t="shared" si="30"/>
        <v>0</v>
      </c>
      <c r="W162" s="16">
        <f t="shared" si="31"/>
        <v>0</v>
      </c>
      <c r="X162" s="16">
        <f t="shared" si="36"/>
        <v>0</v>
      </c>
      <c r="Y162" s="16">
        <f t="shared" si="33"/>
        <v>0</v>
      </c>
      <c r="Z162" s="14"/>
      <c r="AA162" s="14"/>
      <c r="AB162" s="14"/>
      <c r="AC162" s="14"/>
      <c r="AD162" s="14"/>
      <c r="AE162" s="14"/>
      <c r="AF162" s="14"/>
      <c r="AG162" s="14"/>
      <c r="AH162" s="14"/>
      <c r="AI162" s="14"/>
      <c r="AJ162" s="14"/>
      <c r="AK162" s="14"/>
      <c r="AL162" s="17"/>
      <c r="AM162" s="17"/>
      <c r="AN162" s="17"/>
      <c r="AO162" s="17"/>
      <c r="AP162" s="14"/>
      <c r="AQ162" s="14"/>
      <c r="AR162" s="15"/>
      <c r="AS162" s="15"/>
      <c r="AT162" s="15"/>
      <c r="AU162" s="15"/>
    </row>
    <row r="163" spans="10:47">
      <c r="J163" s="14"/>
      <c r="K163" s="14"/>
      <c r="L163" s="14"/>
      <c r="M163" s="14"/>
      <c r="N163" s="14"/>
      <c r="O163" s="14"/>
      <c r="P163" s="14"/>
      <c r="Q163" s="14"/>
      <c r="R163" s="16">
        <f t="shared" si="34"/>
        <v>0</v>
      </c>
      <c r="S163" s="16">
        <f t="shared" si="35"/>
        <v>0</v>
      </c>
      <c r="T163" s="16">
        <f t="shared" si="28"/>
        <v>0</v>
      </c>
      <c r="U163" s="16">
        <f t="shared" si="29"/>
        <v>0</v>
      </c>
      <c r="V163" s="16">
        <f t="shared" si="30"/>
        <v>0</v>
      </c>
      <c r="W163" s="16">
        <f t="shared" si="31"/>
        <v>0</v>
      </c>
      <c r="X163" s="16">
        <f t="shared" si="36"/>
        <v>0</v>
      </c>
      <c r="Y163" s="16">
        <f t="shared" si="33"/>
        <v>0</v>
      </c>
      <c r="Z163" s="14"/>
      <c r="AA163" s="14"/>
      <c r="AB163" s="14"/>
      <c r="AC163" s="14"/>
      <c r="AD163" s="14"/>
      <c r="AE163" s="14"/>
      <c r="AF163" s="14"/>
      <c r="AG163" s="14"/>
      <c r="AH163" s="14"/>
      <c r="AI163" s="14"/>
      <c r="AJ163" s="14"/>
      <c r="AK163" s="14"/>
      <c r="AL163" s="17"/>
      <c r="AM163" s="17"/>
      <c r="AN163" s="17"/>
      <c r="AO163" s="17"/>
      <c r="AP163" s="14"/>
      <c r="AQ163" s="14"/>
      <c r="AR163" s="15"/>
      <c r="AS163" s="15"/>
      <c r="AT163" s="15"/>
      <c r="AU163" s="15"/>
    </row>
    <row r="164" spans="10:47">
      <c r="J164" s="14"/>
      <c r="K164" s="14"/>
      <c r="L164" s="14"/>
      <c r="M164" s="14"/>
      <c r="N164" s="14"/>
      <c r="O164" s="14"/>
      <c r="P164" s="14"/>
      <c r="Q164" s="14"/>
      <c r="R164" s="16">
        <f t="shared" si="34"/>
        <v>0</v>
      </c>
      <c r="S164" s="16">
        <f t="shared" si="35"/>
        <v>0</v>
      </c>
      <c r="T164" s="16">
        <f t="shared" si="28"/>
        <v>0</v>
      </c>
      <c r="U164" s="16">
        <f t="shared" si="29"/>
        <v>0</v>
      </c>
      <c r="V164" s="16">
        <f t="shared" si="30"/>
        <v>0</v>
      </c>
      <c r="W164" s="16">
        <f t="shared" si="31"/>
        <v>0</v>
      </c>
      <c r="X164" s="16">
        <f t="shared" si="36"/>
        <v>0</v>
      </c>
      <c r="Y164" s="16">
        <f t="shared" si="33"/>
        <v>0</v>
      </c>
      <c r="Z164" s="14"/>
      <c r="AA164" s="14"/>
      <c r="AB164" s="14"/>
      <c r="AC164" s="14"/>
      <c r="AD164" s="14"/>
      <c r="AE164" s="14"/>
      <c r="AF164" s="14"/>
      <c r="AG164" s="14"/>
      <c r="AH164" s="14"/>
      <c r="AI164" s="14"/>
      <c r="AJ164" s="14"/>
      <c r="AK164" s="14"/>
      <c r="AL164" s="17"/>
      <c r="AM164" s="17"/>
      <c r="AN164" s="17"/>
      <c r="AO164" s="17"/>
      <c r="AP164" s="14"/>
      <c r="AQ164" s="14"/>
      <c r="AR164" s="15"/>
      <c r="AS164" s="15"/>
      <c r="AT164" s="15"/>
      <c r="AU164" s="15"/>
    </row>
    <row r="165" spans="10:47">
      <c r="J165" s="14"/>
      <c r="K165" s="14"/>
      <c r="L165" s="14"/>
      <c r="M165" s="14"/>
      <c r="N165" s="14"/>
      <c r="O165" s="14"/>
      <c r="P165" s="14"/>
      <c r="Q165" s="14"/>
      <c r="R165" s="16">
        <f t="shared" si="34"/>
        <v>0</v>
      </c>
      <c r="S165" s="16">
        <f t="shared" si="35"/>
        <v>0</v>
      </c>
      <c r="T165" s="16">
        <f t="shared" si="28"/>
        <v>0</v>
      </c>
      <c r="U165" s="16">
        <f t="shared" si="29"/>
        <v>0</v>
      </c>
      <c r="V165" s="16">
        <f t="shared" si="30"/>
        <v>0</v>
      </c>
      <c r="W165" s="16">
        <f t="shared" si="31"/>
        <v>0</v>
      </c>
      <c r="X165" s="16">
        <f t="shared" si="36"/>
        <v>0</v>
      </c>
      <c r="Y165" s="16">
        <f t="shared" si="33"/>
        <v>0</v>
      </c>
      <c r="Z165" s="14"/>
      <c r="AA165" s="14"/>
      <c r="AB165" s="14"/>
      <c r="AC165" s="14"/>
      <c r="AD165" s="14"/>
      <c r="AE165" s="14"/>
      <c r="AF165" s="14"/>
      <c r="AG165" s="14"/>
      <c r="AH165" s="14"/>
      <c r="AI165" s="14"/>
      <c r="AJ165" s="14"/>
      <c r="AK165" s="14"/>
      <c r="AL165" s="17"/>
      <c r="AM165" s="17"/>
      <c r="AN165" s="17"/>
      <c r="AO165" s="17"/>
      <c r="AP165" s="14"/>
      <c r="AQ165" s="14"/>
      <c r="AR165" s="15"/>
      <c r="AS165" s="15"/>
      <c r="AT165" s="15"/>
      <c r="AU165" s="15"/>
    </row>
    <row r="166" spans="10:47">
      <c r="J166" s="14"/>
      <c r="K166" s="14"/>
      <c r="L166" s="14"/>
      <c r="M166" s="14"/>
      <c r="N166" s="14"/>
      <c r="O166" s="14"/>
      <c r="P166" s="14"/>
      <c r="Q166" s="14"/>
      <c r="R166" s="16">
        <f t="shared" si="34"/>
        <v>0</v>
      </c>
      <c r="S166" s="16">
        <f t="shared" si="35"/>
        <v>0</v>
      </c>
      <c r="T166" s="16">
        <f t="shared" si="28"/>
        <v>0</v>
      </c>
      <c r="U166" s="16">
        <f t="shared" si="29"/>
        <v>0</v>
      </c>
      <c r="V166" s="16">
        <f t="shared" si="30"/>
        <v>0</v>
      </c>
      <c r="W166" s="16">
        <f t="shared" si="31"/>
        <v>0</v>
      </c>
      <c r="X166" s="16">
        <f t="shared" si="36"/>
        <v>0</v>
      </c>
      <c r="Y166" s="16">
        <f t="shared" si="33"/>
        <v>0</v>
      </c>
      <c r="Z166" s="14"/>
      <c r="AA166" s="14"/>
      <c r="AB166" s="14"/>
      <c r="AC166" s="14"/>
      <c r="AD166" s="14"/>
      <c r="AE166" s="14"/>
      <c r="AF166" s="14"/>
      <c r="AG166" s="14"/>
      <c r="AH166" s="14"/>
      <c r="AI166" s="14"/>
      <c r="AJ166" s="14"/>
      <c r="AK166" s="14"/>
      <c r="AL166" s="17"/>
      <c r="AM166" s="17"/>
      <c r="AN166" s="17"/>
      <c r="AO166" s="17"/>
      <c r="AP166" s="14"/>
      <c r="AQ166" s="14"/>
      <c r="AR166" s="15"/>
      <c r="AS166" s="15"/>
      <c r="AT166" s="15"/>
      <c r="AU166" s="15"/>
    </row>
    <row r="167" spans="10:47">
      <c r="J167" s="14"/>
      <c r="K167" s="14"/>
      <c r="L167" s="14"/>
      <c r="M167" s="14"/>
      <c r="N167" s="14"/>
      <c r="O167" s="14"/>
      <c r="P167" s="14"/>
      <c r="Q167" s="14"/>
      <c r="R167" s="16">
        <f t="shared" si="34"/>
        <v>0</v>
      </c>
      <c r="S167" s="16">
        <f t="shared" si="35"/>
        <v>0</v>
      </c>
      <c r="T167" s="16">
        <f t="shared" si="28"/>
        <v>0</v>
      </c>
      <c r="U167" s="16">
        <f t="shared" si="29"/>
        <v>0</v>
      </c>
      <c r="V167" s="16">
        <f t="shared" si="30"/>
        <v>0</v>
      </c>
      <c r="W167" s="16">
        <f t="shared" si="31"/>
        <v>0</v>
      </c>
      <c r="X167" s="16">
        <f t="shared" si="36"/>
        <v>0</v>
      </c>
      <c r="Y167" s="16">
        <f t="shared" si="33"/>
        <v>0</v>
      </c>
      <c r="Z167" s="14"/>
      <c r="AA167" s="14"/>
      <c r="AB167" s="14"/>
      <c r="AC167" s="14"/>
      <c r="AD167" s="14"/>
      <c r="AE167" s="14"/>
      <c r="AF167" s="14"/>
      <c r="AG167" s="14"/>
      <c r="AH167" s="14"/>
      <c r="AI167" s="14"/>
      <c r="AJ167" s="14"/>
      <c r="AK167" s="14"/>
      <c r="AL167" s="17"/>
      <c r="AM167" s="17"/>
      <c r="AN167" s="17"/>
      <c r="AO167" s="17"/>
      <c r="AP167" s="14"/>
      <c r="AQ167" s="14"/>
      <c r="AR167" s="15"/>
      <c r="AS167" s="15"/>
      <c r="AT167" s="15"/>
      <c r="AU167" s="15"/>
    </row>
    <row r="168" spans="10:47">
      <c r="J168" s="14"/>
      <c r="K168" s="14"/>
      <c r="L168" s="14"/>
      <c r="M168" s="14"/>
      <c r="N168" s="14"/>
      <c r="O168" s="14"/>
      <c r="P168" s="14"/>
      <c r="Q168" s="14"/>
      <c r="R168" s="16">
        <f t="shared" si="34"/>
        <v>0</v>
      </c>
      <c r="S168" s="16">
        <f t="shared" si="35"/>
        <v>0</v>
      </c>
      <c r="T168" s="16">
        <f t="shared" si="28"/>
        <v>0</v>
      </c>
      <c r="U168" s="16">
        <f t="shared" si="29"/>
        <v>0</v>
      </c>
      <c r="V168" s="16">
        <f t="shared" si="30"/>
        <v>0</v>
      </c>
      <c r="W168" s="16">
        <f t="shared" si="31"/>
        <v>0</v>
      </c>
      <c r="X168" s="16">
        <f t="shared" si="36"/>
        <v>0</v>
      </c>
      <c r="Y168" s="16">
        <f t="shared" si="33"/>
        <v>0</v>
      </c>
      <c r="Z168" s="14"/>
      <c r="AA168" s="14"/>
      <c r="AB168" s="14"/>
      <c r="AC168" s="14"/>
      <c r="AD168" s="14"/>
      <c r="AE168" s="14"/>
      <c r="AF168" s="14"/>
      <c r="AG168" s="14"/>
      <c r="AH168" s="14"/>
      <c r="AI168" s="14"/>
      <c r="AJ168" s="14"/>
      <c r="AK168" s="14"/>
      <c r="AL168" s="17"/>
      <c r="AM168" s="17"/>
      <c r="AN168" s="17"/>
      <c r="AO168" s="17"/>
      <c r="AP168" s="14"/>
      <c r="AQ168" s="14"/>
      <c r="AR168" s="15"/>
      <c r="AS168" s="15"/>
      <c r="AT168" s="15"/>
      <c r="AU168" s="15"/>
    </row>
    <row r="169" spans="10:47">
      <c r="J169" s="14"/>
      <c r="K169" s="14"/>
      <c r="L169" s="14"/>
      <c r="M169" s="14"/>
      <c r="N169" s="14"/>
      <c r="O169" s="14"/>
      <c r="P169" s="14"/>
      <c r="Q169" s="14"/>
      <c r="R169" s="16">
        <f t="shared" si="34"/>
        <v>0</v>
      </c>
      <c r="S169" s="16">
        <f t="shared" si="35"/>
        <v>0</v>
      </c>
      <c r="T169" s="16">
        <f t="shared" si="28"/>
        <v>0</v>
      </c>
      <c r="U169" s="16">
        <f t="shared" si="29"/>
        <v>0</v>
      </c>
      <c r="V169" s="16">
        <f t="shared" si="30"/>
        <v>0</v>
      </c>
      <c r="W169" s="16">
        <f t="shared" si="31"/>
        <v>0</v>
      </c>
      <c r="X169" s="16">
        <f t="shared" si="36"/>
        <v>0</v>
      </c>
      <c r="Y169" s="16">
        <f t="shared" si="33"/>
        <v>0</v>
      </c>
      <c r="Z169" s="14"/>
      <c r="AA169" s="14"/>
      <c r="AB169" s="14"/>
      <c r="AC169" s="14"/>
      <c r="AD169" s="14"/>
      <c r="AE169" s="14"/>
      <c r="AF169" s="14"/>
      <c r="AG169" s="14"/>
      <c r="AH169" s="14"/>
      <c r="AI169" s="14"/>
      <c r="AJ169" s="14"/>
      <c r="AK169" s="14"/>
      <c r="AL169" s="17"/>
      <c r="AM169" s="17"/>
      <c r="AN169" s="17"/>
      <c r="AO169" s="17"/>
      <c r="AP169" s="14"/>
      <c r="AQ169" s="14"/>
      <c r="AR169" s="15"/>
      <c r="AS169" s="15"/>
      <c r="AT169" s="15"/>
      <c r="AU169" s="15"/>
    </row>
    <row r="170" spans="10:47">
      <c r="J170" s="14"/>
      <c r="K170" s="14"/>
      <c r="L170" s="14"/>
      <c r="M170" s="14"/>
      <c r="N170" s="14"/>
      <c r="O170" s="14"/>
      <c r="P170" s="14"/>
      <c r="Q170" s="14"/>
      <c r="R170" s="16">
        <f t="shared" si="34"/>
        <v>0</v>
      </c>
      <c r="S170" s="16">
        <f t="shared" si="35"/>
        <v>0</v>
      </c>
      <c r="T170" s="16">
        <f t="shared" si="28"/>
        <v>0</v>
      </c>
      <c r="U170" s="16">
        <f t="shared" si="29"/>
        <v>0</v>
      </c>
      <c r="V170" s="16">
        <f t="shared" si="30"/>
        <v>0</v>
      </c>
      <c r="W170" s="16">
        <f t="shared" si="31"/>
        <v>0</v>
      </c>
      <c r="X170" s="16">
        <f t="shared" si="36"/>
        <v>0</v>
      </c>
      <c r="Y170" s="16">
        <f t="shared" si="33"/>
        <v>0</v>
      </c>
      <c r="Z170" s="14"/>
      <c r="AA170" s="14"/>
      <c r="AB170" s="14"/>
      <c r="AC170" s="14"/>
      <c r="AD170" s="14"/>
      <c r="AE170" s="14"/>
      <c r="AF170" s="14"/>
      <c r="AG170" s="14"/>
      <c r="AH170" s="14"/>
      <c r="AI170" s="14"/>
      <c r="AJ170" s="14"/>
      <c r="AK170" s="14"/>
      <c r="AL170" s="17"/>
      <c r="AM170" s="17"/>
      <c r="AN170" s="17"/>
      <c r="AO170" s="17"/>
      <c r="AP170" s="14"/>
      <c r="AQ170" s="14"/>
      <c r="AR170" s="15"/>
      <c r="AS170" s="15"/>
      <c r="AT170" s="15"/>
      <c r="AU170" s="15"/>
    </row>
    <row r="171" spans="10:47">
      <c r="J171" s="14"/>
      <c r="K171" s="14"/>
      <c r="L171" s="14"/>
      <c r="M171" s="14"/>
      <c r="N171" s="14"/>
      <c r="O171" s="14"/>
      <c r="P171" s="14"/>
      <c r="Q171" s="14"/>
      <c r="R171" s="16">
        <f t="shared" si="34"/>
        <v>0</v>
      </c>
      <c r="S171" s="16">
        <f t="shared" si="35"/>
        <v>0</v>
      </c>
      <c r="T171" s="16">
        <f t="shared" si="28"/>
        <v>0</v>
      </c>
      <c r="U171" s="16">
        <f t="shared" si="29"/>
        <v>0</v>
      </c>
      <c r="V171" s="16">
        <f t="shared" si="30"/>
        <v>0</v>
      </c>
      <c r="W171" s="16">
        <f t="shared" si="31"/>
        <v>0</v>
      </c>
      <c r="X171" s="16">
        <f t="shared" si="36"/>
        <v>0</v>
      </c>
      <c r="Y171" s="16">
        <f t="shared" si="33"/>
        <v>0</v>
      </c>
      <c r="Z171" s="14"/>
      <c r="AA171" s="14"/>
      <c r="AB171" s="14"/>
      <c r="AC171" s="14"/>
      <c r="AD171" s="14"/>
      <c r="AE171" s="14"/>
      <c r="AF171" s="14"/>
      <c r="AG171" s="14"/>
      <c r="AH171" s="14"/>
      <c r="AI171" s="14"/>
      <c r="AJ171" s="14"/>
      <c r="AK171" s="14"/>
      <c r="AL171" s="17"/>
      <c r="AM171" s="17"/>
      <c r="AN171" s="17"/>
      <c r="AO171" s="17"/>
      <c r="AP171" s="14"/>
      <c r="AQ171" s="14"/>
      <c r="AR171" s="15"/>
      <c r="AS171" s="15"/>
      <c r="AT171" s="15"/>
      <c r="AU171" s="15"/>
    </row>
    <row r="172" spans="10:47">
      <c r="J172" s="14"/>
      <c r="K172" s="14"/>
      <c r="L172" s="14"/>
      <c r="M172" s="14"/>
      <c r="N172" s="14"/>
      <c r="O172" s="14"/>
      <c r="P172" s="14"/>
      <c r="Q172" s="14"/>
      <c r="R172" s="16">
        <f t="shared" si="34"/>
        <v>0</v>
      </c>
      <c r="S172" s="16">
        <f t="shared" si="35"/>
        <v>0</v>
      </c>
      <c r="T172" s="16">
        <f t="shared" si="28"/>
        <v>0</v>
      </c>
      <c r="U172" s="16">
        <f t="shared" si="29"/>
        <v>0</v>
      </c>
      <c r="V172" s="16">
        <f t="shared" si="30"/>
        <v>0</v>
      </c>
      <c r="W172" s="16">
        <f t="shared" si="31"/>
        <v>0</v>
      </c>
      <c r="X172" s="16">
        <f t="shared" si="36"/>
        <v>0</v>
      </c>
      <c r="Y172" s="16">
        <f t="shared" si="33"/>
        <v>0</v>
      </c>
      <c r="Z172" s="14"/>
      <c r="AA172" s="14"/>
      <c r="AB172" s="14"/>
      <c r="AC172" s="14"/>
      <c r="AD172" s="14"/>
      <c r="AE172" s="14"/>
      <c r="AF172" s="14"/>
      <c r="AG172" s="14"/>
      <c r="AH172" s="14"/>
      <c r="AI172" s="14"/>
      <c r="AJ172" s="14"/>
      <c r="AK172" s="14"/>
      <c r="AL172" s="17"/>
      <c r="AM172" s="17"/>
      <c r="AN172" s="17"/>
      <c r="AO172" s="17"/>
      <c r="AP172" s="14"/>
      <c r="AQ172" s="14"/>
      <c r="AR172" s="15"/>
      <c r="AS172" s="15"/>
      <c r="AT172" s="15"/>
      <c r="AU172" s="15"/>
    </row>
    <row r="173" spans="10:47">
      <c r="J173" s="14"/>
      <c r="K173" s="14"/>
      <c r="L173" s="14"/>
      <c r="M173" s="14"/>
      <c r="N173" s="14"/>
      <c r="O173" s="14"/>
      <c r="P173" s="14"/>
      <c r="Q173" s="14"/>
      <c r="R173" s="16">
        <f t="shared" si="34"/>
        <v>0</v>
      </c>
      <c r="S173" s="16">
        <f t="shared" si="35"/>
        <v>0</v>
      </c>
      <c r="T173" s="16">
        <f t="shared" si="28"/>
        <v>0</v>
      </c>
      <c r="U173" s="16">
        <f t="shared" si="29"/>
        <v>0</v>
      </c>
      <c r="V173" s="16">
        <f t="shared" si="30"/>
        <v>0</v>
      </c>
      <c r="W173" s="16">
        <f t="shared" si="31"/>
        <v>0</v>
      </c>
      <c r="X173" s="16">
        <f t="shared" si="36"/>
        <v>0</v>
      </c>
      <c r="Y173" s="16">
        <f t="shared" si="33"/>
        <v>0</v>
      </c>
      <c r="Z173" s="14"/>
      <c r="AA173" s="14"/>
      <c r="AB173" s="14"/>
      <c r="AC173" s="14"/>
      <c r="AD173" s="14"/>
      <c r="AE173" s="14"/>
      <c r="AF173" s="14"/>
      <c r="AG173" s="14"/>
      <c r="AH173" s="14"/>
      <c r="AI173" s="14"/>
      <c r="AJ173" s="14"/>
      <c r="AK173" s="14"/>
      <c r="AL173" s="17"/>
      <c r="AM173" s="17"/>
      <c r="AN173" s="17"/>
      <c r="AO173" s="17"/>
      <c r="AP173" s="14"/>
      <c r="AQ173" s="14"/>
      <c r="AR173" s="15"/>
      <c r="AS173" s="15"/>
      <c r="AT173" s="15"/>
      <c r="AU173" s="15"/>
    </row>
    <row r="174" spans="10:47">
      <c r="J174" s="14"/>
      <c r="K174" s="14"/>
      <c r="L174" s="14"/>
      <c r="M174" s="14"/>
      <c r="N174" s="14"/>
      <c r="O174" s="14"/>
      <c r="P174" s="14"/>
      <c r="Q174" s="14"/>
      <c r="R174" s="16">
        <f t="shared" si="34"/>
        <v>0</v>
      </c>
      <c r="S174" s="16">
        <f t="shared" si="35"/>
        <v>0</v>
      </c>
      <c r="T174" s="16">
        <f t="shared" si="28"/>
        <v>0</v>
      </c>
      <c r="U174" s="16">
        <f t="shared" si="29"/>
        <v>0</v>
      </c>
      <c r="V174" s="16">
        <f t="shared" si="30"/>
        <v>0</v>
      </c>
      <c r="W174" s="16">
        <f t="shared" si="31"/>
        <v>0</v>
      </c>
      <c r="X174" s="16">
        <f t="shared" si="36"/>
        <v>0</v>
      </c>
      <c r="Y174" s="16">
        <f t="shared" si="33"/>
        <v>0</v>
      </c>
      <c r="Z174" s="14"/>
      <c r="AA174" s="14"/>
      <c r="AB174" s="14"/>
      <c r="AC174" s="14"/>
      <c r="AD174" s="14"/>
      <c r="AE174" s="14"/>
      <c r="AF174" s="14"/>
      <c r="AG174" s="14"/>
      <c r="AH174" s="14"/>
      <c r="AI174" s="14"/>
      <c r="AJ174" s="14"/>
      <c r="AK174" s="14"/>
      <c r="AL174" s="17"/>
      <c r="AM174" s="17"/>
      <c r="AN174" s="17"/>
      <c r="AO174" s="17"/>
      <c r="AP174" s="14"/>
      <c r="AQ174" s="14"/>
      <c r="AR174" s="15"/>
      <c r="AS174" s="15"/>
      <c r="AT174" s="15"/>
      <c r="AU174" s="15"/>
    </row>
    <row r="175" spans="10:47">
      <c r="J175" s="14"/>
      <c r="K175" s="14"/>
      <c r="L175" s="14"/>
      <c r="M175" s="14"/>
      <c r="N175" s="14"/>
      <c r="O175" s="14"/>
      <c r="P175" s="14"/>
      <c r="Q175" s="14"/>
      <c r="R175" s="16">
        <f t="shared" si="34"/>
        <v>0</v>
      </c>
      <c r="S175" s="16">
        <f t="shared" si="35"/>
        <v>0</v>
      </c>
      <c r="T175" s="16">
        <f t="shared" si="28"/>
        <v>0</v>
      </c>
      <c r="U175" s="16">
        <f t="shared" si="29"/>
        <v>0</v>
      </c>
      <c r="V175" s="16">
        <f t="shared" si="30"/>
        <v>0</v>
      </c>
      <c r="W175" s="16">
        <f t="shared" si="31"/>
        <v>0</v>
      </c>
      <c r="X175" s="16">
        <f t="shared" si="36"/>
        <v>0</v>
      </c>
      <c r="Y175" s="16">
        <f t="shared" si="33"/>
        <v>0</v>
      </c>
      <c r="Z175" s="14"/>
      <c r="AA175" s="14"/>
      <c r="AB175" s="14"/>
      <c r="AC175" s="14"/>
      <c r="AD175" s="14"/>
      <c r="AE175" s="14"/>
      <c r="AF175" s="14"/>
      <c r="AG175" s="14"/>
      <c r="AH175" s="14"/>
      <c r="AI175" s="14"/>
      <c r="AJ175" s="14"/>
      <c r="AK175" s="14"/>
      <c r="AL175" s="17"/>
      <c r="AM175" s="17"/>
      <c r="AN175" s="17"/>
      <c r="AO175" s="17"/>
      <c r="AP175" s="14"/>
      <c r="AQ175" s="14"/>
      <c r="AR175" s="15"/>
      <c r="AS175" s="15"/>
      <c r="AT175" s="15"/>
      <c r="AU175" s="15"/>
    </row>
    <row r="176" spans="10:47">
      <c r="J176" s="14"/>
      <c r="K176" s="14"/>
      <c r="L176" s="14"/>
      <c r="M176" s="14"/>
      <c r="N176" s="14"/>
      <c r="O176" s="14"/>
      <c r="P176" s="14"/>
      <c r="Q176" s="14"/>
      <c r="R176" s="16">
        <f t="shared" si="34"/>
        <v>0</v>
      </c>
      <c r="S176" s="16">
        <f t="shared" si="35"/>
        <v>0</v>
      </c>
      <c r="T176" s="16">
        <f t="shared" si="28"/>
        <v>0</v>
      </c>
      <c r="U176" s="16">
        <f t="shared" si="29"/>
        <v>0</v>
      </c>
      <c r="V176" s="16">
        <f t="shared" si="30"/>
        <v>0</v>
      </c>
      <c r="W176" s="16">
        <f t="shared" si="31"/>
        <v>0</v>
      </c>
      <c r="X176" s="16">
        <f t="shared" si="36"/>
        <v>0</v>
      </c>
      <c r="Y176" s="16">
        <f t="shared" si="33"/>
        <v>0</v>
      </c>
      <c r="Z176" s="14"/>
      <c r="AA176" s="14"/>
      <c r="AB176" s="14"/>
      <c r="AC176" s="14"/>
      <c r="AD176" s="14"/>
      <c r="AE176" s="14"/>
      <c r="AF176" s="14"/>
      <c r="AG176" s="14"/>
      <c r="AH176" s="14"/>
      <c r="AI176" s="14"/>
      <c r="AJ176" s="14"/>
      <c r="AK176" s="14"/>
      <c r="AL176" s="17"/>
      <c r="AM176" s="17"/>
      <c r="AN176" s="17"/>
      <c r="AO176" s="17"/>
      <c r="AP176" s="14"/>
      <c r="AQ176" s="14"/>
      <c r="AR176" s="15"/>
      <c r="AS176" s="15"/>
      <c r="AT176" s="15"/>
      <c r="AU176" s="15"/>
    </row>
    <row r="177" spans="10:47">
      <c r="J177" s="14"/>
      <c r="K177" s="14"/>
      <c r="L177" s="14"/>
      <c r="M177" s="14"/>
      <c r="N177" s="14"/>
      <c r="O177" s="14"/>
      <c r="P177" s="14"/>
      <c r="Q177" s="14"/>
      <c r="R177" s="16">
        <f t="shared" si="34"/>
        <v>0</v>
      </c>
      <c r="S177" s="16">
        <f t="shared" si="35"/>
        <v>0</v>
      </c>
      <c r="T177" s="16">
        <f t="shared" si="28"/>
        <v>0</v>
      </c>
      <c r="U177" s="16">
        <f t="shared" si="29"/>
        <v>0</v>
      </c>
      <c r="V177" s="16">
        <f t="shared" si="30"/>
        <v>0</v>
      </c>
      <c r="W177" s="16">
        <f t="shared" si="31"/>
        <v>0</v>
      </c>
      <c r="X177" s="16">
        <f t="shared" si="36"/>
        <v>0</v>
      </c>
      <c r="Y177" s="16">
        <f t="shared" si="33"/>
        <v>0</v>
      </c>
      <c r="Z177" s="14"/>
      <c r="AA177" s="14"/>
      <c r="AB177" s="14"/>
      <c r="AC177" s="14"/>
      <c r="AD177" s="14"/>
      <c r="AE177" s="14"/>
      <c r="AF177" s="14"/>
      <c r="AG177" s="14"/>
      <c r="AH177" s="14"/>
      <c r="AI177" s="14"/>
      <c r="AJ177" s="14"/>
      <c r="AK177" s="14"/>
      <c r="AL177" s="17"/>
      <c r="AM177" s="17"/>
      <c r="AN177" s="17"/>
      <c r="AO177" s="17"/>
      <c r="AP177" s="14"/>
      <c r="AQ177" s="14"/>
      <c r="AR177" s="15"/>
      <c r="AS177" s="15"/>
      <c r="AT177" s="15"/>
      <c r="AU177" s="15"/>
    </row>
    <row r="178" spans="10:47">
      <c r="J178" s="14"/>
      <c r="K178" s="14"/>
      <c r="L178" s="14"/>
      <c r="M178" s="14"/>
      <c r="N178" s="14"/>
      <c r="O178" s="14"/>
      <c r="P178" s="14"/>
      <c r="Q178" s="14"/>
      <c r="R178" s="16">
        <f t="shared" si="34"/>
        <v>0</v>
      </c>
      <c r="S178" s="16">
        <f t="shared" si="35"/>
        <v>0</v>
      </c>
      <c r="T178" s="16">
        <f t="shared" ref="T178:T241" si="37">IF(O178=1,$F178*1,0)</f>
        <v>0</v>
      </c>
      <c r="U178" s="16">
        <f t="shared" ref="U178:U241" si="38">IF(P178=1,$F178*7,0)</f>
        <v>0</v>
      </c>
      <c r="V178" s="16">
        <f t="shared" ref="V178:V241" si="39">IF(Q178=1,$F178*30,0)</f>
        <v>0</v>
      </c>
      <c r="W178" s="16">
        <f t="shared" ref="W178:W241" si="40">IF(R178=1,$F178*90,0)</f>
        <v>0</v>
      </c>
      <c r="X178" s="16">
        <f t="shared" ref="X178:X209" si="41">IF(S178=1,$F178*365,0)</f>
        <v>0</v>
      </c>
      <c r="Y178" s="16">
        <f t="shared" ref="Y178:Y241" si="42">IF(AND(F178&gt;1,F178="Années"),"Erreur de saisie",ROUND(SUM($T178:$X178),0))</f>
        <v>0</v>
      </c>
      <c r="Z178" s="14"/>
      <c r="AA178" s="14"/>
      <c r="AB178" s="14"/>
      <c r="AC178" s="14"/>
      <c r="AD178" s="14"/>
      <c r="AE178" s="14"/>
      <c r="AF178" s="14"/>
      <c r="AG178" s="14"/>
      <c r="AH178" s="14"/>
      <c r="AI178" s="14"/>
      <c r="AJ178" s="14"/>
      <c r="AK178" s="14"/>
      <c r="AL178" s="17"/>
      <c r="AM178" s="17"/>
      <c r="AN178" s="17"/>
      <c r="AO178" s="17"/>
      <c r="AP178" s="14"/>
      <c r="AQ178" s="14"/>
      <c r="AR178" s="15"/>
      <c r="AS178" s="15"/>
      <c r="AT178" s="15"/>
      <c r="AU178" s="15"/>
    </row>
    <row r="179" spans="10:47">
      <c r="J179" s="14"/>
      <c r="K179" s="14"/>
      <c r="L179" s="14"/>
      <c r="M179" s="14"/>
      <c r="N179" s="14"/>
      <c r="O179" s="14"/>
      <c r="P179" s="14"/>
      <c r="Q179" s="14"/>
      <c r="R179" s="16">
        <f t="shared" si="34"/>
        <v>0</v>
      </c>
      <c r="S179" s="16">
        <f t="shared" si="35"/>
        <v>0</v>
      </c>
      <c r="T179" s="16">
        <f t="shared" si="37"/>
        <v>0</v>
      </c>
      <c r="U179" s="16">
        <f t="shared" si="38"/>
        <v>0</v>
      </c>
      <c r="V179" s="16">
        <f t="shared" si="39"/>
        <v>0</v>
      </c>
      <c r="W179" s="16">
        <f t="shared" si="40"/>
        <v>0</v>
      </c>
      <c r="X179" s="16">
        <f t="shared" si="41"/>
        <v>0</v>
      </c>
      <c r="Y179" s="16">
        <f t="shared" si="42"/>
        <v>0</v>
      </c>
      <c r="Z179" s="14"/>
      <c r="AA179" s="14"/>
      <c r="AB179" s="14"/>
      <c r="AC179" s="14"/>
      <c r="AD179" s="14"/>
      <c r="AE179" s="14"/>
      <c r="AF179" s="14"/>
      <c r="AG179" s="14"/>
      <c r="AH179" s="14"/>
      <c r="AI179" s="14"/>
      <c r="AJ179" s="14"/>
      <c r="AK179" s="14"/>
      <c r="AL179" s="17"/>
      <c r="AM179" s="17"/>
      <c r="AN179" s="17"/>
      <c r="AO179" s="17"/>
      <c r="AP179" s="14"/>
      <c r="AQ179" s="14"/>
      <c r="AR179" s="15"/>
      <c r="AS179" s="15"/>
      <c r="AT179" s="15"/>
      <c r="AU179" s="15"/>
    </row>
    <row r="180" spans="10:47">
      <c r="J180" s="14"/>
      <c r="K180" s="14"/>
      <c r="L180" s="14"/>
      <c r="M180" s="14"/>
      <c r="N180" s="14"/>
      <c r="O180" s="14"/>
      <c r="P180" s="14"/>
      <c r="Q180" s="14"/>
      <c r="R180" s="16">
        <f t="shared" si="34"/>
        <v>0</v>
      </c>
      <c r="S180" s="16">
        <f t="shared" si="35"/>
        <v>0</v>
      </c>
      <c r="T180" s="16">
        <f t="shared" si="37"/>
        <v>0</v>
      </c>
      <c r="U180" s="16">
        <f t="shared" si="38"/>
        <v>0</v>
      </c>
      <c r="V180" s="16">
        <f t="shared" si="39"/>
        <v>0</v>
      </c>
      <c r="W180" s="16">
        <f t="shared" si="40"/>
        <v>0</v>
      </c>
      <c r="X180" s="16">
        <f t="shared" si="41"/>
        <v>0</v>
      </c>
      <c r="Y180" s="16">
        <f t="shared" si="42"/>
        <v>0</v>
      </c>
      <c r="Z180" s="14"/>
      <c r="AA180" s="14"/>
      <c r="AB180" s="14"/>
      <c r="AC180" s="14"/>
      <c r="AD180" s="14"/>
      <c r="AE180" s="14"/>
      <c r="AF180" s="14"/>
      <c r="AG180" s="14"/>
      <c r="AH180" s="14"/>
      <c r="AI180" s="14"/>
      <c r="AJ180" s="14"/>
      <c r="AK180" s="14"/>
      <c r="AL180" s="17"/>
      <c r="AM180" s="17"/>
      <c r="AN180" s="17"/>
      <c r="AO180" s="17"/>
      <c r="AP180" s="14"/>
      <c r="AQ180" s="14"/>
      <c r="AR180" s="15"/>
      <c r="AS180" s="15"/>
      <c r="AT180" s="15"/>
      <c r="AU180" s="15"/>
    </row>
    <row r="181" spans="10:47">
      <c r="J181" s="14"/>
      <c r="K181" s="14"/>
      <c r="L181" s="14"/>
      <c r="M181" s="14"/>
      <c r="N181" s="14"/>
      <c r="O181" s="14"/>
      <c r="P181" s="14"/>
      <c r="Q181" s="14"/>
      <c r="R181" s="16">
        <f t="shared" si="34"/>
        <v>0</v>
      </c>
      <c r="S181" s="16">
        <f t="shared" si="35"/>
        <v>0</v>
      </c>
      <c r="T181" s="16">
        <f t="shared" si="37"/>
        <v>0</v>
      </c>
      <c r="U181" s="16">
        <f t="shared" si="38"/>
        <v>0</v>
      </c>
      <c r="V181" s="16">
        <f t="shared" si="39"/>
        <v>0</v>
      </c>
      <c r="W181" s="16">
        <f t="shared" si="40"/>
        <v>0</v>
      </c>
      <c r="X181" s="16">
        <f t="shared" si="41"/>
        <v>0</v>
      </c>
      <c r="Y181" s="16">
        <f t="shared" si="42"/>
        <v>0</v>
      </c>
      <c r="Z181" s="14"/>
      <c r="AA181" s="14"/>
      <c r="AB181" s="14"/>
      <c r="AC181" s="14"/>
      <c r="AD181" s="14"/>
      <c r="AE181" s="14"/>
      <c r="AF181" s="14"/>
      <c r="AG181" s="14"/>
      <c r="AH181" s="14"/>
      <c r="AI181" s="14"/>
      <c r="AJ181" s="14"/>
      <c r="AK181" s="14"/>
      <c r="AL181" s="17"/>
      <c r="AM181" s="17"/>
      <c r="AN181" s="17"/>
      <c r="AO181" s="17"/>
      <c r="AP181" s="14"/>
      <c r="AQ181" s="14"/>
      <c r="AR181" s="15"/>
      <c r="AS181" s="15"/>
      <c r="AT181" s="15"/>
      <c r="AU181" s="15"/>
    </row>
    <row r="182" spans="10:47">
      <c r="J182" s="14"/>
      <c r="K182" s="14"/>
      <c r="L182" s="14"/>
      <c r="M182" s="14"/>
      <c r="N182" s="14"/>
      <c r="O182" s="14"/>
      <c r="P182" s="14"/>
      <c r="Q182" s="14"/>
      <c r="R182" s="16">
        <f t="shared" si="34"/>
        <v>0</v>
      </c>
      <c r="S182" s="16">
        <f t="shared" si="35"/>
        <v>0</v>
      </c>
      <c r="T182" s="16">
        <f t="shared" si="37"/>
        <v>0</v>
      </c>
      <c r="U182" s="16">
        <f t="shared" si="38"/>
        <v>0</v>
      </c>
      <c r="V182" s="16">
        <f t="shared" si="39"/>
        <v>0</v>
      </c>
      <c r="W182" s="16">
        <f t="shared" si="40"/>
        <v>0</v>
      </c>
      <c r="X182" s="16">
        <f t="shared" si="41"/>
        <v>0</v>
      </c>
      <c r="Y182" s="16">
        <f t="shared" si="42"/>
        <v>0</v>
      </c>
      <c r="Z182" s="14"/>
      <c r="AA182" s="14"/>
      <c r="AB182" s="14"/>
      <c r="AC182" s="14"/>
      <c r="AD182" s="14"/>
      <c r="AE182" s="14"/>
      <c r="AF182" s="14"/>
      <c r="AG182" s="14"/>
      <c r="AH182" s="14"/>
      <c r="AI182" s="14"/>
      <c r="AJ182" s="14"/>
      <c r="AK182" s="14"/>
      <c r="AL182" s="17"/>
      <c r="AM182" s="17"/>
      <c r="AN182" s="17"/>
      <c r="AO182" s="17"/>
      <c r="AP182" s="14"/>
      <c r="AQ182" s="14"/>
      <c r="AR182" s="15"/>
      <c r="AS182" s="15"/>
      <c r="AT182" s="15"/>
      <c r="AU182" s="15"/>
    </row>
    <row r="183" spans="10:47">
      <c r="J183" s="14"/>
      <c r="K183" s="14"/>
      <c r="L183" s="14"/>
      <c r="M183" s="14"/>
      <c r="N183" s="14"/>
      <c r="O183" s="14"/>
      <c r="P183" s="14"/>
      <c r="Q183" s="14"/>
      <c r="R183" s="16">
        <f t="shared" si="34"/>
        <v>0</v>
      </c>
      <c r="S183" s="16">
        <f t="shared" si="35"/>
        <v>0</v>
      </c>
      <c r="T183" s="16">
        <f t="shared" si="37"/>
        <v>0</v>
      </c>
      <c r="U183" s="16">
        <f t="shared" si="38"/>
        <v>0</v>
      </c>
      <c r="V183" s="16">
        <f t="shared" si="39"/>
        <v>0</v>
      </c>
      <c r="W183" s="16">
        <f t="shared" si="40"/>
        <v>0</v>
      </c>
      <c r="X183" s="16">
        <f t="shared" si="41"/>
        <v>0</v>
      </c>
      <c r="Y183" s="16">
        <f t="shared" si="42"/>
        <v>0</v>
      </c>
      <c r="Z183" s="14"/>
      <c r="AA183" s="14"/>
      <c r="AB183" s="14"/>
      <c r="AC183" s="14"/>
      <c r="AD183" s="14"/>
      <c r="AE183" s="14"/>
      <c r="AF183" s="14"/>
      <c r="AG183" s="14"/>
      <c r="AH183" s="14"/>
      <c r="AI183" s="14"/>
      <c r="AJ183" s="14"/>
      <c r="AK183" s="14"/>
      <c r="AL183" s="17"/>
      <c r="AM183" s="17"/>
      <c r="AN183" s="17"/>
      <c r="AO183" s="17"/>
      <c r="AP183" s="14"/>
      <c r="AQ183" s="14"/>
      <c r="AR183" s="15"/>
      <c r="AS183" s="15"/>
      <c r="AT183" s="15"/>
      <c r="AU183" s="15"/>
    </row>
    <row r="184" spans="10:47">
      <c r="J184" s="14"/>
      <c r="K184" s="14"/>
      <c r="L184" s="14"/>
      <c r="M184" s="14"/>
      <c r="N184" s="14"/>
      <c r="O184" s="14"/>
      <c r="P184" s="14"/>
      <c r="Q184" s="14"/>
      <c r="R184" s="16">
        <f t="shared" ref="R184:R247" si="43">IF($G184="Trimestre(s)",1,0)</f>
        <v>0</v>
      </c>
      <c r="S184" s="16">
        <f t="shared" ref="S184:S202" si="44">IF($G184="Année(s)",1,0)</f>
        <v>0</v>
      </c>
      <c r="T184" s="16">
        <f t="shared" si="37"/>
        <v>0</v>
      </c>
      <c r="U184" s="16">
        <f t="shared" si="38"/>
        <v>0</v>
      </c>
      <c r="V184" s="16">
        <f t="shared" si="39"/>
        <v>0</v>
      </c>
      <c r="W184" s="16">
        <f t="shared" si="40"/>
        <v>0</v>
      </c>
      <c r="X184" s="16">
        <f t="shared" si="41"/>
        <v>0</v>
      </c>
      <c r="Y184" s="16">
        <f t="shared" si="42"/>
        <v>0</v>
      </c>
      <c r="Z184" s="14"/>
      <c r="AA184" s="14"/>
      <c r="AB184" s="14"/>
      <c r="AC184" s="14"/>
      <c r="AD184" s="14"/>
      <c r="AE184" s="14"/>
      <c r="AF184" s="14"/>
      <c r="AG184" s="14"/>
      <c r="AH184" s="14"/>
      <c r="AI184" s="14"/>
      <c r="AJ184" s="14"/>
      <c r="AK184" s="14"/>
      <c r="AL184" s="17"/>
      <c r="AM184" s="17"/>
      <c r="AN184" s="17"/>
      <c r="AO184" s="17"/>
      <c r="AP184" s="14"/>
      <c r="AQ184" s="14"/>
      <c r="AR184" s="15"/>
      <c r="AS184" s="15"/>
      <c r="AT184" s="15"/>
      <c r="AU184" s="15"/>
    </row>
    <row r="185" spans="10:47">
      <c r="J185" s="14"/>
      <c r="K185" s="14"/>
      <c r="L185" s="14"/>
      <c r="M185" s="14"/>
      <c r="N185" s="14"/>
      <c r="O185" s="14"/>
      <c r="P185" s="14"/>
      <c r="Q185" s="14"/>
      <c r="R185" s="16">
        <f t="shared" si="43"/>
        <v>0</v>
      </c>
      <c r="S185" s="16">
        <f t="shared" si="44"/>
        <v>0</v>
      </c>
      <c r="T185" s="16">
        <f t="shared" si="37"/>
        <v>0</v>
      </c>
      <c r="U185" s="16">
        <f t="shared" si="38"/>
        <v>0</v>
      </c>
      <c r="V185" s="16">
        <f t="shared" si="39"/>
        <v>0</v>
      </c>
      <c r="W185" s="16">
        <f t="shared" si="40"/>
        <v>0</v>
      </c>
      <c r="X185" s="16">
        <f t="shared" si="41"/>
        <v>0</v>
      </c>
      <c r="Y185" s="16">
        <f t="shared" si="42"/>
        <v>0</v>
      </c>
      <c r="Z185" s="14"/>
      <c r="AA185" s="14"/>
      <c r="AB185" s="14"/>
      <c r="AC185" s="14"/>
      <c r="AD185" s="14"/>
      <c r="AE185" s="14"/>
      <c r="AF185" s="14"/>
      <c r="AG185" s="14"/>
      <c r="AH185" s="14"/>
      <c r="AI185" s="14"/>
      <c r="AJ185" s="14"/>
      <c r="AK185" s="14"/>
      <c r="AL185" s="17"/>
      <c r="AM185" s="17"/>
      <c r="AN185" s="17"/>
      <c r="AO185" s="17"/>
      <c r="AP185" s="14"/>
      <c r="AQ185" s="14"/>
      <c r="AR185" s="15"/>
      <c r="AS185" s="15"/>
      <c r="AT185" s="15"/>
      <c r="AU185" s="15"/>
    </row>
    <row r="186" spans="10:47">
      <c r="J186" s="14"/>
      <c r="K186" s="14"/>
      <c r="L186" s="14"/>
      <c r="M186" s="14"/>
      <c r="N186" s="14"/>
      <c r="O186" s="14"/>
      <c r="P186" s="14"/>
      <c r="Q186" s="14"/>
      <c r="R186" s="16">
        <f t="shared" si="43"/>
        <v>0</v>
      </c>
      <c r="S186" s="16">
        <f t="shared" si="44"/>
        <v>0</v>
      </c>
      <c r="T186" s="16">
        <f t="shared" si="37"/>
        <v>0</v>
      </c>
      <c r="U186" s="16">
        <f t="shared" si="38"/>
        <v>0</v>
      </c>
      <c r="V186" s="16">
        <f t="shared" si="39"/>
        <v>0</v>
      </c>
      <c r="W186" s="16">
        <f t="shared" si="40"/>
        <v>0</v>
      </c>
      <c r="X186" s="16">
        <f t="shared" si="41"/>
        <v>0</v>
      </c>
      <c r="Y186" s="16">
        <f t="shared" si="42"/>
        <v>0</v>
      </c>
      <c r="Z186" s="14"/>
      <c r="AA186" s="14"/>
      <c r="AB186" s="14"/>
      <c r="AC186" s="14"/>
      <c r="AD186" s="14"/>
      <c r="AE186" s="14"/>
      <c r="AF186" s="14"/>
      <c r="AG186" s="14"/>
      <c r="AH186" s="14"/>
      <c r="AI186" s="14"/>
      <c r="AJ186" s="14"/>
      <c r="AK186" s="14"/>
      <c r="AL186" s="17"/>
      <c r="AM186" s="17"/>
      <c r="AN186" s="17"/>
      <c r="AO186" s="17"/>
      <c r="AP186" s="14"/>
      <c r="AQ186" s="14"/>
      <c r="AR186" s="15"/>
      <c r="AS186" s="15"/>
      <c r="AT186" s="15"/>
      <c r="AU186" s="15"/>
    </row>
    <row r="187" spans="10:47">
      <c r="J187" s="14"/>
      <c r="K187" s="14"/>
      <c r="L187" s="14"/>
      <c r="M187" s="14"/>
      <c r="N187" s="14"/>
      <c r="O187" s="14"/>
      <c r="P187" s="14"/>
      <c r="Q187" s="14"/>
      <c r="R187" s="16">
        <f t="shared" si="43"/>
        <v>0</v>
      </c>
      <c r="S187" s="16">
        <f t="shared" si="44"/>
        <v>0</v>
      </c>
      <c r="T187" s="16">
        <f t="shared" si="37"/>
        <v>0</v>
      </c>
      <c r="U187" s="16">
        <f t="shared" si="38"/>
        <v>0</v>
      </c>
      <c r="V187" s="16">
        <f t="shared" si="39"/>
        <v>0</v>
      </c>
      <c r="W187" s="16">
        <f t="shared" si="40"/>
        <v>0</v>
      </c>
      <c r="X187" s="16">
        <f t="shared" si="41"/>
        <v>0</v>
      </c>
      <c r="Y187" s="16">
        <f t="shared" si="42"/>
        <v>0</v>
      </c>
      <c r="Z187" s="14"/>
      <c r="AA187" s="14"/>
      <c r="AB187" s="14"/>
      <c r="AC187" s="14"/>
      <c r="AD187" s="14"/>
      <c r="AE187" s="14"/>
      <c r="AF187" s="14"/>
      <c r="AG187" s="14"/>
      <c r="AH187" s="14"/>
      <c r="AI187" s="14"/>
      <c r="AJ187" s="14"/>
      <c r="AK187" s="14"/>
      <c r="AL187" s="17"/>
      <c r="AM187" s="17"/>
      <c r="AN187" s="17"/>
      <c r="AO187" s="17"/>
      <c r="AP187" s="14"/>
      <c r="AQ187" s="14"/>
      <c r="AR187" s="15"/>
      <c r="AS187" s="15"/>
      <c r="AT187" s="15"/>
      <c r="AU187" s="15"/>
    </row>
    <row r="188" spans="10:47">
      <c r="J188" s="14"/>
      <c r="K188" s="14"/>
      <c r="L188" s="14"/>
      <c r="M188" s="14"/>
      <c r="N188" s="14"/>
      <c r="O188" s="14"/>
      <c r="P188" s="14"/>
      <c r="Q188" s="14"/>
      <c r="R188" s="16">
        <f t="shared" si="43"/>
        <v>0</v>
      </c>
      <c r="S188" s="16">
        <f t="shared" si="44"/>
        <v>0</v>
      </c>
      <c r="T188" s="16">
        <f t="shared" si="37"/>
        <v>0</v>
      </c>
      <c r="U188" s="16">
        <f t="shared" si="38"/>
        <v>0</v>
      </c>
      <c r="V188" s="16">
        <f t="shared" si="39"/>
        <v>0</v>
      </c>
      <c r="W188" s="16">
        <f t="shared" si="40"/>
        <v>0</v>
      </c>
      <c r="X188" s="16">
        <f t="shared" si="41"/>
        <v>0</v>
      </c>
      <c r="Y188" s="16">
        <f t="shared" si="42"/>
        <v>0</v>
      </c>
      <c r="Z188" s="14"/>
      <c r="AA188" s="14"/>
      <c r="AB188" s="14"/>
      <c r="AC188" s="14"/>
      <c r="AD188" s="14"/>
      <c r="AE188" s="14"/>
      <c r="AF188" s="14"/>
      <c r="AG188" s="14"/>
      <c r="AH188" s="14"/>
      <c r="AI188" s="14"/>
      <c r="AJ188" s="14"/>
      <c r="AK188" s="14"/>
      <c r="AL188" s="17"/>
      <c r="AM188" s="17"/>
      <c r="AN188" s="17"/>
      <c r="AO188" s="17"/>
      <c r="AP188" s="14"/>
      <c r="AQ188" s="14"/>
      <c r="AR188" s="15"/>
      <c r="AS188" s="15"/>
      <c r="AT188" s="15"/>
      <c r="AU188" s="15"/>
    </row>
    <row r="189" spans="10:47">
      <c r="J189" s="14"/>
      <c r="K189" s="14"/>
      <c r="L189" s="14"/>
      <c r="M189" s="14"/>
      <c r="N189" s="14"/>
      <c r="O189" s="14"/>
      <c r="P189" s="14"/>
      <c r="Q189" s="14"/>
      <c r="R189" s="16">
        <f t="shared" si="43"/>
        <v>0</v>
      </c>
      <c r="S189" s="16">
        <f t="shared" si="44"/>
        <v>0</v>
      </c>
      <c r="T189" s="16">
        <f t="shared" si="37"/>
        <v>0</v>
      </c>
      <c r="U189" s="16">
        <f t="shared" si="38"/>
        <v>0</v>
      </c>
      <c r="V189" s="16">
        <f t="shared" si="39"/>
        <v>0</v>
      </c>
      <c r="W189" s="16">
        <f t="shared" si="40"/>
        <v>0</v>
      </c>
      <c r="X189" s="16">
        <f t="shared" si="41"/>
        <v>0</v>
      </c>
      <c r="Y189" s="16">
        <f t="shared" si="42"/>
        <v>0</v>
      </c>
      <c r="Z189" s="14"/>
      <c r="AA189" s="14"/>
      <c r="AB189" s="14"/>
      <c r="AC189" s="14"/>
      <c r="AD189" s="14"/>
      <c r="AE189" s="14"/>
      <c r="AF189" s="14"/>
      <c r="AG189" s="14"/>
      <c r="AH189" s="14"/>
      <c r="AI189" s="14"/>
      <c r="AJ189" s="14"/>
      <c r="AK189" s="14"/>
      <c r="AL189" s="17"/>
      <c r="AM189" s="17"/>
      <c r="AN189" s="17"/>
      <c r="AO189" s="17"/>
      <c r="AP189" s="14"/>
      <c r="AQ189" s="14"/>
      <c r="AR189" s="15"/>
      <c r="AS189" s="15"/>
      <c r="AT189" s="15"/>
      <c r="AU189" s="15"/>
    </row>
    <row r="190" spans="10:47">
      <c r="J190" s="14"/>
      <c r="K190" s="14"/>
      <c r="L190" s="14"/>
      <c r="M190" s="14"/>
      <c r="N190" s="14"/>
      <c r="O190" s="14"/>
      <c r="P190" s="14"/>
      <c r="Q190" s="14"/>
      <c r="R190" s="16">
        <f t="shared" si="43"/>
        <v>0</v>
      </c>
      <c r="S190" s="16">
        <f t="shared" si="44"/>
        <v>0</v>
      </c>
      <c r="T190" s="16">
        <f t="shared" si="37"/>
        <v>0</v>
      </c>
      <c r="U190" s="16">
        <f t="shared" si="38"/>
        <v>0</v>
      </c>
      <c r="V190" s="16">
        <f t="shared" si="39"/>
        <v>0</v>
      </c>
      <c r="W190" s="16">
        <f t="shared" si="40"/>
        <v>0</v>
      </c>
      <c r="X190" s="16">
        <f t="shared" si="41"/>
        <v>0</v>
      </c>
      <c r="Y190" s="16">
        <f t="shared" si="42"/>
        <v>0</v>
      </c>
      <c r="Z190" s="14"/>
      <c r="AA190" s="14"/>
      <c r="AB190" s="14"/>
      <c r="AC190" s="14"/>
      <c r="AD190" s="14"/>
      <c r="AE190" s="14"/>
      <c r="AF190" s="14"/>
      <c r="AG190" s="14"/>
      <c r="AH190" s="14"/>
      <c r="AI190" s="14"/>
      <c r="AJ190" s="14"/>
      <c r="AK190" s="14"/>
      <c r="AL190" s="17"/>
      <c r="AM190" s="17"/>
      <c r="AN190" s="17"/>
      <c r="AO190" s="17"/>
      <c r="AP190" s="14"/>
      <c r="AQ190" s="14"/>
      <c r="AR190" s="15"/>
      <c r="AS190" s="15"/>
      <c r="AT190" s="15"/>
      <c r="AU190" s="15"/>
    </row>
    <row r="191" spans="10:47">
      <c r="J191" s="14"/>
      <c r="K191" s="14"/>
      <c r="L191" s="14"/>
      <c r="M191" s="14"/>
      <c r="N191" s="14"/>
      <c r="O191" s="14"/>
      <c r="P191" s="14"/>
      <c r="Q191" s="14"/>
      <c r="R191" s="16">
        <f t="shared" si="43"/>
        <v>0</v>
      </c>
      <c r="S191" s="16">
        <f t="shared" si="44"/>
        <v>0</v>
      </c>
      <c r="T191" s="16">
        <f t="shared" si="37"/>
        <v>0</v>
      </c>
      <c r="U191" s="16">
        <f t="shared" si="38"/>
        <v>0</v>
      </c>
      <c r="V191" s="16">
        <f t="shared" si="39"/>
        <v>0</v>
      </c>
      <c r="W191" s="16">
        <f t="shared" si="40"/>
        <v>0</v>
      </c>
      <c r="X191" s="16">
        <f t="shared" si="41"/>
        <v>0</v>
      </c>
      <c r="Y191" s="16">
        <f t="shared" si="42"/>
        <v>0</v>
      </c>
      <c r="Z191" s="14"/>
      <c r="AA191" s="14"/>
      <c r="AB191" s="14"/>
      <c r="AC191" s="14"/>
      <c r="AD191" s="14"/>
      <c r="AE191" s="14"/>
      <c r="AF191" s="14"/>
      <c r="AG191" s="14"/>
      <c r="AH191" s="14"/>
      <c r="AI191" s="14"/>
      <c r="AJ191" s="14"/>
      <c r="AK191" s="14"/>
      <c r="AL191" s="17"/>
      <c r="AM191" s="17"/>
      <c r="AN191" s="17"/>
      <c r="AO191" s="17"/>
      <c r="AP191" s="14"/>
      <c r="AQ191" s="14"/>
      <c r="AR191" s="15"/>
      <c r="AS191" s="15"/>
      <c r="AT191" s="15"/>
      <c r="AU191" s="15"/>
    </row>
    <row r="192" spans="10:47">
      <c r="J192" s="14"/>
      <c r="K192" s="14"/>
      <c r="L192" s="14"/>
      <c r="M192" s="14"/>
      <c r="N192" s="14"/>
      <c r="O192" s="14"/>
      <c r="P192" s="14"/>
      <c r="Q192" s="14"/>
      <c r="R192" s="16">
        <f t="shared" si="43"/>
        <v>0</v>
      </c>
      <c r="S192" s="16">
        <f t="shared" si="44"/>
        <v>0</v>
      </c>
      <c r="T192" s="16">
        <f t="shared" si="37"/>
        <v>0</v>
      </c>
      <c r="U192" s="16">
        <f t="shared" si="38"/>
        <v>0</v>
      </c>
      <c r="V192" s="16">
        <f t="shared" si="39"/>
        <v>0</v>
      </c>
      <c r="W192" s="16">
        <f t="shared" si="40"/>
        <v>0</v>
      </c>
      <c r="X192" s="16">
        <f t="shared" si="41"/>
        <v>0</v>
      </c>
      <c r="Y192" s="16">
        <f t="shared" si="42"/>
        <v>0</v>
      </c>
      <c r="Z192" s="14"/>
      <c r="AA192" s="14"/>
      <c r="AB192" s="14"/>
      <c r="AC192" s="14"/>
      <c r="AD192" s="14"/>
      <c r="AE192" s="14"/>
      <c r="AF192" s="14"/>
      <c r="AG192" s="14"/>
      <c r="AH192" s="14"/>
      <c r="AI192" s="14"/>
      <c r="AJ192" s="14"/>
      <c r="AK192" s="14"/>
      <c r="AL192" s="17"/>
      <c r="AM192" s="17"/>
      <c r="AN192" s="17"/>
      <c r="AO192" s="17"/>
      <c r="AP192" s="14"/>
      <c r="AQ192" s="14"/>
      <c r="AR192" s="15"/>
      <c r="AS192" s="15"/>
      <c r="AT192" s="15"/>
      <c r="AU192" s="15"/>
    </row>
    <row r="193" spans="10:47">
      <c r="J193" s="14"/>
      <c r="K193" s="14"/>
      <c r="L193" s="14"/>
      <c r="M193" s="14"/>
      <c r="N193" s="14"/>
      <c r="O193" s="14"/>
      <c r="P193" s="14"/>
      <c r="Q193" s="14"/>
      <c r="R193" s="16">
        <f t="shared" si="43"/>
        <v>0</v>
      </c>
      <c r="S193" s="16">
        <f t="shared" si="44"/>
        <v>0</v>
      </c>
      <c r="T193" s="16">
        <f t="shared" si="37"/>
        <v>0</v>
      </c>
      <c r="U193" s="16">
        <f t="shared" si="38"/>
        <v>0</v>
      </c>
      <c r="V193" s="16">
        <f t="shared" si="39"/>
        <v>0</v>
      </c>
      <c r="W193" s="16">
        <f t="shared" si="40"/>
        <v>0</v>
      </c>
      <c r="X193" s="16">
        <f t="shared" si="41"/>
        <v>0</v>
      </c>
      <c r="Y193" s="16">
        <f t="shared" si="42"/>
        <v>0</v>
      </c>
      <c r="Z193" s="14"/>
      <c r="AA193" s="14"/>
      <c r="AB193" s="14"/>
      <c r="AC193" s="14"/>
      <c r="AD193" s="14"/>
      <c r="AE193" s="14"/>
      <c r="AF193" s="14"/>
      <c r="AG193" s="14"/>
      <c r="AH193" s="14"/>
      <c r="AI193" s="14"/>
      <c r="AJ193" s="14"/>
      <c r="AK193" s="14"/>
      <c r="AL193" s="17"/>
      <c r="AM193" s="17"/>
      <c r="AN193" s="17"/>
      <c r="AO193" s="17"/>
      <c r="AP193" s="14"/>
      <c r="AQ193" s="14"/>
      <c r="AR193" s="15"/>
      <c r="AS193" s="15"/>
      <c r="AT193" s="15"/>
      <c r="AU193" s="15"/>
    </row>
    <row r="194" spans="10:47">
      <c r="J194" s="14"/>
      <c r="K194" s="14"/>
      <c r="L194" s="14"/>
      <c r="M194" s="14"/>
      <c r="N194" s="14"/>
      <c r="O194" s="14"/>
      <c r="P194" s="14"/>
      <c r="Q194" s="14"/>
      <c r="R194" s="16">
        <f t="shared" si="43"/>
        <v>0</v>
      </c>
      <c r="S194" s="16">
        <f t="shared" si="44"/>
        <v>0</v>
      </c>
      <c r="T194" s="16">
        <f t="shared" si="37"/>
        <v>0</v>
      </c>
      <c r="U194" s="16">
        <f t="shared" si="38"/>
        <v>0</v>
      </c>
      <c r="V194" s="16">
        <f t="shared" si="39"/>
        <v>0</v>
      </c>
      <c r="W194" s="16">
        <f t="shared" si="40"/>
        <v>0</v>
      </c>
      <c r="X194" s="16">
        <f t="shared" si="41"/>
        <v>0</v>
      </c>
      <c r="Y194" s="16">
        <f t="shared" si="42"/>
        <v>0</v>
      </c>
      <c r="Z194" s="14"/>
      <c r="AA194" s="14"/>
      <c r="AB194" s="14"/>
      <c r="AC194" s="14"/>
      <c r="AD194" s="14"/>
      <c r="AE194" s="14"/>
      <c r="AF194" s="14"/>
      <c r="AG194" s="14"/>
      <c r="AH194" s="14"/>
      <c r="AI194" s="14"/>
      <c r="AJ194" s="14"/>
      <c r="AK194" s="14"/>
      <c r="AL194" s="17"/>
      <c r="AM194" s="17"/>
      <c r="AN194" s="17"/>
      <c r="AO194" s="17"/>
      <c r="AP194" s="14"/>
      <c r="AQ194" s="14"/>
      <c r="AR194" s="15"/>
      <c r="AS194" s="15"/>
      <c r="AT194" s="15"/>
      <c r="AU194" s="15"/>
    </row>
    <row r="195" spans="10:47">
      <c r="J195" s="14"/>
      <c r="K195" s="14"/>
      <c r="L195" s="14"/>
      <c r="M195" s="14"/>
      <c r="N195" s="14"/>
      <c r="O195" s="14"/>
      <c r="P195" s="14"/>
      <c r="Q195" s="14"/>
      <c r="R195" s="16">
        <f t="shared" si="43"/>
        <v>0</v>
      </c>
      <c r="S195" s="16">
        <f t="shared" si="44"/>
        <v>0</v>
      </c>
      <c r="T195" s="16">
        <f t="shared" si="37"/>
        <v>0</v>
      </c>
      <c r="U195" s="16">
        <f t="shared" si="38"/>
        <v>0</v>
      </c>
      <c r="V195" s="16">
        <f t="shared" si="39"/>
        <v>0</v>
      </c>
      <c r="W195" s="16">
        <f t="shared" si="40"/>
        <v>0</v>
      </c>
      <c r="X195" s="16">
        <f t="shared" si="41"/>
        <v>0</v>
      </c>
      <c r="Y195" s="16">
        <f t="shared" si="42"/>
        <v>0</v>
      </c>
      <c r="Z195" s="14"/>
      <c r="AA195" s="14"/>
      <c r="AB195" s="14"/>
      <c r="AC195" s="14"/>
      <c r="AD195" s="14"/>
      <c r="AE195" s="14"/>
      <c r="AF195" s="14"/>
      <c r="AG195" s="14"/>
      <c r="AH195" s="14"/>
      <c r="AI195" s="14"/>
      <c r="AJ195" s="14"/>
      <c r="AK195" s="14"/>
      <c r="AL195" s="17"/>
      <c r="AM195" s="17"/>
      <c r="AN195" s="17"/>
      <c r="AO195" s="17"/>
      <c r="AP195" s="14"/>
      <c r="AQ195" s="14"/>
      <c r="AR195" s="15"/>
      <c r="AS195" s="15"/>
      <c r="AT195" s="15"/>
      <c r="AU195" s="15"/>
    </row>
    <row r="196" spans="10:47">
      <c r="J196" s="14"/>
      <c r="K196" s="14"/>
      <c r="L196" s="14"/>
      <c r="M196" s="14"/>
      <c r="N196" s="14"/>
      <c r="O196" s="14"/>
      <c r="P196" s="14"/>
      <c r="Q196" s="14"/>
      <c r="R196" s="16">
        <f t="shared" si="43"/>
        <v>0</v>
      </c>
      <c r="S196" s="16">
        <f t="shared" si="44"/>
        <v>0</v>
      </c>
      <c r="T196" s="16">
        <f t="shared" si="37"/>
        <v>0</v>
      </c>
      <c r="U196" s="16">
        <f t="shared" si="38"/>
        <v>0</v>
      </c>
      <c r="V196" s="16">
        <f t="shared" si="39"/>
        <v>0</v>
      </c>
      <c r="W196" s="16">
        <f t="shared" si="40"/>
        <v>0</v>
      </c>
      <c r="X196" s="16">
        <f t="shared" si="41"/>
        <v>0</v>
      </c>
      <c r="Y196" s="16">
        <f t="shared" si="42"/>
        <v>0</v>
      </c>
      <c r="Z196" s="14"/>
      <c r="AA196" s="14"/>
      <c r="AB196" s="14"/>
      <c r="AC196" s="14"/>
      <c r="AD196" s="14"/>
      <c r="AE196" s="14"/>
      <c r="AF196" s="14"/>
      <c r="AG196" s="14"/>
      <c r="AH196" s="14"/>
      <c r="AI196" s="14"/>
      <c r="AJ196" s="14"/>
      <c r="AK196" s="14"/>
      <c r="AL196" s="17"/>
      <c r="AM196" s="17"/>
      <c r="AN196" s="17"/>
      <c r="AO196" s="17"/>
      <c r="AP196" s="14"/>
      <c r="AQ196" s="14"/>
      <c r="AR196" s="15"/>
      <c r="AS196" s="15"/>
      <c r="AT196" s="15"/>
      <c r="AU196" s="15"/>
    </row>
    <row r="197" spans="10:47">
      <c r="J197" s="14"/>
      <c r="K197" s="14"/>
      <c r="L197" s="14"/>
      <c r="M197" s="14"/>
      <c r="N197" s="14"/>
      <c r="O197" s="14"/>
      <c r="P197" s="14"/>
      <c r="Q197" s="14"/>
      <c r="R197" s="16">
        <f t="shared" si="43"/>
        <v>0</v>
      </c>
      <c r="S197" s="16">
        <f t="shared" si="44"/>
        <v>0</v>
      </c>
      <c r="T197" s="16">
        <f t="shared" si="37"/>
        <v>0</v>
      </c>
      <c r="U197" s="16">
        <f t="shared" si="38"/>
        <v>0</v>
      </c>
      <c r="V197" s="16">
        <f t="shared" si="39"/>
        <v>0</v>
      </c>
      <c r="W197" s="16">
        <f t="shared" si="40"/>
        <v>0</v>
      </c>
      <c r="X197" s="16">
        <f t="shared" si="41"/>
        <v>0</v>
      </c>
      <c r="Y197" s="16">
        <f t="shared" si="42"/>
        <v>0</v>
      </c>
      <c r="Z197" s="14"/>
      <c r="AA197" s="14"/>
      <c r="AB197" s="14"/>
      <c r="AC197" s="14"/>
      <c r="AD197" s="14"/>
      <c r="AE197" s="14"/>
      <c r="AF197" s="14"/>
      <c r="AG197" s="14"/>
      <c r="AH197" s="14"/>
      <c r="AI197" s="14"/>
      <c r="AJ197" s="14"/>
      <c r="AK197" s="14"/>
      <c r="AL197" s="17"/>
      <c r="AM197" s="17"/>
      <c r="AN197" s="17"/>
      <c r="AO197" s="17"/>
      <c r="AP197" s="14"/>
      <c r="AQ197" s="14"/>
      <c r="AR197" s="15"/>
      <c r="AS197" s="15"/>
      <c r="AT197" s="15"/>
      <c r="AU197" s="15"/>
    </row>
    <row r="198" spans="10:47">
      <c r="J198" s="14"/>
      <c r="K198" s="14"/>
      <c r="L198" s="14"/>
      <c r="M198" s="14"/>
      <c r="N198" s="14"/>
      <c r="O198" s="14"/>
      <c r="P198" s="14"/>
      <c r="Q198" s="14"/>
      <c r="R198" s="16">
        <f t="shared" si="43"/>
        <v>0</v>
      </c>
      <c r="S198" s="16">
        <f t="shared" si="44"/>
        <v>0</v>
      </c>
      <c r="T198" s="16">
        <f t="shared" si="37"/>
        <v>0</v>
      </c>
      <c r="U198" s="16">
        <f t="shared" si="38"/>
        <v>0</v>
      </c>
      <c r="V198" s="16">
        <f t="shared" si="39"/>
        <v>0</v>
      </c>
      <c r="W198" s="16">
        <f t="shared" si="40"/>
        <v>0</v>
      </c>
      <c r="X198" s="16">
        <f t="shared" si="41"/>
        <v>0</v>
      </c>
      <c r="Y198" s="16">
        <f t="shared" si="42"/>
        <v>0</v>
      </c>
      <c r="Z198" s="14"/>
      <c r="AA198" s="14"/>
      <c r="AB198" s="14"/>
      <c r="AC198" s="14"/>
      <c r="AD198" s="14"/>
      <c r="AE198" s="14"/>
      <c r="AF198" s="14"/>
      <c r="AG198" s="14"/>
      <c r="AH198" s="14"/>
      <c r="AI198" s="14"/>
      <c r="AJ198" s="14"/>
      <c r="AK198" s="14"/>
      <c r="AL198" s="17"/>
      <c r="AM198" s="17"/>
      <c r="AN198" s="17"/>
      <c r="AO198" s="17"/>
      <c r="AP198" s="14"/>
      <c r="AQ198" s="14"/>
      <c r="AR198" s="15"/>
      <c r="AS198" s="15"/>
      <c r="AT198" s="15"/>
      <c r="AU198" s="15"/>
    </row>
    <row r="199" spans="10:47">
      <c r="J199" s="14"/>
      <c r="K199" s="14"/>
      <c r="L199" s="14"/>
      <c r="M199" s="14"/>
      <c r="N199" s="14"/>
      <c r="O199" s="14"/>
      <c r="P199" s="14"/>
      <c r="Q199" s="14"/>
      <c r="R199" s="16">
        <f t="shared" si="43"/>
        <v>0</v>
      </c>
      <c r="S199" s="16">
        <f t="shared" si="44"/>
        <v>0</v>
      </c>
      <c r="T199" s="16">
        <f t="shared" si="37"/>
        <v>0</v>
      </c>
      <c r="U199" s="16">
        <f t="shared" si="38"/>
        <v>0</v>
      </c>
      <c r="V199" s="16">
        <f t="shared" si="39"/>
        <v>0</v>
      </c>
      <c r="W199" s="16">
        <f t="shared" si="40"/>
        <v>0</v>
      </c>
      <c r="X199" s="16">
        <f t="shared" si="41"/>
        <v>0</v>
      </c>
      <c r="Y199" s="16">
        <f t="shared" si="42"/>
        <v>0</v>
      </c>
      <c r="Z199" s="14"/>
      <c r="AA199" s="14"/>
      <c r="AB199" s="14"/>
      <c r="AC199" s="14"/>
      <c r="AD199" s="14"/>
      <c r="AE199" s="14"/>
      <c r="AF199" s="14"/>
      <c r="AG199" s="14"/>
      <c r="AH199" s="14"/>
      <c r="AI199" s="14"/>
      <c r="AJ199" s="14"/>
      <c r="AK199" s="14"/>
      <c r="AL199" s="17"/>
      <c r="AM199" s="17"/>
      <c r="AN199" s="17"/>
      <c r="AO199" s="17"/>
      <c r="AP199" s="14"/>
      <c r="AQ199" s="14"/>
      <c r="AR199" s="15"/>
      <c r="AS199" s="15"/>
      <c r="AT199" s="15"/>
      <c r="AU199" s="15"/>
    </row>
    <row r="200" spans="10:47">
      <c r="J200" s="14"/>
      <c r="K200" s="14"/>
      <c r="L200" s="14"/>
      <c r="M200" s="14"/>
      <c r="N200" s="14"/>
      <c r="O200" s="14"/>
      <c r="P200" s="14"/>
      <c r="Q200" s="14"/>
      <c r="R200" s="16">
        <f t="shared" si="43"/>
        <v>0</v>
      </c>
      <c r="S200" s="16">
        <f t="shared" si="44"/>
        <v>0</v>
      </c>
      <c r="T200" s="16">
        <f t="shared" si="37"/>
        <v>0</v>
      </c>
      <c r="U200" s="16">
        <f t="shared" si="38"/>
        <v>0</v>
      </c>
      <c r="V200" s="16">
        <f t="shared" si="39"/>
        <v>0</v>
      </c>
      <c r="W200" s="16">
        <f t="shared" si="40"/>
        <v>0</v>
      </c>
      <c r="X200" s="16">
        <f t="shared" si="41"/>
        <v>0</v>
      </c>
      <c r="Y200" s="16">
        <f t="shared" si="42"/>
        <v>0</v>
      </c>
      <c r="Z200" s="14"/>
      <c r="AA200" s="14"/>
      <c r="AB200" s="14"/>
      <c r="AC200" s="14"/>
      <c r="AD200" s="14"/>
      <c r="AE200" s="14"/>
      <c r="AF200" s="14"/>
      <c r="AG200" s="14"/>
      <c r="AH200" s="14"/>
      <c r="AI200" s="14"/>
      <c r="AJ200" s="14"/>
      <c r="AK200" s="14"/>
      <c r="AL200" s="17"/>
      <c r="AM200" s="17"/>
      <c r="AN200" s="17"/>
      <c r="AO200" s="17"/>
      <c r="AP200" s="14"/>
      <c r="AQ200" s="14"/>
      <c r="AR200" s="15"/>
      <c r="AS200" s="15"/>
      <c r="AT200" s="15"/>
      <c r="AU200" s="15"/>
    </row>
    <row r="201" spans="10:47">
      <c r="J201" s="14"/>
      <c r="K201" s="14"/>
      <c r="L201" s="14"/>
      <c r="M201" s="14"/>
      <c r="N201" s="14"/>
      <c r="O201" s="14"/>
      <c r="P201" s="14"/>
      <c r="Q201" s="14"/>
      <c r="R201" s="16">
        <f t="shared" si="43"/>
        <v>0</v>
      </c>
      <c r="S201" s="16">
        <f t="shared" si="44"/>
        <v>0</v>
      </c>
      <c r="T201" s="16">
        <f t="shared" si="37"/>
        <v>0</v>
      </c>
      <c r="U201" s="16">
        <f t="shared" si="38"/>
        <v>0</v>
      </c>
      <c r="V201" s="16">
        <f t="shared" si="39"/>
        <v>0</v>
      </c>
      <c r="W201" s="16">
        <f t="shared" si="40"/>
        <v>0</v>
      </c>
      <c r="X201" s="16">
        <f t="shared" si="41"/>
        <v>0</v>
      </c>
      <c r="Y201" s="16">
        <f t="shared" si="42"/>
        <v>0</v>
      </c>
      <c r="Z201" s="14"/>
      <c r="AA201" s="14"/>
      <c r="AB201" s="14"/>
      <c r="AC201" s="14"/>
      <c r="AD201" s="14"/>
      <c r="AE201" s="14"/>
      <c r="AF201" s="14"/>
      <c r="AG201" s="14"/>
      <c r="AH201" s="14"/>
      <c r="AI201" s="14"/>
      <c r="AJ201" s="14"/>
      <c r="AK201" s="14"/>
      <c r="AL201" s="17"/>
      <c r="AM201" s="17"/>
      <c r="AN201" s="17"/>
      <c r="AO201" s="17"/>
      <c r="AP201" s="14"/>
      <c r="AQ201" s="14"/>
      <c r="AR201" s="15"/>
      <c r="AS201" s="15"/>
      <c r="AT201" s="15"/>
      <c r="AU201" s="15"/>
    </row>
    <row r="202" spans="10:47">
      <c r="J202" s="14"/>
      <c r="K202" s="14"/>
      <c r="L202" s="14"/>
      <c r="M202" s="14"/>
      <c r="N202" s="14"/>
      <c r="O202" s="14"/>
      <c r="P202" s="14"/>
      <c r="Q202" s="14"/>
      <c r="R202" s="16">
        <f t="shared" si="43"/>
        <v>0</v>
      </c>
      <c r="S202" s="16">
        <f t="shared" si="44"/>
        <v>0</v>
      </c>
      <c r="T202" s="16">
        <f t="shared" si="37"/>
        <v>0</v>
      </c>
      <c r="U202" s="16">
        <f t="shared" si="38"/>
        <v>0</v>
      </c>
      <c r="V202" s="16">
        <f t="shared" si="39"/>
        <v>0</v>
      </c>
      <c r="W202" s="16">
        <f t="shared" si="40"/>
        <v>0</v>
      </c>
      <c r="X202" s="16">
        <f t="shared" si="41"/>
        <v>0</v>
      </c>
      <c r="Y202" s="16">
        <f t="shared" si="42"/>
        <v>0</v>
      </c>
      <c r="Z202" s="14"/>
      <c r="AA202" s="14"/>
      <c r="AB202" s="14"/>
      <c r="AC202" s="14"/>
      <c r="AD202" s="14"/>
      <c r="AE202" s="14"/>
      <c r="AF202" s="14"/>
      <c r="AG202" s="14"/>
      <c r="AH202" s="14"/>
      <c r="AI202" s="14"/>
      <c r="AJ202" s="14"/>
      <c r="AK202" s="14"/>
      <c r="AL202" s="17"/>
      <c r="AM202" s="17"/>
      <c r="AN202" s="17"/>
      <c r="AO202" s="17"/>
      <c r="AP202" s="14"/>
      <c r="AQ202" s="14"/>
      <c r="AR202" s="15"/>
      <c r="AS202" s="15"/>
      <c r="AT202" s="15"/>
      <c r="AU202" s="15"/>
    </row>
    <row r="203" spans="10:47">
      <c r="J203" s="14"/>
      <c r="K203" s="14"/>
      <c r="L203" s="14"/>
      <c r="M203" s="14"/>
      <c r="N203" s="14"/>
      <c r="O203" s="14"/>
      <c r="P203" s="14"/>
      <c r="Q203" s="14"/>
      <c r="R203" s="16">
        <f t="shared" si="43"/>
        <v>0</v>
      </c>
      <c r="S203" s="14"/>
      <c r="T203" s="16">
        <f t="shared" si="37"/>
        <v>0</v>
      </c>
      <c r="U203" s="16">
        <f t="shared" si="38"/>
        <v>0</v>
      </c>
      <c r="V203" s="16">
        <f t="shared" si="39"/>
        <v>0</v>
      </c>
      <c r="W203" s="16">
        <f t="shared" si="40"/>
        <v>0</v>
      </c>
      <c r="X203" s="16">
        <f t="shared" si="41"/>
        <v>0</v>
      </c>
      <c r="Y203" s="16">
        <f t="shared" si="42"/>
        <v>0</v>
      </c>
      <c r="Z203" s="14"/>
      <c r="AA203" s="14"/>
      <c r="AB203" s="14"/>
      <c r="AC203" s="14"/>
      <c r="AD203" s="14"/>
      <c r="AE203" s="14"/>
      <c r="AF203" s="14"/>
      <c r="AG203" s="14"/>
      <c r="AH203" s="14"/>
      <c r="AI203" s="14"/>
      <c r="AJ203" s="14"/>
      <c r="AK203" s="14"/>
      <c r="AL203" s="17"/>
      <c r="AM203" s="17"/>
      <c r="AN203" s="17"/>
      <c r="AO203" s="17"/>
      <c r="AP203" s="14"/>
      <c r="AQ203" s="14"/>
      <c r="AR203" s="15"/>
      <c r="AS203" s="15"/>
      <c r="AT203" s="15"/>
      <c r="AU203" s="15"/>
    </row>
    <row r="204" spans="10:47">
      <c r="J204" s="14"/>
      <c r="K204" s="14"/>
      <c r="L204" s="14"/>
      <c r="M204" s="14"/>
      <c r="N204" s="14"/>
      <c r="O204" s="14"/>
      <c r="P204" s="14"/>
      <c r="Q204" s="14"/>
      <c r="R204" s="16">
        <f t="shared" si="43"/>
        <v>0</v>
      </c>
      <c r="S204" s="14"/>
      <c r="T204" s="16">
        <f t="shared" si="37"/>
        <v>0</v>
      </c>
      <c r="U204" s="16">
        <f t="shared" si="38"/>
        <v>0</v>
      </c>
      <c r="V204" s="16">
        <f t="shared" si="39"/>
        <v>0</v>
      </c>
      <c r="W204" s="16">
        <f t="shared" si="40"/>
        <v>0</v>
      </c>
      <c r="X204" s="16">
        <f t="shared" si="41"/>
        <v>0</v>
      </c>
      <c r="Y204" s="16">
        <f t="shared" si="42"/>
        <v>0</v>
      </c>
      <c r="Z204" s="14"/>
      <c r="AA204" s="14"/>
      <c r="AB204" s="14"/>
      <c r="AC204" s="14"/>
      <c r="AD204" s="14"/>
      <c r="AE204" s="14"/>
      <c r="AF204" s="14"/>
      <c r="AG204" s="14"/>
      <c r="AH204" s="14"/>
      <c r="AI204" s="14"/>
      <c r="AJ204" s="14"/>
      <c r="AK204" s="14"/>
      <c r="AL204" s="17"/>
      <c r="AM204" s="17"/>
      <c r="AN204" s="17"/>
      <c r="AO204" s="17"/>
      <c r="AP204" s="14"/>
      <c r="AQ204" s="14"/>
      <c r="AR204" s="15"/>
      <c r="AS204" s="15"/>
      <c r="AT204" s="15"/>
      <c r="AU204" s="15"/>
    </row>
    <row r="205" spans="10:47">
      <c r="J205" s="14"/>
      <c r="K205" s="14"/>
      <c r="L205" s="14"/>
      <c r="M205" s="14"/>
      <c r="N205" s="14"/>
      <c r="O205" s="14"/>
      <c r="P205" s="14"/>
      <c r="Q205" s="14"/>
      <c r="R205" s="16">
        <f t="shared" si="43"/>
        <v>0</v>
      </c>
      <c r="S205" s="14"/>
      <c r="T205" s="16">
        <f t="shared" si="37"/>
        <v>0</v>
      </c>
      <c r="U205" s="16">
        <f t="shared" si="38"/>
        <v>0</v>
      </c>
      <c r="V205" s="16">
        <f t="shared" si="39"/>
        <v>0</v>
      </c>
      <c r="W205" s="16">
        <f t="shared" si="40"/>
        <v>0</v>
      </c>
      <c r="X205" s="16">
        <f t="shared" si="41"/>
        <v>0</v>
      </c>
      <c r="Y205" s="16">
        <f t="shared" si="42"/>
        <v>0</v>
      </c>
      <c r="Z205" s="14"/>
      <c r="AA205" s="14"/>
      <c r="AB205" s="14"/>
      <c r="AC205" s="14"/>
      <c r="AD205" s="14"/>
      <c r="AE205" s="14"/>
      <c r="AF205" s="14"/>
      <c r="AG205" s="14"/>
      <c r="AH205" s="14"/>
      <c r="AI205" s="14"/>
      <c r="AJ205" s="14"/>
      <c r="AK205" s="14"/>
      <c r="AL205" s="17"/>
      <c r="AM205" s="17"/>
      <c r="AN205" s="17"/>
      <c r="AO205" s="17"/>
      <c r="AP205" s="14"/>
      <c r="AQ205" s="14"/>
      <c r="AR205" s="15"/>
      <c r="AS205" s="15"/>
      <c r="AT205" s="15"/>
      <c r="AU205" s="15"/>
    </row>
    <row r="206" spans="10:47">
      <c r="J206" s="14"/>
      <c r="K206" s="14"/>
      <c r="L206" s="14"/>
      <c r="M206" s="14"/>
      <c r="N206" s="14"/>
      <c r="O206" s="14"/>
      <c r="P206" s="14"/>
      <c r="Q206" s="14"/>
      <c r="R206" s="16">
        <f t="shared" si="43"/>
        <v>0</v>
      </c>
      <c r="S206" s="14"/>
      <c r="T206" s="16">
        <f t="shared" si="37"/>
        <v>0</v>
      </c>
      <c r="U206" s="16">
        <f t="shared" si="38"/>
        <v>0</v>
      </c>
      <c r="V206" s="16">
        <f t="shared" si="39"/>
        <v>0</v>
      </c>
      <c r="W206" s="16">
        <f t="shared" si="40"/>
        <v>0</v>
      </c>
      <c r="X206" s="16">
        <f t="shared" si="41"/>
        <v>0</v>
      </c>
      <c r="Y206" s="16">
        <f t="shared" si="42"/>
        <v>0</v>
      </c>
      <c r="Z206" s="14"/>
      <c r="AA206" s="14"/>
      <c r="AB206" s="14"/>
      <c r="AC206" s="14"/>
      <c r="AD206" s="14"/>
      <c r="AE206" s="14"/>
      <c r="AF206" s="14"/>
      <c r="AG206" s="14"/>
      <c r="AH206" s="14"/>
      <c r="AI206" s="14"/>
      <c r="AJ206" s="14"/>
      <c r="AK206" s="14"/>
      <c r="AL206" s="17"/>
      <c r="AM206" s="17"/>
      <c r="AN206" s="17"/>
      <c r="AO206" s="17"/>
      <c r="AP206" s="14"/>
      <c r="AQ206" s="14"/>
      <c r="AR206" s="15"/>
      <c r="AS206" s="15"/>
      <c r="AT206" s="15"/>
      <c r="AU206" s="15"/>
    </row>
    <row r="207" spans="10:47">
      <c r="J207" s="14"/>
      <c r="K207" s="14"/>
      <c r="L207" s="14"/>
      <c r="M207" s="14"/>
      <c r="N207" s="14"/>
      <c r="O207" s="14"/>
      <c r="P207" s="14"/>
      <c r="Q207" s="14"/>
      <c r="R207" s="16">
        <f t="shared" si="43"/>
        <v>0</v>
      </c>
      <c r="S207" s="14"/>
      <c r="T207" s="16">
        <f t="shared" si="37"/>
        <v>0</v>
      </c>
      <c r="U207" s="16">
        <f t="shared" si="38"/>
        <v>0</v>
      </c>
      <c r="V207" s="16">
        <f t="shared" si="39"/>
        <v>0</v>
      </c>
      <c r="W207" s="16">
        <f t="shared" si="40"/>
        <v>0</v>
      </c>
      <c r="X207" s="16">
        <f t="shared" si="41"/>
        <v>0</v>
      </c>
      <c r="Y207" s="16">
        <f t="shared" si="42"/>
        <v>0</v>
      </c>
      <c r="Z207" s="14"/>
      <c r="AA207" s="14"/>
      <c r="AB207" s="14"/>
      <c r="AC207" s="14"/>
      <c r="AD207" s="14"/>
      <c r="AE207" s="14"/>
      <c r="AF207" s="14"/>
      <c r="AG207" s="14"/>
      <c r="AH207" s="14"/>
      <c r="AI207" s="14"/>
      <c r="AJ207" s="14"/>
      <c r="AK207" s="14"/>
      <c r="AL207" s="17"/>
      <c r="AM207" s="17"/>
      <c r="AN207" s="17"/>
      <c r="AO207" s="17"/>
      <c r="AP207" s="14"/>
      <c r="AQ207" s="14"/>
      <c r="AR207" s="15"/>
      <c r="AS207" s="15"/>
      <c r="AT207" s="15"/>
      <c r="AU207" s="15"/>
    </row>
    <row r="208" spans="10:47">
      <c r="J208" s="14"/>
      <c r="K208" s="14"/>
      <c r="L208" s="14"/>
      <c r="M208" s="14"/>
      <c r="N208" s="14"/>
      <c r="O208" s="14"/>
      <c r="P208" s="14"/>
      <c r="Q208" s="14"/>
      <c r="R208" s="16">
        <f t="shared" si="43"/>
        <v>0</v>
      </c>
      <c r="S208" s="14"/>
      <c r="T208" s="16">
        <f t="shared" si="37"/>
        <v>0</v>
      </c>
      <c r="U208" s="16">
        <f t="shared" si="38"/>
        <v>0</v>
      </c>
      <c r="V208" s="16">
        <f t="shared" si="39"/>
        <v>0</v>
      </c>
      <c r="W208" s="16">
        <f t="shared" si="40"/>
        <v>0</v>
      </c>
      <c r="X208" s="16">
        <f t="shared" si="41"/>
        <v>0</v>
      </c>
      <c r="Y208" s="16">
        <f t="shared" si="42"/>
        <v>0</v>
      </c>
      <c r="Z208" s="14"/>
      <c r="AA208" s="14"/>
      <c r="AB208" s="14"/>
      <c r="AC208" s="14"/>
      <c r="AD208" s="14"/>
      <c r="AE208" s="14"/>
      <c r="AF208" s="14"/>
      <c r="AG208" s="14"/>
      <c r="AH208" s="14"/>
      <c r="AI208" s="14"/>
      <c r="AJ208" s="14"/>
      <c r="AK208" s="14"/>
      <c r="AL208" s="17"/>
      <c r="AM208" s="17"/>
      <c r="AN208" s="17"/>
      <c r="AO208" s="17"/>
      <c r="AP208" s="14"/>
      <c r="AQ208" s="14"/>
      <c r="AR208" s="15"/>
      <c r="AS208" s="15"/>
      <c r="AT208" s="15"/>
      <c r="AU208" s="15"/>
    </row>
    <row r="209" spans="10:47">
      <c r="J209" s="14"/>
      <c r="K209" s="14"/>
      <c r="L209" s="14"/>
      <c r="M209" s="14"/>
      <c r="N209" s="14"/>
      <c r="O209" s="14"/>
      <c r="P209" s="14"/>
      <c r="Q209" s="14"/>
      <c r="R209" s="16">
        <f t="shared" si="43"/>
        <v>0</v>
      </c>
      <c r="S209" s="14"/>
      <c r="T209" s="16">
        <f t="shared" si="37"/>
        <v>0</v>
      </c>
      <c r="U209" s="16">
        <f t="shared" si="38"/>
        <v>0</v>
      </c>
      <c r="V209" s="16">
        <f t="shared" si="39"/>
        <v>0</v>
      </c>
      <c r="W209" s="16">
        <f t="shared" si="40"/>
        <v>0</v>
      </c>
      <c r="X209" s="16">
        <f t="shared" si="41"/>
        <v>0</v>
      </c>
      <c r="Y209" s="16">
        <f t="shared" si="42"/>
        <v>0</v>
      </c>
      <c r="Z209" s="14"/>
      <c r="AA209" s="14"/>
      <c r="AB209" s="14"/>
      <c r="AC209" s="14"/>
      <c r="AD209" s="14"/>
      <c r="AE209" s="14"/>
      <c r="AF209" s="14"/>
      <c r="AG209" s="14"/>
      <c r="AH209" s="14"/>
      <c r="AI209" s="14"/>
      <c r="AJ209" s="14"/>
      <c r="AK209" s="14"/>
      <c r="AL209" s="17"/>
      <c r="AM209" s="17"/>
      <c r="AN209" s="17"/>
      <c r="AO209" s="17"/>
      <c r="AP209" s="14"/>
      <c r="AQ209" s="14"/>
      <c r="AR209" s="15"/>
      <c r="AS209" s="15"/>
      <c r="AT209" s="15"/>
      <c r="AU209" s="15"/>
    </row>
    <row r="210" spans="10:47">
      <c r="J210" s="14"/>
      <c r="K210" s="14"/>
      <c r="L210" s="14"/>
      <c r="M210" s="14"/>
      <c r="N210" s="14"/>
      <c r="O210" s="14"/>
      <c r="P210" s="14"/>
      <c r="Q210" s="14"/>
      <c r="R210" s="16">
        <f t="shared" si="43"/>
        <v>0</v>
      </c>
      <c r="S210" s="14"/>
      <c r="T210" s="16">
        <f t="shared" si="37"/>
        <v>0</v>
      </c>
      <c r="U210" s="16">
        <f t="shared" si="38"/>
        <v>0</v>
      </c>
      <c r="V210" s="16">
        <f t="shared" si="39"/>
        <v>0</v>
      </c>
      <c r="W210" s="16">
        <f t="shared" si="40"/>
        <v>0</v>
      </c>
      <c r="X210" s="16">
        <f t="shared" ref="X210:X236" si="45">IF(S210=1,$F210*365,0)</f>
        <v>0</v>
      </c>
      <c r="Y210" s="16">
        <f t="shared" si="42"/>
        <v>0</v>
      </c>
      <c r="Z210" s="14"/>
      <c r="AA210" s="14"/>
      <c r="AB210" s="14"/>
      <c r="AC210" s="14"/>
      <c r="AD210" s="14"/>
      <c r="AE210" s="14"/>
      <c r="AF210" s="14"/>
      <c r="AG210" s="14"/>
      <c r="AH210" s="14"/>
      <c r="AI210" s="14"/>
      <c r="AJ210" s="14"/>
      <c r="AK210" s="14"/>
      <c r="AL210" s="17"/>
      <c r="AM210" s="17"/>
      <c r="AN210" s="17"/>
      <c r="AO210" s="17"/>
      <c r="AP210" s="14"/>
      <c r="AQ210" s="14"/>
      <c r="AR210" s="15"/>
      <c r="AS210" s="15"/>
      <c r="AT210" s="15"/>
      <c r="AU210" s="15"/>
    </row>
    <row r="211" spans="10:47">
      <c r="J211" s="14"/>
      <c r="K211" s="14"/>
      <c r="L211" s="14"/>
      <c r="M211" s="14"/>
      <c r="N211" s="14"/>
      <c r="O211" s="14"/>
      <c r="P211" s="14"/>
      <c r="Q211" s="14"/>
      <c r="R211" s="16">
        <f t="shared" si="43"/>
        <v>0</v>
      </c>
      <c r="S211" s="14"/>
      <c r="T211" s="16">
        <f t="shared" si="37"/>
        <v>0</v>
      </c>
      <c r="U211" s="16">
        <f t="shared" si="38"/>
        <v>0</v>
      </c>
      <c r="V211" s="16">
        <f t="shared" si="39"/>
        <v>0</v>
      </c>
      <c r="W211" s="16">
        <f t="shared" si="40"/>
        <v>0</v>
      </c>
      <c r="X211" s="16">
        <f t="shared" si="45"/>
        <v>0</v>
      </c>
      <c r="Y211" s="16">
        <f t="shared" si="42"/>
        <v>0</v>
      </c>
      <c r="Z211" s="14"/>
      <c r="AA211" s="14"/>
      <c r="AB211" s="14"/>
      <c r="AC211" s="14"/>
      <c r="AD211" s="14"/>
      <c r="AE211" s="14"/>
      <c r="AF211" s="14"/>
      <c r="AG211" s="14"/>
      <c r="AH211" s="14"/>
      <c r="AI211" s="14"/>
      <c r="AJ211" s="14"/>
      <c r="AK211" s="14"/>
      <c r="AL211" s="17"/>
      <c r="AM211" s="17"/>
      <c r="AN211" s="17"/>
      <c r="AO211" s="17"/>
      <c r="AP211" s="14"/>
      <c r="AQ211" s="14"/>
      <c r="AR211" s="15"/>
      <c r="AS211" s="15"/>
      <c r="AT211" s="15"/>
      <c r="AU211" s="15"/>
    </row>
    <row r="212" spans="10:47">
      <c r="J212" s="14"/>
      <c r="K212" s="14"/>
      <c r="L212" s="14"/>
      <c r="M212" s="14"/>
      <c r="N212" s="14"/>
      <c r="O212" s="14"/>
      <c r="P212" s="14"/>
      <c r="Q212" s="14"/>
      <c r="R212" s="16">
        <f t="shared" si="43"/>
        <v>0</v>
      </c>
      <c r="S212" s="14"/>
      <c r="T212" s="16">
        <f t="shared" si="37"/>
        <v>0</v>
      </c>
      <c r="U212" s="16">
        <f t="shared" si="38"/>
        <v>0</v>
      </c>
      <c r="V212" s="16">
        <f t="shared" si="39"/>
        <v>0</v>
      </c>
      <c r="W212" s="16">
        <f t="shared" si="40"/>
        <v>0</v>
      </c>
      <c r="X212" s="16">
        <f t="shared" si="45"/>
        <v>0</v>
      </c>
      <c r="Y212" s="16">
        <f t="shared" si="42"/>
        <v>0</v>
      </c>
      <c r="Z212" s="14"/>
      <c r="AA212" s="14"/>
      <c r="AB212" s="14"/>
      <c r="AC212" s="14"/>
      <c r="AD212" s="14"/>
      <c r="AE212" s="14"/>
      <c r="AF212" s="14"/>
      <c r="AG212" s="14"/>
      <c r="AH212" s="14"/>
      <c r="AI212" s="14"/>
      <c r="AJ212" s="14"/>
      <c r="AK212" s="14"/>
      <c r="AL212" s="17"/>
      <c r="AM212" s="17"/>
      <c r="AN212" s="17"/>
      <c r="AO212" s="17"/>
      <c r="AP212" s="14"/>
      <c r="AQ212" s="14"/>
      <c r="AR212" s="15"/>
      <c r="AS212" s="15"/>
      <c r="AT212" s="15"/>
      <c r="AU212" s="15"/>
    </row>
    <row r="213" spans="10:47">
      <c r="J213" s="14"/>
      <c r="K213" s="14"/>
      <c r="L213" s="14"/>
      <c r="M213" s="14"/>
      <c r="N213" s="14"/>
      <c r="O213" s="14"/>
      <c r="P213" s="14"/>
      <c r="Q213" s="14"/>
      <c r="R213" s="16">
        <f t="shared" si="43"/>
        <v>0</v>
      </c>
      <c r="S213" s="14"/>
      <c r="T213" s="16">
        <f t="shared" si="37"/>
        <v>0</v>
      </c>
      <c r="U213" s="16">
        <f t="shared" si="38"/>
        <v>0</v>
      </c>
      <c r="V213" s="16">
        <f t="shared" si="39"/>
        <v>0</v>
      </c>
      <c r="W213" s="16">
        <f t="shared" si="40"/>
        <v>0</v>
      </c>
      <c r="X213" s="16">
        <f t="shared" si="45"/>
        <v>0</v>
      </c>
      <c r="Y213" s="16">
        <f t="shared" si="42"/>
        <v>0</v>
      </c>
      <c r="Z213" s="14"/>
      <c r="AA213" s="14"/>
      <c r="AB213" s="14"/>
      <c r="AC213" s="14"/>
      <c r="AD213" s="14"/>
      <c r="AE213" s="14"/>
      <c r="AF213" s="14"/>
      <c r="AG213" s="14"/>
      <c r="AH213" s="14"/>
      <c r="AI213" s="14"/>
      <c r="AJ213" s="14"/>
      <c r="AK213" s="14"/>
      <c r="AL213" s="17"/>
      <c r="AM213" s="17"/>
      <c r="AN213" s="17"/>
      <c r="AO213" s="17"/>
      <c r="AP213" s="14"/>
      <c r="AQ213" s="14"/>
      <c r="AR213" s="15"/>
      <c r="AS213" s="15"/>
      <c r="AT213" s="15"/>
      <c r="AU213" s="15"/>
    </row>
    <row r="214" spans="10:47">
      <c r="J214" s="14"/>
      <c r="K214" s="14"/>
      <c r="L214" s="14"/>
      <c r="M214" s="14"/>
      <c r="N214" s="14"/>
      <c r="O214" s="14"/>
      <c r="P214" s="14"/>
      <c r="Q214" s="14"/>
      <c r="R214" s="16">
        <f t="shared" si="43"/>
        <v>0</v>
      </c>
      <c r="S214" s="14"/>
      <c r="T214" s="16">
        <f t="shared" si="37"/>
        <v>0</v>
      </c>
      <c r="U214" s="16">
        <f t="shared" si="38"/>
        <v>0</v>
      </c>
      <c r="V214" s="16">
        <f t="shared" si="39"/>
        <v>0</v>
      </c>
      <c r="W214" s="16">
        <f t="shared" si="40"/>
        <v>0</v>
      </c>
      <c r="X214" s="16">
        <f t="shared" si="45"/>
        <v>0</v>
      </c>
      <c r="Y214" s="16">
        <f t="shared" si="42"/>
        <v>0</v>
      </c>
      <c r="Z214" s="14"/>
      <c r="AA214" s="14"/>
      <c r="AB214" s="14"/>
      <c r="AC214" s="14"/>
      <c r="AD214" s="14"/>
      <c r="AE214" s="14"/>
      <c r="AF214" s="14"/>
      <c r="AG214" s="14"/>
      <c r="AH214" s="14"/>
      <c r="AI214" s="14"/>
      <c r="AJ214" s="14"/>
      <c r="AK214" s="14"/>
      <c r="AL214" s="17"/>
      <c r="AM214" s="17"/>
      <c r="AN214" s="17"/>
      <c r="AO214" s="17"/>
      <c r="AP214" s="14"/>
      <c r="AQ214" s="14"/>
      <c r="AR214" s="15"/>
      <c r="AS214" s="15"/>
      <c r="AT214" s="15"/>
      <c r="AU214" s="15"/>
    </row>
    <row r="215" spans="10:47">
      <c r="J215" s="14"/>
      <c r="K215" s="14"/>
      <c r="L215" s="14"/>
      <c r="M215" s="14"/>
      <c r="N215" s="14"/>
      <c r="O215" s="14"/>
      <c r="P215" s="14"/>
      <c r="Q215" s="14"/>
      <c r="R215" s="16">
        <f t="shared" si="43"/>
        <v>0</v>
      </c>
      <c r="S215" s="14"/>
      <c r="T215" s="16">
        <f t="shared" si="37"/>
        <v>0</v>
      </c>
      <c r="U215" s="16">
        <f t="shared" si="38"/>
        <v>0</v>
      </c>
      <c r="V215" s="16">
        <f t="shared" si="39"/>
        <v>0</v>
      </c>
      <c r="W215" s="16">
        <f t="shared" si="40"/>
        <v>0</v>
      </c>
      <c r="X215" s="16">
        <f t="shared" si="45"/>
        <v>0</v>
      </c>
      <c r="Y215" s="16">
        <f t="shared" si="42"/>
        <v>0</v>
      </c>
      <c r="Z215" s="14"/>
      <c r="AA215" s="14"/>
      <c r="AB215" s="14"/>
      <c r="AC215" s="14"/>
      <c r="AD215" s="14"/>
      <c r="AE215" s="14"/>
      <c r="AF215" s="14"/>
      <c r="AG215" s="14"/>
      <c r="AH215" s="14"/>
      <c r="AI215" s="14"/>
      <c r="AJ215" s="14"/>
      <c r="AK215" s="14"/>
      <c r="AL215" s="17"/>
      <c r="AM215" s="17"/>
      <c r="AN215" s="17"/>
      <c r="AO215" s="17"/>
      <c r="AP215" s="14"/>
      <c r="AQ215" s="14"/>
      <c r="AR215" s="15"/>
      <c r="AS215" s="15"/>
      <c r="AT215" s="15"/>
      <c r="AU215" s="15"/>
    </row>
    <row r="216" spans="10:47">
      <c r="J216" s="14"/>
      <c r="K216" s="14"/>
      <c r="L216" s="14"/>
      <c r="M216" s="14"/>
      <c r="N216" s="14"/>
      <c r="O216" s="14"/>
      <c r="P216" s="14"/>
      <c r="Q216" s="14"/>
      <c r="R216" s="16">
        <f t="shared" si="43"/>
        <v>0</v>
      </c>
      <c r="S216" s="14"/>
      <c r="T216" s="16">
        <f t="shared" si="37"/>
        <v>0</v>
      </c>
      <c r="U216" s="16">
        <f t="shared" si="38"/>
        <v>0</v>
      </c>
      <c r="V216" s="16">
        <f t="shared" si="39"/>
        <v>0</v>
      </c>
      <c r="W216" s="16">
        <f t="shared" si="40"/>
        <v>0</v>
      </c>
      <c r="X216" s="16">
        <f t="shared" si="45"/>
        <v>0</v>
      </c>
      <c r="Y216" s="16">
        <f t="shared" si="42"/>
        <v>0</v>
      </c>
      <c r="Z216" s="14"/>
      <c r="AA216" s="14"/>
      <c r="AB216" s="14"/>
      <c r="AC216" s="14"/>
      <c r="AD216" s="14"/>
      <c r="AE216" s="14"/>
      <c r="AF216" s="14"/>
      <c r="AG216" s="14"/>
      <c r="AH216" s="14"/>
      <c r="AI216" s="14"/>
      <c r="AJ216" s="14"/>
      <c r="AK216" s="14"/>
      <c r="AL216" s="17"/>
      <c r="AM216" s="17"/>
      <c r="AN216" s="17"/>
      <c r="AO216" s="17"/>
      <c r="AP216" s="14"/>
      <c r="AQ216" s="14"/>
      <c r="AR216" s="15"/>
      <c r="AS216" s="15"/>
      <c r="AT216" s="15"/>
      <c r="AU216" s="15"/>
    </row>
    <row r="217" spans="10:47">
      <c r="J217" s="14"/>
      <c r="K217" s="14"/>
      <c r="L217" s="14"/>
      <c r="M217" s="14"/>
      <c r="N217" s="14"/>
      <c r="O217" s="14"/>
      <c r="P217" s="14"/>
      <c r="Q217" s="14"/>
      <c r="R217" s="16">
        <f t="shared" si="43"/>
        <v>0</v>
      </c>
      <c r="S217" s="14"/>
      <c r="T217" s="16">
        <f t="shared" si="37"/>
        <v>0</v>
      </c>
      <c r="U217" s="16">
        <f t="shared" si="38"/>
        <v>0</v>
      </c>
      <c r="V217" s="16">
        <f t="shared" si="39"/>
        <v>0</v>
      </c>
      <c r="W217" s="16">
        <f t="shared" si="40"/>
        <v>0</v>
      </c>
      <c r="X217" s="16">
        <f t="shared" si="45"/>
        <v>0</v>
      </c>
      <c r="Y217" s="16">
        <f t="shared" si="42"/>
        <v>0</v>
      </c>
      <c r="Z217" s="14"/>
      <c r="AA217" s="14"/>
      <c r="AB217" s="14"/>
      <c r="AC217" s="14"/>
      <c r="AD217" s="14"/>
      <c r="AE217" s="14"/>
      <c r="AF217" s="14"/>
      <c r="AG217" s="14"/>
      <c r="AH217" s="14"/>
      <c r="AI217" s="14"/>
      <c r="AJ217" s="14"/>
      <c r="AK217" s="14"/>
      <c r="AL217" s="17"/>
      <c r="AM217" s="17"/>
      <c r="AN217" s="17"/>
      <c r="AO217" s="17"/>
      <c r="AP217" s="14"/>
      <c r="AQ217" s="14"/>
      <c r="AR217" s="15"/>
      <c r="AS217" s="15"/>
      <c r="AT217" s="15"/>
      <c r="AU217" s="15"/>
    </row>
    <row r="218" spans="10:47">
      <c r="J218" s="14"/>
      <c r="K218" s="14"/>
      <c r="L218" s="14"/>
      <c r="M218" s="14"/>
      <c r="N218" s="14"/>
      <c r="O218" s="14"/>
      <c r="P218" s="14"/>
      <c r="Q218" s="14"/>
      <c r="R218" s="16">
        <f t="shared" si="43"/>
        <v>0</v>
      </c>
      <c r="S218" s="14"/>
      <c r="T218" s="16">
        <f t="shared" si="37"/>
        <v>0</v>
      </c>
      <c r="U218" s="16">
        <f t="shared" si="38"/>
        <v>0</v>
      </c>
      <c r="V218" s="16">
        <f t="shared" si="39"/>
        <v>0</v>
      </c>
      <c r="W218" s="16">
        <f t="shared" si="40"/>
        <v>0</v>
      </c>
      <c r="X218" s="16">
        <f t="shared" si="45"/>
        <v>0</v>
      </c>
      <c r="Y218" s="16">
        <f t="shared" si="42"/>
        <v>0</v>
      </c>
      <c r="Z218" s="14"/>
      <c r="AA218" s="14"/>
      <c r="AB218" s="14"/>
      <c r="AC218" s="14"/>
      <c r="AD218" s="14"/>
      <c r="AE218" s="14"/>
      <c r="AF218" s="14"/>
      <c r="AG218" s="14"/>
      <c r="AH218" s="14"/>
      <c r="AI218" s="14"/>
      <c r="AJ218" s="14"/>
      <c r="AK218" s="14"/>
      <c r="AL218" s="17"/>
      <c r="AM218" s="17"/>
      <c r="AN218" s="17"/>
      <c r="AO218" s="17"/>
      <c r="AP218" s="14"/>
      <c r="AQ218" s="14"/>
      <c r="AR218" s="15"/>
      <c r="AS218" s="15"/>
      <c r="AT218" s="15"/>
      <c r="AU218" s="15"/>
    </row>
    <row r="219" spans="10:47">
      <c r="J219" s="14"/>
      <c r="K219" s="14"/>
      <c r="L219" s="14"/>
      <c r="M219" s="14"/>
      <c r="N219" s="14"/>
      <c r="O219" s="14"/>
      <c r="P219" s="14"/>
      <c r="Q219" s="14"/>
      <c r="R219" s="16">
        <f t="shared" si="43"/>
        <v>0</v>
      </c>
      <c r="S219" s="14"/>
      <c r="T219" s="16">
        <f t="shared" si="37"/>
        <v>0</v>
      </c>
      <c r="U219" s="16">
        <f t="shared" si="38"/>
        <v>0</v>
      </c>
      <c r="V219" s="16">
        <f t="shared" si="39"/>
        <v>0</v>
      </c>
      <c r="W219" s="16">
        <f t="shared" si="40"/>
        <v>0</v>
      </c>
      <c r="X219" s="16">
        <f t="shared" si="45"/>
        <v>0</v>
      </c>
      <c r="Y219" s="16">
        <f t="shared" si="42"/>
        <v>0</v>
      </c>
      <c r="Z219" s="14"/>
      <c r="AA219" s="14"/>
      <c r="AB219" s="14"/>
      <c r="AC219" s="14"/>
      <c r="AD219" s="14"/>
      <c r="AE219" s="14"/>
      <c r="AF219" s="14"/>
      <c r="AG219" s="14"/>
      <c r="AH219" s="14"/>
      <c r="AI219" s="14"/>
      <c r="AJ219" s="14"/>
      <c r="AK219" s="14"/>
      <c r="AL219" s="17"/>
      <c r="AM219" s="17"/>
      <c r="AN219" s="17"/>
      <c r="AO219" s="17"/>
      <c r="AP219" s="14"/>
      <c r="AQ219" s="14"/>
      <c r="AR219" s="15"/>
      <c r="AS219" s="15"/>
      <c r="AT219" s="15"/>
      <c r="AU219" s="15"/>
    </row>
    <row r="220" spans="10:47">
      <c r="J220" s="14"/>
      <c r="K220" s="14"/>
      <c r="L220" s="14"/>
      <c r="M220" s="14"/>
      <c r="N220" s="14"/>
      <c r="O220" s="14"/>
      <c r="P220" s="14"/>
      <c r="Q220" s="14"/>
      <c r="R220" s="16">
        <f t="shared" si="43"/>
        <v>0</v>
      </c>
      <c r="S220" s="14"/>
      <c r="T220" s="16">
        <f t="shared" si="37"/>
        <v>0</v>
      </c>
      <c r="U220" s="16">
        <f t="shared" si="38"/>
        <v>0</v>
      </c>
      <c r="V220" s="16">
        <f t="shared" si="39"/>
        <v>0</v>
      </c>
      <c r="W220" s="16">
        <f t="shared" si="40"/>
        <v>0</v>
      </c>
      <c r="X220" s="16">
        <f t="shared" si="45"/>
        <v>0</v>
      </c>
      <c r="Y220" s="16">
        <f t="shared" si="42"/>
        <v>0</v>
      </c>
      <c r="Z220" s="14"/>
      <c r="AA220" s="14"/>
      <c r="AB220" s="14"/>
      <c r="AC220" s="14"/>
      <c r="AD220" s="14"/>
      <c r="AE220" s="14"/>
      <c r="AF220" s="14"/>
      <c r="AG220" s="14"/>
      <c r="AH220" s="14"/>
      <c r="AI220" s="14"/>
      <c r="AJ220" s="14"/>
      <c r="AK220" s="14"/>
      <c r="AL220" s="17"/>
      <c r="AM220" s="17"/>
      <c r="AN220" s="17"/>
      <c r="AO220" s="17"/>
      <c r="AP220" s="14"/>
      <c r="AQ220" s="14"/>
      <c r="AR220" s="15"/>
      <c r="AS220" s="15"/>
      <c r="AT220" s="15"/>
      <c r="AU220" s="15"/>
    </row>
    <row r="221" spans="10:47">
      <c r="J221" s="14"/>
      <c r="K221" s="14"/>
      <c r="L221" s="14"/>
      <c r="M221" s="14"/>
      <c r="N221" s="14"/>
      <c r="O221" s="14"/>
      <c r="P221" s="14"/>
      <c r="Q221" s="14"/>
      <c r="R221" s="16">
        <f t="shared" si="43"/>
        <v>0</v>
      </c>
      <c r="S221" s="14"/>
      <c r="T221" s="16">
        <f t="shared" si="37"/>
        <v>0</v>
      </c>
      <c r="U221" s="16">
        <f t="shared" si="38"/>
        <v>0</v>
      </c>
      <c r="V221" s="16">
        <f t="shared" si="39"/>
        <v>0</v>
      </c>
      <c r="W221" s="16">
        <f t="shared" si="40"/>
        <v>0</v>
      </c>
      <c r="X221" s="16">
        <f t="shared" si="45"/>
        <v>0</v>
      </c>
      <c r="Y221" s="16">
        <f t="shared" si="42"/>
        <v>0</v>
      </c>
      <c r="Z221" s="14"/>
      <c r="AA221" s="14"/>
      <c r="AB221" s="14"/>
      <c r="AC221" s="14"/>
      <c r="AD221" s="14"/>
      <c r="AE221" s="14"/>
      <c r="AF221" s="14"/>
      <c r="AG221" s="14"/>
      <c r="AH221" s="14"/>
      <c r="AI221" s="14"/>
      <c r="AJ221" s="14"/>
      <c r="AK221" s="14"/>
      <c r="AL221" s="17"/>
      <c r="AM221" s="17"/>
      <c r="AN221" s="17"/>
      <c r="AO221" s="17"/>
      <c r="AP221" s="14"/>
      <c r="AQ221" s="14"/>
      <c r="AR221" s="15"/>
      <c r="AS221" s="15"/>
      <c r="AT221" s="15"/>
      <c r="AU221" s="15"/>
    </row>
    <row r="222" spans="10:47">
      <c r="J222" s="14"/>
      <c r="K222" s="14"/>
      <c r="L222" s="14"/>
      <c r="M222" s="14"/>
      <c r="N222" s="14"/>
      <c r="O222" s="14"/>
      <c r="P222" s="14"/>
      <c r="Q222" s="14"/>
      <c r="R222" s="16">
        <f t="shared" si="43"/>
        <v>0</v>
      </c>
      <c r="S222" s="14"/>
      <c r="T222" s="16">
        <f t="shared" si="37"/>
        <v>0</v>
      </c>
      <c r="U222" s="16">
        <f t="shared" si="38"/>
        <v>0</v>
      </c>
      <c r="V222" s="16">
        <f t="shared" si="39"/>
        <v>0</v>
      </c>
      <c r="W222" s="16">
        <f t="shared" si="40"/>
        <v>0</v>
      </c>
      <c r="X222" s="16">
        <f t="shared" si="45"/>
        <v>0</v>
      </c>
      <c r="Y222" s="16">
        <f t="shared" si="42"/>
        <v>0</v>
      </c>
      <c r="Z222" s="14"/>
      <c r="AA222" s="14"/>
      <c r="AB222" s="14"/>
      <c r="AC222" s="14"/>
      <c r="AD222" s="14"/>
      <c r="AE222" s="14"/>
      <c r="AF222" s="14"/>
      <c r="AG222" s="14"/>
      <c r="AH222" s="14"/>
      <c r="AI222" s="14"/>
      <c r="AJ222" s="14"/>
      <c r="AK222" s="14"/>
      <c r="AL222" s="17"/>
      <c r="AM222" s="17"/>
      <c r="AN222" s="17"/>
      <c r="AO222" s="17"/>
      <c r="AP222" s="14"/>
      <c r="AQ222" s="14"/>
      <c r="AR222" s="15"/>
      <c r="AS222" s="15"/>
      <c r="AT222" s="15"/>
      <c r="AU222" s="15"/>
    </row>
    <row r="223" spans="10:47">
      <c r="J223" s="14"/>
      <c r="K223" s="14"/>
      <c r="L223" s="14"/>
      <c r="M223" s="14"/>
      <c r="N223" s="14"/>
      <c r="O223" s="14"/>
      <c r="P223" s="14"/>
      <c r="Q223" s="14"/>
      <c r="R223" s="16">
        <f t="shared" si="43"/>
        <v>0</v>
      </c>
      <c r="S223" s="14"/>
      <c r="T223" s="16">
        <f t="shared" si="37"/>
        <v>0</v>
      </c>
      <c r="U223" s="16">
        <f t="shared" si="38"/>
        <v>0</v>
      </c>
      <c r="V223" s="16">
        <f t="shared" si="39"/>
        <v>0</v>
      </c>
      <c r="W223" s="16">
        <f t="shared" si="40"/>
        <v>0</v>
      </c>
      <c r="X223" s="16">
        <f t="shared" si="45"/>
        <v>0</v>
      </c>
      <c r="Y223" s="16">
        <f t="shared" si="42"/>
        <v>0</v>
      </c>
      <c r="Z223" s="14"/>
      <c r="AA223" s="14"/>
      <c r="AB223" s="14"/>
      <c r="AC223" s="14"/>
      <c r="AD223" s="14"/>
      <c r="AE223" s="14"/>
      <c r="AF223" s="14"/>
      <c r="AG223" s="14"/>
      <c r="AH223" s="14"/>
      <c r="AI223" s="14"/>
      <c r="AJ223" s="14"/>
      <c r="AK223" s="14"/>
      <c r="AL223" s="17"/>
      <c r="AM223" s="17"/>
      <c r="AN223" s="17"/>
      <c r="AO223" s="17"/>
      <c r="AP223" s="14"/>
      <c r="AQ223" s="14"/>
      <c r="AR223" s="15"/>
      <c r="AS223" s="15"/>
      <c r="AT223" s="15"/>
      <c r="AU223" s="15"/>
    </row>
    <row r="224" spans="10:47">
      <c r="J224" s="14"/>
      <c r="K224" s="14"/>
      <c r="L224" s="14"/>
      <c r="M224" s="14"/>
      <c r="N224" s="14"/>
      <c r="O224" s="14"/>
      <c r="P224" s="14"/>
      <c r="Q224" s="14"/>
      <c r="R224" s="16">
        <f t="shared" si="43"/>
        <v>0</v>
      </c>
      <c r="S224" s="14"/>
      <c r="T224" s="16">
        <f t="shared" si="37"/>
        <v>0</v>
      </c>
      <c r="U224" s="16">
        <f t="shared" si="38"/>
        <v>0</v>
      </c>
      <c r="V224" s="16">
        <f t="shared" si="39"/>
        <v>0</v>
      </c>
      <c r="W224" s="16">
        <f t="shared" si="40"/>
        <v>0</v>
      </c>
      <c r="X224" s="16">
        <f t="shared" si="45"/>
        <v>0</v>
      </c>
      <c r="Y224" s="16">
        <f t="shared" si="42"/>
        <v>0</v>
      </c>
      <c r="Z224" s="14"/>
      <c r="AA224" s="14"/>
      <c r="AB224" s="14"/>
      <c r="AC224" s="14"/>
      <c r="AD224" s="14"/>
      <c r="AE224" s="14"/>
      <c r="AF224" s="14"/>
      <c r="AG224" s="14"/>
      <c r="AH224" s="14"/>
      <c r="AI224" s="14"/>
      <c r="AJ224" s="14"/>
      <c r="AK224" s="14"/>
      <c r="AL224" s="17"/>
      <c r="AM224" s="17"/>
      <c r="AN224" s="17"/>
      <c r="AO224" s="17"/>
      <c r="AP224" s="14"/>
      <c r="AQ224" s="14"/>
      <c r="AR224" s="15"/>
      <c r="AS224" s="15"/>
      <c r="AT224" s="15"/>
      <c r="AU224" s="15"/>
    </row>
    <row r="225" spans="10:47">
      <c r="J225" s="14"/>
      <c r="K225" s="14"/>
      <c r="L225" s="14"/>
      <c r="M225" s="14"/>
      <c r="N225" s="14"/>
      <c r="O225" s="14"/>
      <c r="P225" s="14"/>
      <c r="Q225" s="14"/>
      <c r="R225" s="16">
        <f t="shared" si="43"/>
        <v>0</v>
      </c>
      <c r="S225" s="14"/>
      <c r="T225" s="16">
        <f t="shared" si="37"/>
        <v>0</v>
      </c>
      <c r="U225" s="16">
        <f t="shared" si="38"/>
        <v>0</v>
      </c>
      <c r="V225" s="16">
        <f t="shared" si="39"/>
        <v>0</v>
      </c>
      <c r="W225" s="16">
        <f t="shared" si="40"/>
        <v>0</v>
      </c>
      <c r="X225" s="16">
        <f t="shared" si="45"/>
        <v>0</v>
      </c>
      <c r="Y225" s="16">
        <f t="shared" si="42"/>
        <v>0</v>
      </c>
      <c r="Z225" s="14"/>
      <c r="AA225" s="14"/>
      <c r="AB225" s="14"/>
      <c r="AC225" s="14"/>
      <c r="AD225" s="14"/>
      <c r="AE225" s="14"/>
      <c r="AF225" s="14"/>
      <c r="AG225" s="14"/>
      <c r="AH225" s="14"/>
      <c r="AI225" s="14"/>
      <c r="AJ225" s="14"/>
      <c r="AK225" s="14"/>
      <c r="AL225" s="17"/>
      <c r="AM225" s="17"/>
      <c r="AN225" s="17"/>
      <c r="AO225" s="17"/>
      <c r="AP225" s="14"/>
      <c r="AQ225" s="14"/>
      <c r="AR225" s="15"/>
      <c r="AS225" s="15"/>
      <c r="AT225" s="15"/>
      <c r="AU225" s="15"/>
    </row>
    <row r="226" spans="10:47">
      <c r="J226" s="14"/>
      <c r="K226" s="14"/>
      <c r="L226" s="14"/>
      <c r="M226" s="14"/>
      <c r="N226" s="14"/>
      <c r="O226" s="14"/>
      <c r="P226" s="14"/>
      <c r="Q226" s="14"/>
      <c r="R226" s="16">
        <f t="shared" si="43"/>
        <v>0</v>
      </c>
      <c r="S226" s="14"/>
      <c r="T226" s="16">
        <f t="shared" si="37"/>
        <v>0</v>
      </c>
      <c r="U226" s="16">
        <f t="shared" si="38"/>
        <v>0</v>
      </c>
      <c r="V226" s="16">
        <f t="shared" si="39"/>
        <v>0</v>
      </c>
      <c r="W226" s="16">
        <f t="shared" si="40"/>
        <v>0</v>
      </c>
      <c r="X226" s="16">
        <f t="shared" si="45"/>
        <v>0</v>
      </c>
      <c r="Y226" s="16">
        <f t="shared" si="42"/>
        <v>0</v>
      </c>
      <c r="Z226" s="14"/>
      <c r="AA226" s="14"/>
      <c r="AB226" s="14"/>
      <c r="AC226" s="14"/>
      <c r="AD226" s="14"/>
      <c r="AE226" s="14"/>
      <c r="AF226" s="14"/>
      <c r="AG226" s="14"/>
      <c r="AH226" s="14"/>
      <c r="AI226" s="14"/>
      <c r="AJ226" s="14"/>
      <c r="AK226" s="14"/>
      <c r="AL226" s="17"/>
      <c r="AM226" s="17"/>
      <c r="AN226" s="17"/>
      <c r="AO226" s="17"/>
      <c r="AP226" s="14"/>
      <c r="AQ226" s="14"/>
      <c r="AR226" s="15"/>
      <c r="AS226" s="15"/>
      <c r="AT226" s="15"/>
      <c r="AU226" s="15"/>
    </row>
    <row r="227" spans="10:47">
      <c r="J227" s="14"/>
      <c r="K227" s="14"/>
      <c r="L227" s="14"/>
      <c r="M227" s="14"/>
      <c r="N227" s="14"/>
      <c r="O227" s="14"/>
      <c r="P227" s="14"/>
      <c r="Q227" s="14"/>
      <c r="R227" s="16">
        <f t="shared" si="43"/>
        <v>0</v>
      </c>
      <c r="S227" s="14"/>
      <c r="T227" s="16">
        <f t="shared" si="37"/>
        <v>0</v>
      </c>
      <c r="U227" s="16">
        <f t="shared" si="38"/>
        <v>0</v>
      </c>
      <c r="V227" s="16">
        <f t="shared" si="39"/>
        <v>0</v>
      </c>
      <c r="W227" s="16">
        <f t="shared" si="40"/>
        <v>0</v>
      </c>
      <c r="X227" s="16">
        <f t="shared" si="45"/>
        <v>0</v>
      </c>
      <c r="Y227" s="16">
        <f t="shared" si="42"/>
        <v>0</v>
      </c>
      <c r="Z227" s="14"/>
      <c r="AA227" s="14"/>
      <c r="AB227" s="14"/>
      <c r="AC227" s="14"/>
      <c r="AD227" s="14"/>
      <c r="AE227" s="14"/>
      <c r="AF227" s="14"/>
      <c r="AG227" s="14"/>
      <c r="AH227" s="14"/>
      <c r="AI227" s="14"/>
      <c r="AJ227" s="14"/>
      <c r="AK227" s="14"/>
      <c r="AL227" s="17"/>
      <c r="AM227" s="17"/>
      <c r="AN227" s="17"/>
      <c r="AO227" s="17"/>
      <c r="AP227" s="14"/>
      <c r="AQ227" s="14"/>
      <c r="AR227" s="15"/>
      <c r="AS227" s="15"/>
      <c r="AT227" s="15"/>
      <c r="AU227" s="15"/>
    </row>
    <row r="228" spans="10:47">
      <c r="J228" s="14"/>
      <c r="K228" s="14"/>
      <c r="L228" s="14"/>
      <c r="M228" s="14"/>
      <c r="N228" s="14"/>
      <c r="O228" s="14"/>
      <c r="P228" s="14"/>
      <c r="Q228" s="14"/>
      <c r="R228" s="16">
        <f t="shared" si="43"/>
        <v>0</v>
      </c>
      <c r="S228" s="14"/>
      <c r="T228" s="16">
        <f t="shared" si="37"/>
        <v>0</v>
      </c>
      <c r="U228" s="16">
        <f t="shared" si="38"/>
        <v>0</v>
      </c>
      <c r="V228" s="16">
        <f t="shared" si="39"/>
        <v>0</v>
      </c>
      <c r="W228" s="16">
        <f t="shared" si="40"/>
        <v>0</v>
      </c>
      <c r="X228" s="16">
        <f t="shared" si="45"/>
        <v>0</v>
      </c>
      <c r="Y228" s="16">
        <f t="shared" si="42"/>
        <v>0</v>
      </c>
      <c r="Z228" s="14"/>
      <c r="AA228" s="14"/>
      <c r="AB228" s="14"/>
      <c r="AC228" s="14"/>
      <c r="AD228" s="14"/>
      <c r="AE228" s="14"/>
      <c r="AF228" s="14"/>
      <c r="AG228" s="14"/>
      <c r="AH228" s="14"/>
      <c r="AI228" s="14"/>
      <c r="AJ228" s="14"/>
      <c r="AK228" s="14"/>
      <c r="AL228" s="17"/>
      <c r="AM228" s="17"/>
      <c r="AN228" s="17"/>
      <c r="AO228" s="17"/>
      <c r="AP228" s="14"/>
      <c r="AQ228" s="14"/>
      <c r="AR228" s="15"/>
      <c r="AS228" s="15"/>
      <c r="AT228" s="15"/>
      <c r="AU228" s="15"/>
    </row>
    <row r="229" spans="10:47">
      <c r="J229" s="14"/>
      <c r="K229" s="14"/>
      <c r="L229" s="14"/>
      <c r="M229" s="14"/>
      <c r="N229" s="14"/>
      <c r="O229" s="14"/>
      <c r="P229" s="14"/>
      <c r="Q229" s="14"/>
      <c r="R229" s="16">
        <f t="shared" si="43"/>
        <v>0</v>
      </c>
      <c r="S229" s="14"/>
      <c r="T229" s="16">
        <f t="shared" si="37"/>
        <v>0</v>
      </c>
      <c r="U229" s="16">
        <f t="shared" si="38"/>
        <v>0</v>
      </c>
      <c r="V229" s="16">
        <f t="shared" si="39"/>
        <v>0</v>
      </c>
      <c r="W229" s="16">
        <f t="shared" si="40"/>
        <v>0</v>
      </c>
      <c r="X229" s="16">
        <f t="shared" si="45"/>
        <v>0</v>
      </c>
      <c r="Y229" s="16">
        <f t="shared" si="42"/>
        <v>0</v>
      </c>
      <c r="Z229" s="14"/>
      <c r="AA229" s="14"/>
      <c r="AB229" s="14"/>
      <c r="AC229" s="14"/>
      <c r="AD229" s="14"/>
      <c r="AE229" s="14"/>
      <c r="AF229" s="14"/>
      <c r="AG229" s="14"/>
      <c r="AH229" s="14"/>
      <c r="AI229" s="14"/>
      <c r="AJ229" s="14"/>
      <c r="AK229" s="14"/>
      <c r="AL229" s="17"/>
      <c r="AM229" s="17"/>
      <c r="AN229" s="17"/>
      <c r="AO229" s="17"/>
      <c r="AP229" s="14"/>
      <c r="AQ229" s="14"/>
      <c r="AR229" s="15"/>
      <c r="AS229" s="15"/>
      <c r="AT229" s="15"/>
      <c r="AU229" s="15"/>
    </row>
    <row r="230" spans="10:47">
      <c r="J230" s="14"/>
      <c r="K230" s="14"/>
      <c r="L230" s="14"/>
      <c r="M230" s="14"/>
      <c r="N230" s="14"/>
      <c r="O230" s="14"/>
      <c r="P230" s="14"/>
      <c r="Q230" s="14"/>
      <c r="R230" s="16">
        <f t="shared" si="43"/>
        <v>0</v>
      </c>
      <c r="S230" s="14"/>
      <c r="T230" s="16">
        <f t="shared" si="37"/>
        <v>0</v>
      </c>
      <c r="U230" s="16">
        <f t="shared" si="38"/>
        <v>0</v>
      </c>
      <c r="V230" s="16">
        <f t="shared" si="39"/>
        <v>0</v>
      </c>
      <c r="W230" s="16">
        <f t="shared" si="40"/>
        <v>0</v>
      </c>
      <c r="X230" s="16">
        <f t="shared" si="45"/>
        <v>0</v>
      </c>
      <c r="Y230" s="16">
        <f t="shared" si="42"/>
        <v>0</v>
      </c>
      <c r="Z230" s="14"/>
      <c r="AA230" s="14"/>
      <c r="AB230" s="14"/>
      <c r="AC230" s="14"/>
      <c r="AD230" s="14"/>
      <c r="AE230" s="14"/>
      <c r="AF230" s="14"/>
      <c r="AG230" s="14"/>
      <c r="AH230" s="14"/>
      <c r="AI230" s="14"/>
      <c r="AJ230" s="14"/>
      <c r="AK230" s="14"/>
      <c r="AL230" s="17"/>
      <c r="AM230" s="17"/>
      <c r="AN230" s="17"/>
      <c r="AO230" s="17"/>
      <c r="AP230" s="14"/>
      <c r="AQ230" s="14"/>
      <c r="AR230" s="15"/>
      <c r="AS230" s="15"/>
      <c r="AT230" s="15"/>
      <c r="AU230" s="15"/>
    </row>
    <row r="231" spans="10:47">
      <c r="J231" s="14"/>
      <c r="K231" s="14"/>
      <c r="L231" s="14"/>
      <c r="M231" s="14"/>
      <c r="N231" s="14"/>
      <c r="O231" s="14"/>
      <c r="P231" s="14"/>
      <c r="Q231" s="14"/>
      <c r="R231" s="16">
        <f t="shared" si="43"/>
        <v>0</v>
      </c>
      <c r="S231" s="14"/>
      <c r="T231" s="16">
        <f t="shared" si="37"/>
        <v>0</v>
      </c>
      <c r="U231" s="16">
        <f t="shared" si="38"/>
        <v>0</v>
      </c>
      <c r="V231" s="16">
        <f t="shared" si="39"/>
        <v>0</v>
      </c>
      <c r="W231" s="16">
        <f t="shared" si="40"/>
        <v>0</v>
      </c>
      <c r="X231" s="16">
        <f t="shared" si="45"/>
        <v>0</v>
      </c>
      <c r="Y231" s="16">
        <f t="shared" si="42"/>
        <v>0</v>
      </c>
      <c r="Z231" s="14"/>
      <c r="AA231" s="14"/>
      <c r="AB231" s="14"/>
      <c r="AC231" s="14"/>
      <c r="AD231" s="14"/>
      <c r="AE231" s="14"/>
      <c r="AF231" s="14"/>
      <c r="AG231" s="14"/>
      <c r="AH231" s="14"/>
      <c r="AI231" s="14"/>
      <c r="AJ231" s="14"/>
      <c r="AK231" s="14"/>
      <c r="AL231" s="17"/>
      <c r="AM231" s="17"/>
      <c r="AN231" s="17"/>
      <c r="AO231" s="17"/>
      <c r="AP231" s="14"/>
      <c r="AQ231" s="14"/>
      <c r="AR231" s="15"/>
      <c r="AS231" s="15"/>
      <c r="AT231" s="15"/>
      <c r="AU231" s="15"/>
    </row>
    <row r="232" spans="10:47">
      <c r="J232" s="14"/>
      <c r="K232" s="14"/>
      <c r="L232" s="14"/>
      <c r="M232" s="14"/>
      <c r="N232" s="14"/>
      <c r="O232" s="14"/>
      <c r="P232" s="14"/>
      <c r="Q232" s="14"/>
      <c r="R232" s="16">
        <f t="shared" si="43"/>
        <v>0</v>
      </c>
      <c r="S232" s="14"/>
      <c r="T232" s="16">
        <f t="shared" si="37"/>
        <v>0</v>
      </c>
      <c r="U232" s="16">
        <f t="shared" si="38"/>
        <v>0</v>
      </c>
      <c r="V232" s="16">
        <f t="shared" si="39"/>
        <v>0</v>
      </c>
      <c r="W232" s="16">
        <f t="shared" si="40"/>
        <v>0</v>
      </c>
      <c r="X232" s="16">
        <f t="shared" si="45"/>
        <v>0</v>
      </c>
      <c r="Y232" s="16">
        <f t="shared" si="42"/>
        <v>0</v>
      </c>
      <c r="Z232" s="14"/>
      <c r="AA232" s="14"/>
      <c r="AB232" s="14"/>
      <c r="AC232" s="14"/>
      <c r="AD232" s="14"/>
      <c r="AE232" s="14"/>
      <c r="AF232" s="14"/>
      <c r="AG232" s="14"/>
      <c r="AH232" s="14"/>
      <c r="AI232" s="14"/>
      <c r="AJ232" s="14"/>
      <c r="AK232" s="14"/>
      <c r="AL232" s="17"/>
      <c r="AM232" s="17"/>
      <c r="AN232" s="17"/>
      <c r="AO232" s="17"/>
      <c r="AP232" s="14"/>
      <c r="AQ232" s="14"/>
      <c r="AR232" s="15"/>
      <c r="AS232" s="15"/>
      <c r="AT232" s="15"/>
      <c r="AU232" s="15"/>
    </row>
    <row r="233" spans="10:47">
      <c r="J233" s="14"/>
      <c r="K233" s="14"/>
      <c r="L233" s="14"/>
      <c r="M233" s="14"/>
      <c r="N233" s="14"/>
      <c r="O233" s="14"/>
      <c r="P233" s="14"/>
      <c r="Q233" s="14"/>
      <c r="R233" s="16">
        <f t="shared" si="43"/>
        <v>0</v>
      </c>
      <c r="S233" s="14"/>
      <c r="T233" s="16">
        <f t="shared" si="37"/>
        <v>0</v>
      </c>
      <c r="U233" s="16">
        <f t="shared" si="38"/>
        <v>0</v>
      </c>
      <c r="V233" s="16">
        <f t="shared" si="39"/>
        <v>0</v>
      </c>
      <c r="W233" s="16">
        <f t="shared" si="40"/>
        <v>0</v>
      </c>
      <c r="X233" s="16">
        <f t="shared" si="45"/>
        <v>0</v>
      </c>
      <c r="Y233" s="16">
        <f t="shared" si="42"/>
        <v>0</v>
      </c>
      <c r="Z233" s="14"/>
      <c r="AA233" s="14"/>
      <c r="AB233" s="14"/>
      <c r="AC233" s="14"/>
      <c r="AD233" s="14"/>
      <c r="AE233" s="14"/>
      <c r="AF233" s="14"/>
      <c r="AG233" s="14"/>
      <c r="AH233" s="14"/>
      <c r="AI233" s="14"/>
      <c r="AJ233" s="14"/>
      <c r="AK233" s="14"/>
      <c r="AL233" s="17"/>
      <c r="AM233" s="17"/>
      <c r="AN233" s="17"/>
      <c r="AO233" s="17"/>
      <c r="AP233" s="14"/>
      <c r="AQ233" s="14"/>
      <c r="AR233" s="15"/>
      <c r="AS233" s="15"/>
      <c r="AT233" s="15"/>
      <c r="AU233" s="15"/>
    </row>
    <row r="234" spans="10:47">
      <c r="J234" s="14"/>
      <c r="K234" s="14"/>
      <c r="L234" s="14"/>
      <c r="M234" s="14"/>
      <c r="N234" s="14"/>
      <c r="O234" s="14"/>
      <c r="P234" s="14"/>
      <c r="Q234" s="14"/>
      <c r="R234" s="16">
        <f t="shared" si="43"/>
        <v>0</v>
      </c>
      <c r="S234" s="14"/>
      <c r="T234" s="16">
        <f t="shared" si="37"/>
        <v>0</v>
      </c>
      <c r="U234" s="16">
        <f t="shared" si="38"/>
        <v>0</v>
      </c>
      <c r="V234" s="16">
        <f t="shared" si="39"/>
        <v>0</v>
      </c>
      <c r="W234" s="16">
        <f t="shared" si="40"/>
        <v>0</v>
      </c>
      <c r="X234" s="16">
        <f t="shared" si="45"/>
        <v>0</v>
      </c>
      <c r="Y234" s="16">
        <f t="shared" si="42"/>
        <v>0</v>
      </c>
      <c r="Z234" s="14"/>
      <c r="AA234" s="14"/>
      <c r="AB234" s="14"/>
      <c r="AC234" s="14"/>
      <c r="AD234" s="14"/>
      <c r="AE234" s="14"/>
      <c r="AF234" s="14"/>
      <c r="AG234" s="14"/>
      <c r="AH234" s="14"/>
      <c r="AI234" s="14"/>
      <c r="AJ234" s="14"/>
      <c r="AK234" s="14"/>
      <c r="AL234" s="17"/>
      <c r="AM234" s="17"/>
      <c r="AN234" s="17"/>
      <c r="AO234" s="17"/>
      <c r="AP234" s="14"/>
      <c r="AQ234" s="14"/>
      <c r="AR234" s="15"/>
      <c r="AS234" s="15"/>
      <c r="AT234" s="15"/>
      <c r="AU234" s="15"/>
    </row>
    <row r="235" spans="10:47">
      <c r="J235" s="14"/>
      <c r="K235" s="14"/>
      <c r="L235" s="14"/>
      <c r="M235" s="14"/>
      <c r="N235" s="14"/>
      <c r="O235" s="14"/>
      <c r="P235" s="14"/>
      <c r="Q235" s="14"/>
      <c r="R235" s="16">
        <f t="shared" si="43"/>
        <v>0</v>
      </c>
      <c r="S235" s="14"/>
      <c r="T235" s="16">
        <f t="shared" si="37"/>
        <v>0</v>
      </c>
      <c r="U235" s="16">
        <f t="shared" si="38"/>
        <v>0</v>
      </c>
      <c r="V235" s="16">
        <f t="shared" si="39"/>
        <v>0</v>
      </c>
      <c r="W235" s="16">
        <f t="shared" si="40"/>
        <v>0</v>
      </c>
      <c r="X235" s="16">
        <f t="shared" si="45"/>
        <v>0</v>
      </c>
      <c r="Y235" s="16">
        <f t="shared" si="42"/>
        <v>0</v>
      </c>
      <c r="Z235" s="14"/>
      <c r="AA235" s="14"/>
      <c r="AB235" s="14"/>
      <c r="AC235" s="14"/>
      <c r="AD235" s="14"/>
      <c r="AE235" s="14"/>
      <c r="AF235" s="14"/>
      <c r="AG235" s="14"/>
      <c r="AH235" s="14"/>
      <c r="AI235" s="14"/>
      <c r="AJ235" s="14"/>
      <c r="AK235" s="14"/>
      <c r="AL235" s="17"/>
      <c r="AM235" s="17"/>
      <c r="AN235" s="17"/>
      <c r="AO235" s="17"/>
      <c r="AP235" s="14"/>
      <c r="AQ235" s="14"/>
      <c r="AR235" s="15"/>
      <c r="AS235" s="15"/>
      <c r="AT235" s="15"/>
      <c r="AU235" s="15"/>
    </row>
    <row r="236" spans="10:47">
      <c r="J236" s="14"/>
      <c r="K236" s="14"/>
      <c r="L236" s="14"/>
      <c r="M236" s="14"/>
      <c r="N236" s="14"/>
      <c r="O236" s="14"/>
      <c r="P236" s="14"/>
      <c r="Q236" s="14"/>
      <c r="R236" s="16">
        <f t="shared" si="43"/>
        <v>0</v>
      </c>
      <c r="S236" s="14"/>
      <c r="T236" s="16">
        <f t="shared" si="37"/>
        <v>0</v>
      </c>
      <c r="U236" s="16">
        <f t="shared" si="38"/>
        <v>0</v>
      </c>
      <c r="V236" s="16">
        <f t="shared" si="39"/>
        <v>0</v>
      </c>
      <c r="W236" s="16">
        <f t="shared" si="40"/>
        <v>0</v>
      </c>
      <c r="X236" s="16">
        <f t="shared" si="45"/>
        <v>0</v>
      </c>
      <c r="Y236" s="16">
        <f t="shared" si="42"/>
        <v>0</v>
      </c>
      <c r="Z236" s="14"/>
      <c r="AA236" s="14"/>
      <c r="AB236" s="14"/>
      <c r="AC236" s="14"/>
      <c r="AD236" s="14"/>
      <c r="AE236" s="14"/>
      <c r="AF236" s="14"/>
      <c r="AG236" s="14"/>
      <c r="AH236" s="14"/>
      <c r="AI236" s="14"/>
      <c r="AJ236" s="14"/>
      <c r="AK236" s="14"/>
      <c r="AL236" s="17"/>
      <c r="AM236" s="17"/>
      <c r="AN236" s="17"/>
      <c r="AO236" s="17"/>
      <c r="AP236" s="14"/>
      <c r="AQ236" s="14"/>
      <c r="AR236" s="15"/>
      <c r="AS236" s="15"/>
      <c r="AT236" s="15"/>
      <c r="AU236" s="15"/>
    </row>
    <row r="237" spans="10:47">
      <c r="J237" s="14"/>
      <c r="K237" s="14"/>
      <c r="L237" s="14"/>
      <c r="M237" s="14"/>
      <c r="N237" s="14"/>
      <c r="O237" s="14"/>
      <c r="P237" s="14"/>
      <c r="Q237" s="14"/>
      <c r="R237" s="16">
        <f t="shared" si="43"/>
        <v>0</v>
      </c>
      <c r="S237" s="14"/>
      <c r="T237" s="16">
        <f t="shared" si="37"/>
        <v>0</v>
      </c>
      <c r="U237" s="16">
        <f t="shared" si="38"/>
        <v>0</v>
      </c>
      <c r="V237" s="16">
        <f t="shared" si="39"/>
        <v>0</v>
      </c>
      <c r="W237" s="16">
        <f t="shared" si="40"/>
        <v>0</v>
      </c>
      <c r="X237" s="14"/>
      <c r="Y237" s="16">
        <f t="shared" si="42"/>
        <v>0</v>
      </c>
      <c r="Z237" s="14"/>
      <c r="AA237" s="14"/>
      <c r="AB237" s="14"/>
      <c r="AC237" s="14"/>
      <c r="AD237" s="14"/>
      <c r="AE237" s="14"/>
      <c r="AF237" s="14"/>
      <c r="AG237" s="14"/>
      <c r="AH237" s="14"/>
      <c r="AI237" s="14"/>
      <c r="AJ237" s="14"/>
      <c r="AK237" s="14"/>
      <c r="AL237" s="17"/>
      <c r="AM237" s="17"/>
      <c r="AN237" s="17"/>
      <c r="AO237" s="17"/>
      <c r="AP237" s="14"/>
      <c r="AQ237" s="14"/>
      <c r="AR237" s="15"/>
      <c r="AS237" s="15"/>
      <c r="AT237" s="15"/>
      <c r="AU237" s="15"/>
    </row>
    <row r="238" spans="10:47">
      <c r="J238" s="14"/>
      <c r="K238" s="14"/>
      <c r="L238" s="14"/>
      <c r="M238" s="14"/>
      <c r="N238" s="14"/>
      <c r="O238" s="14"/>
      <c r="P238" s="14"/>
      <c r="Q238" s="14"/>
      <c r="R238" s="16">
        <f t="shared" si="43"/>
        <v>0</v>
      </c>
      <c r="S238" s="14"/>
      <c r="T238" s="16">
        <f t="shared" si="37"/>
        <v>0</v>
      </c>
      <c r="U238" s="16">
        <f t="shared" si="38"/>
        <v>0</v>
      </c>
      <c r="V238" s="16">
        <f t="shared" si="39"/>
        <v>0</v>
      </c>
      <c r="W238" s="16">
        <f t="shared" si="40"/>
        <v>0</v>
      </c>
      <c r="X238" s="14"/>
      <c r="Y238" s="16">
        <f t="shared" si="42"/>
        <v>0</v>
      </c>
      <c r="Z238" s="14"/>
      <c r="AA238" s="14"/>
      <c r="AB238" s="14"/>
      <c r="AC238" s="14"/>
      <c r="AD238" s="14"/>
      <c r="AE238" s="14"/>
      <c r="AF238" s="14"/>
      <c r="AG238" s="14"/>
      <c r="AH238" s="14"/>
      <c r="AI238" s="14"/>
      <c r="AJ238" s="14"/>
      <c r="AK238" s="14"/>
      <c r="AL238" s="17"/>
      <c r="AM238" s="17"/>
      <c r="AN238" s="17"/>
      <c r="AO238" s="17"/>
      <c r="AP238" s="14"/>
      <c r="AQ238" s="14"/>
      <c r="AR238" s="15"/>
      <c r="AS238" s="15"/>
      <c r="AT238" s="15"/>
      <c r="AU238" s="15"/>
    </row>
    <row r="239" spans="10:47">
      <c r="J239" s="14"/>
      <c r="K239" s="14"/>
      <c r="L239" s="14"/>
      <c r="M239" s="14"/>
      <c r="N239" s="14"/>
      <c r="O239" s="14"/>
      <c r="P239" s="14"/>
      <c r="Q239" s="14"/>
      <c r="R239" s="16">
        <f t="shared" si="43"/>
        <v>0</v>
      </c>
      <c r="S239" s="14"/>
      <c r="T239" s="16">
        <f t="shared" si="37"/>
        <v>0</v>
      </c>
      <c r="U239" s="16">
        <f t="shared" si="38"/>
        <v>0</v>
      </c>
      <c r="V239" s="16">
        <f t="shared" si="39"/>
        <v>0</v>
      </c>
      <c r="W239" s="16">
        <f t="shared" si="40"/>
        <v>0</v>
      </c>
      <c r="X239" s="14"/>
      <c r="Y239" s="16">
        <f t="shared" si="42"/>
        <v>0</v>
      </c>
      <c r="Z239" s="14"/>
      <c r="AA239" s="14"/>
      <c r="AB239" s="14"/>
      <c r="AC239" s="14"/>
      <c r="AD239" s="14"/>
      <c r="AE239" s="14"/>
      <c r="AF239" s="14"/>
      <c r="AG239" s="14"/>
      <c r="AH239" s="14"/>
      <c r="AI239" s="14"/>
      <c r="AJ239" s="14"/>
      <c r="AK239" s="14"/>
      <c r="AL239" s="17"/>
      <c r="AM239" s="17"/>
      <c r="AN239" s="17"/>
      <c r="AO239" s="17"/>
      <c r="AP239" s="14"/>
      <c r="AQ239" s="14"/>
      <c r="AR239" s="15"/>
      <c r="AS239" s="15"/>
      <c r="AT239" s="15"/>
      <c r="AU239" s="15"/>
    </row>
    <row r="240" spans="10:47">
      <c r="J240" s="14"/>
      <c r="K240" s="14"/>
      <c r="L240" s="14"/>
      <c r="M240" s="14"/>
      <c r="N240" s="14"/>
      <c r="O240" s="14"/>
      <c r="P240" s="14"/>
      <c r="Q240" s="14"/>
      <c r="R240" s="16">
        <f t="shared" si="43"/>
        <v>0</v>
      </c>
      <c r="S240" s="14"/>
      <c r="T240" s="16">
        <f t="shared" si="37"/>
        <v>0</v>
      </c>
      <c r="U240" s="16">
        <f t="shared" si="38"/>
        <v>0</v>
      </c>
      <c r="V240" s="16">
        <f t="shared" si="39"/>
        <v>0</v>
      </c>
      <c r="W240" s="16">
        <f t="shared" si="40"/>
        <v>0</v>
      </c>
      <c r="X240" s="14"/>
      <c r="Y240" s="16">
        <f t="shared" si="42"/>
        <v>0</v>
      </c>
      <c r="Z240" s="14"/>
      <c r="AA240" s="14"/>
      <c r="AB240" s="14"/>
      <c r="AC240" s="14"/>
      <c r="AD240" s="14"/>
      <c r="AE240" s="14"/>
      <c r="AF240" s="14"/>
      <c r="AG240" s="14"/>
      <c r="AH240" s="14"/>
      <c r="AI240" s="14"/>
      <c r="AJ240" s="14"/>
      <c r="AK240" s="14"/>
      <c r="AL240" s="17"/>
      <c r="AM240" s="17"/>
      <c r="AN240" s="17"/>
      <c r="AO240" s="17"/>
      <c r="AP240" s="14"/>
      <c r="AQ240" s="14"/>
      <c r="AR240" s="15"/>
      <c r="AS240" s="15"/>
      <c r="AT240" s="15"/>
      <c r="AU240" s="15"/>
    </row>
    <row r="241" spans="10:47">
      <c r="J241" s="14"/>
      <c r="K241" s="14"/>
      <c r="L241" s="14"/>
      <c r="M241" s="14"/>
      <c r="N241" s="14"/>
      <c r="O241" s="14"/>
      <c r="P241" s="14"/>
      <c r="Q241" s="14"/>
      <c r="R241" s="16">
        <f t="shared" si="43"/>
        <v>0</v>
      </c>
      <c r="S241" s="14"/>
      <c r="T241" s="16">
        <f t="shared" si="37"/>
        <v>0</v>
      </c>
      <c r="U241" s="16">
        <f t="shared" si="38"/>
        <v>0</v>
      </c>
      <c r="V241" s="16">
        <f t="shared" si="39"/>
        <v>0</v>
      </c>
      <c r="W241" s="16">
        <f t="shared" si="40"/>
        <v>0</v>
      </c>
      <c r="X241" s="14"/>
      <c r="Y241" s="16">
        <f t="shared" si="42"/>
        <v>0</v>
      </c>
      <c r="Z241" s="14"/>
      <c r="AA241" s="14"/>
      <c r="AB241" s="14"/>
      <c r="AC241" s="14"/>
      <c r="AD241" s="14"/>
      <c r="AE241" s="14"/>
      <c r="AF241" s="14"/>
      <c r="AG241" s="14"/>
      <c r="AH241" s="14"/>
      <c r="AI241" s="14"/>
      <c r="AJ241" s="14"/>
      <c r="AK241" s="14"/>
      <c r="AL241" s="17"/>
      <c r="AM241" s="17"/>
      <c r="AN241" s="17"/>
      <c r="AO241" s="17"/>
      <c r="AP241" s="14"/>
      <c r="AQ241" s="14"/>
      <c r="AR241" s="15"/>
      <c r="AS241" s="15"/>
      <c r="AT241" s="15"/>
      <c r="AU241" s="15"/>
    </row>
    <row r="242" spans="10:47">
      <c r="J242" s="14"/>
      <c r="K242" s="14"/>
      <c r="L242" s="14"/>
      <c r="M242" s="14"/>
      <c r="N242" s="14"/>
      <c r="O242" s="14"/>
      <c r="P242" s="14"/>
      <c r="Q242" s="14"/>
      <c r="R242" s="16">
        <f t="shared" si="43"/>
        <v>0</v>
      </c>
      <c r="S242" s="14"/>
      <c r="T242" s="16">
        <f t="shared" ref="T242:T305" si="46">IF(O242=1,$F242*1,0)</f>
        <v>0</v>
      </c>
      <c r="U242" s="16">
        <f t="shared" ref="U242:U305" si="47">IF(P242=1,$F242*7,0)</f>
        <v>0</v>
      </c>
      <c r="V242" s="16">
        <f t="shared" ref="V242:V270" si="48">IF(Q242=1,$F242*30,0)</f>
        <v>0</v>
      </c>
      <c r="W242" s="16">
        <f t="shared" ref="W242:W252" si="49">IF(R242=1,$F242*90,0)</f>
        <v>0</v>
      </c>
      <c r="X242" s="14"/>
      <c r="Y242" s="16">
        <f t="shared" ref="Y242:Y305" si="50">IF(AND(F242&gt;1,F242="Années"),"Erreur de saisie",ROUND(SUM($T242:$X242),0))</f>
        <v>0</v>
      </c>
      <c r="Z242" s="14"/>
      <c r="AA242" s="14"/>
      <c r="AB242" s="14"/>
      <c r="AC242" s="14"/>
      <c r="AD242" s="14"/>
      <c r="AE242" s="14"/>
      <c r="AF242" s="14"/>
      <c r="AG242" s="14"/>
      <c r="AH242" s="14"/>
      <c r="AI242" s="14"/>
      <c r="AJ242" s="14"/>
      <c r="AK242" s="14"/>
      <c r="AL242" s="17"/>
      <c r="AM242" s="17"/>
      <c r="AN242" s="17"/>
      <c r="AO242" s="17"/>
      <c r="AP242" s="14"/>
      <c r="AQ242" s="14"/>
      <c r="AR242" s="15"/>
      <c r="AS242" s="15"/>
      <c r="AT242" s="15"/>
      <c r="AU242" s="15"/>
    </row>
    <row r="243" spans="10:47">
      <c r="J243" s="14"/>
      <c r="K243" s="14"/>
      <c r="L243" s="14"/>
      <c r="M243" s="14"/>
      <c r="N243" s="14"/>
      <c r="O243" s="14"/>
      <c r="P243" s="14"/>
      <c r="Q243" s="14"/>
      <c r="R243" s="16">
        <f t="shared" si="43"/>
        <v>0</v>
      </c>
      <c r="S243" s="14"/>
      <c r="T243" s="16">
        <f t="shared" si="46"/>
        <v>0</v>
      </c>
      <c r="U243" s="16">
        <f t="shared" si="47"/>
        <v>0</v>
      </c>
      <c r="V243" s="16">
        <f t="shared" si="48"/>
        <v>0</v>
      </c>
      <c r="W243" s="16">
        <f t="shared" si="49"/>
        <v>0</v>
      </c>
      <c r="X243" s="14"/>
      <c r="Y243" s="16">
        <f t="shared" si="50"/>
        <v>0</v>
      </c>
      <c r="Z243" s="14"/>
      <c r="AA243" s="14"/>
      <c r="AB243" s="14"/>
      <c r="AC243" s="14"/>
      <c r="AD243" s="14"/>
      <c r="AE243" s="14"/>
      <c r="AF243" s="14"/>
      <c r="AG243" s="14"/>
      <c r="AH243" s="14"/>
      <c r="AI243" s="14"/>
      <c r="AJ243" s="14"/>
      <c r="AK243" s="14"/>
      <c r="AL243" s="17"/>
      <c r="AM243" s="17"/>
      <c r="AN243" s="17"/>
      <c r="AO243" s="17"/>
      <c r="AP243" s="14"/>
      <c r="AQ243" s="14"/>
      <c r="AR243" s="15"/>
      <c r="AS243" s="15"/>
      <c r="AT243" s="15"/>
      <c r="AU243" s="15"/>
    </row>
    <row r="244" spans="10:47">
      <c r="J244" s="14"/>
      <c r="K244" s="14"/>
      <c r="L244" s="14"/>
      <c r="M244" s="14"/>
      <c r="N244" s="14"/>
      <c r="O244" s="14"/>
      <c r="P244" s="14"/>
      <c r="Q244" s="14"/>
      <c r="R244" s="16">
        <f t="shared" si="43"/>
        <v>0</v>
      </c>
      <c r="S244" s="14"/>
      <c r="T244" s="16">
        <f t="shared" si="46"/>
        <v>0</v>
      </c>
      <c r="U244" s="16">
        <f t="shared" si="47"/>
        <v>0</v>
      </c>
      <c r="V244" s="16">
        <f t="shared" si="48"/>
        <v>0</v>
      </c>
      <c r="W244" s="16">
        <f t="shared" si="49"/>
        <v>0</v>
      </c>
      <c r="X244" s="14"/>
      <c r="Y244" s="16">
        <f t="shared" si="50"/>
        <v>0</v>
      </c>
      <c r="Z244" s="14"/>
      <c r="AA244" s="14"/>
      <c r="AB244" s="14"/>
      <c r="AC244" s="14"/>
      <c r="AD244" s="14"/>
      <c r="AE244" s="14"/>
      <c r="AF244" s="14"/>
      <c r="AG244" s="14"/>
      <c r="AH244" s="14"/>
      <c r="AI244" s="14"/>
      <c r="AJ244" s="14"/>
      <c r="AK244" s="14"/>
      <c r="AL244" s="17"/>
      <c r="AM244" s="17"/>
      <c r="AN244" s="17"/>
      <c r="AO244" s="17"/>
      <c r="AP244" s="14"/>
      <c r="AQ244" s="14"/>
      <c r="AR244" s="15"/>
      <c r="AS244" s="15"/>
      <c r="AT244" s="15"/>
      <c r="AU244" s="15"/>
    </row>
    <row r="245" spans="10:47">
      <c r="J245" s="14"/>
      <c r="K245" s="14"/>
      <c r="L245" s="14"/>
      <c r="M245" s="14"/>
      <c r="N245" s="14"/>
      <c r="O245" s="14"/>
      <c r="P245" s="14"/>
      <c r="Q245" s="14"/>
      <c r="R245" s="16">
        <f t="shared" si="43"/>
        <v>0</v>
      </c>
      <c r="S245" s="14"/>
      <c r="T245" s="16">
        <f t="shared" si="46"/>
        <v>0</v>
      </c>
      <c r="U245" s="16">
        <f t="shared" si="47"/>
        <v>0</v>
      </c>
      <c r="V245" s="16">
        <f t="shared" si="48"/>
        <v>0</v>
      </c>
      <c r="W245" s="16">
        <f t="shared" si="49"/>
        <v>0</v>
      </c>
      <c r="X245" s="14"/>
      <c r="Y245" s="16">
        <f t="shared" si="50"/>
        <v>0</v>
      </c>
      <c r="Z245" s="14"/>
      <c r="AA245" s="14"/>
      <c r="AB245" s="14"/>
      <c r="AC245" s="14"/>
      <c r="AD245" s="14"/>
      <c r="AE245" s="14"/>
      <c r="AF245" s="14"/>
      <c r="AG245" s="14"/>
      <c r="AH245" s="14"/>
      <c r="AI245" s="14"/>
      <c r="AJ245" s="14"/>
      <c r="AK245" s="14"/>
      <c r="AL245" s="17"/>
      <c r="AM245" s="17"/>
      <c r="AN245" s="17"/>
      <c r="AO245" s="17"/>
      <c r="AP245" s="14"/>
      <c r="AQ245" s="14"/>
      <c r="AR245" s="15"/>
      <c r="AS245" s="15"/>
      <c r="AT245" s="15"/>
      <c r="AU245" s="15"/>
    </row>
    <row r="246" spans="10:47">
      <c r="J246" s="14"/>
      <c r="K246" s="14"/>
      <c r="L246" s="14"/>
      <c r="M246" s="14"/>
      <c r="N246" s="14"/>
      <c r="O246" s="14"/>
      <c r="P246" s="14"/>
      <c r="Q246" s="14"/>
      <c r="R246" s="16">
        <f t="shared" si="43"/>
        <v>0</v>
      </c>
      <c r="S246" s="14"/>
      <c r="T246" s="16">
        <f t="shared" si="46"/>
        <v>0</v>
      </c>
      <c r="U246" s="16">
        <f t="shared" si="47"/>
        <v>0</v>
      </c>
      <c r="V246" s="16">
        <f t="shared" si="48"/>
        <v>0</v>
      </c>
      <c r="W246" s="16">
        <f t="shared" si="49"/>
        <v>0</v>
      </c>
      <c r="X246" s="14"/>
      <c r="Y246" s="16">
        <f t="shared" si="50"/>
        <v>0</v>
      </c>
      <c r="Z246" s="14"/>
      <c r="AA246" s="14"/>
      <c r="AB246" s="14"/>
      <c r="AC246" s="14"/>
      <c r="AD246" s="14"/>
      <c r="AE246" s="14"/>
      <c r="AF246" s="14"/>
      <c r="AG246" s="14"/>
      <c r="AH246" s="14"/>
      <c r="AI246" s="14"/>
      <c r="AJ246" s="14"/>
      <c r="AK246" s="14"/>
      <c r="AL246" s="17"/>
      <c r="AM246" s="17"/>
      <c r="AN246" s="17"/>
      <c r="AO246" s="17"/>
      <c r="AP246" s="14"/>
      <c r="AQ246" s="14"/>
      <c r="AR246" s="15"/>
      <c r="AS246" s="15"/>
      <c r="AT246" s="15"/>
      <c r="AU246" s="15"/>
    </row>
    <row r="247" spans="10:47">
      <c r="J247" s="14"/>
      <c r="K247" s="14"/>
      <c r="L247" s="14"/>
      <c r="M247" s="14"/>
      <c r="N247" s="14"/>
      <c r="O247" s="14"/>
      <c r="P247" s="14"/>
      <c r="Q247" s="14"/>
      <c r="R247" s="16">
        <f t="shared" si="43"/>
        <v>0</v>
      </c>
      <c r="S247" s="14"/>
      <c r="T247" s="16">
        <f t="shared" si="46"/>
        <v>0</v>
      </c>
      <c r="U247" s="16">
        <f t="shared" si="47"/>
        <v>0</v>
      </c>
      <c r="V247" s="16">
        <f t="shared" si="48"/>
        <v>0</v>
      </c>
      <c r="W247" s="16">
        <f t="shared" si="49"/>
        <v>0</v>
      </c>
      <c r="X247" s="14"/>
      <c r="Y247" s="16">
        <f t="shared" si="50"/>
        <v>0</v>
      </c>
      <c r="Z247" s="14"/>
      <c r="AA247" s="14"/>
      <c r="AB247" s="14"/>
      <c r="AC247" s="14"/>
      <c r="AD247" s="14"/>
      <c r="AE247" s="14"/>
      <c r="AF247" s="14"/>
      <c r="AG247" s="14"/>
      <c r="AH247" s="14"/>
      <c r="AI247" s="14"/>
      <c r="AJ247" s="14"/>
      <c r="AK247" s="14"/>
      <c r="AL247" s="17"/>
      <c r="AM247" s="17"/>
      <c r="AN247" s="17"/>
      <c r="AO247" s="17"/>
      <c r="AP247" s="14"/>
      <c r="AQ247" s="14"/>
      <c r="AR247" s="15"/>
      <c r="AS247" s="15"/>
      <c r="AT247" s="15"/>
      <c r="AU247" s="15"/>
    </row>
    <row r="248" spans="10:47">
      <c r="J248" s="14"/>
      <c r="K248" s="14"/>
      <c r="L248" s="14"/>
      <c r="M248" s="14"/>
      <c r="N248" s="14"/>
      <c r="O248" s="14"/>
      <c r="P248" s="14"/>
      <c r="Q248" s="14"/>
      <c r="R248" s="16">
        <f t="shared" ref="R248:R311" si="51">IF($G248="Trimestre(s)",1,0)</f>
        <v>0</v>
      </c>
      <c r="S248" s="14"/>
      <c r="T248" s="16">
        <f t="shared" si="46"/>
        <v>0</v>
      </c>
      <c r="U248" s="16">
        <f t="shared" si="47"/>
        <v>0</v>
      </c>
      <c r="V248" s="16">
        <f t="shared" si="48"/>
        <v>0</v>
      </c>
      <c r="W248" s="16">
        <f t="shared" si="49"/>
        <v>0</v>
      </c>
      <c r="X248" s="14"/>
      <c r="Y248" s="16">
        <f t="shared" si="50"/>
        <v>0</v>
      </c>
      <c r="Z248" s="14"/>
      <c r="AA248" s="14"/>
      <c r="AB248" s="14"/>
      <c r="AC248" s="14"/>
      <c r="AD248" s="14"/>
      <c r="AE248" s="14"/>
      <c r="AF248" s="14"/>
      <c r="AG248" s="14"/>
      <c r="AH248" s="14"/>
      <c r="AI248" s="14"/>
      <c r="AJ248" s="14"/>
      <c r="AK248" s="14"/>
      <c r="AL248" s="17"/>
      <c r="AM248" s="17"/>
      <c r="AN248" s="17"/>
      <c r="AO248" s="17"/>
      <c r="AP248" s="14"/>
      <c r="AQ248" s="14"/>
      <c r="AR248" s="15"/>
      <c r="AS248" s="15"/>
      <c r="AT248" s="15"/>
      <c r="AU248" s="15"/>
    </row>
    <row r="249" spans="10:47">
      <c r="J249" s="14"/>
      <c r="K249" s="14"/>
      <c r="L249" s="14"/>
      <c r="M249" s="14"/>
      <c r="N249" s="14"/>
      <c r="O249" s="14"/>
      <c r="P249" s="14"/>
      <c r="Q249" s="14"/>
      <c r="R249" s="16">
        <f t="shared" si="51"/>
        <v>0</v>
      </c>
      <c r="S249" s="14"/>
      <c r="T249" s="16">
        <f t="shared" si="46"/>
        <v>0</v>
      </c>
      <c r="U249" s="16">
        <f t="shared" si="47"/>
        <v>0</v>
      </c>
      <c r="V249" s="16">
        <f t="shared" si="48"/>
        <v>0</v>
      </c>
      <c r="W249" s="16">
        <f t="shared" si="49"/>
        <v>0</v>
      </c>
      <c r="X249" s="14"/>
      <c r="Y249" s="16">
        <f t="shared" si="50"/>
        <v>0</v>
      </c>
      <c r="Z249" s="14"/>
      <c r="AA249" s="14"/>
      <c r="AB249" s="14"/>
      <c r="AC249" s="14"/>
      <c r="AD249" s="14"/>
      <c r="AE249" s="14"/>
      <c r="AF249" s="14"/>
      <c r="AG249" s="14"/>
      <c r="AH249" s="14"/>
      <c r="AI249" s="14"/>
      <c r="AJ249" s="14"/>
      <c r="AK249" s="14"/>
      <c r="AL249" s="17"/>
      <c r="AM249" s="17"/>
      <c r="AN249" s="17"/>
      <c r="AO249" s="17"/>
      <c r="AP249" s="14"/>
      <c r="AQ249" s="14"/>
      <c r="AR249" s="15"/>
      <c r="AS249" s="15"/>
      <c r="AT249" s="15"/>
      <c r="AU249" s="15"/>
    </row>
    <row r="250" spans="10:47">
      <c r="J250" s="14"/>
      <c r="K250" s="14"/>
      <c r="L250" s="14"/>
      <c r="M250" s="14"/>
      <c r="N250" s="14"/>
      <c r="O250" s="14"/>
      <c r="P250" s="14"/>
      <c r="Q250" s="14"/>
      <c r="R250" s="16">
        <f t="shared" si="51"/>
        <v>0</v>
      </c>
      <c r="S250" s="14"/>
      <c r="T250" s="16">
        <f t="shared" si="46"/>
        <v>0</v>
      </c>
      <c r="U250" s="16">
        <f t="shared" si="47"/>
        <v>0</v>
      </c>
      <c r="V250" s="16">
        <f t="shared" si="48"/>
        <v>0</v>
      </c>
      <c r="W250" s="16">
        <f t="shared" si="49"/>
        <v>0</v>
      </c>
      <c r="X250" s="14"/>
      <c r="Y250" s="16">
        <f t="shared" si="50"/>
        <v>0</v>
      </c>
      <c r="Z250" s="14"/>
      <c r="AA250" s="14"/>
      <c r="AB250" s="14"/>
      <c r="AC250" s="14"/>
      <c r="AD250" s="14"/>
      <c r="AE250" s="14"/>
      <c r="AF250" s="14"/>
      <c r="AG250" s="14"/>
      <c r="AH250" s="14"/>
      <c r="AI250" s="14"/>
      <c r="AJ250" s="14"/>
      <c r="AK250" s="14"/>
      <c r="AL250" s="17"/>
      <c r="AM250" s="17"/>
      <c r="AN250" s="17"/>
      <c r="AO250" s="17"/>
      <c r="AP250" s="14"/>
      <c r="AQ250" s="14"/>
      <c r="AR250" s="15"/>
      <c r="AS250" s="15"/>
      <c r="AT250" s="15"/>
      <c r="AU250" s="15"/>
    </row>
    <row r="251" spans="10:47">
      <c r="J251" s="14"/>
      <c r="K251" s="14"/>
      <c r="L251" s="14"/>
      <c r="M251" s="14"/>
      <c r="N251" s="14"/>
      <c r="O251" s="14"/>
      <c r="P251" s="14"/>
      <c r="Q251" s="14"/>
      <c r="R251" s="16">
        <f t="shared" si="51"/>
        <v>0</v>
      </c>
      <c r="S251" s="14"/>
      <c r="T251" s="16">
        <f t="shared" si="46"/>
        <v>0</v>
      </c>
      <c r="U251" s="16">
        <f t="shared" si="47"/>
        <v>0</v>
      </c>
      <c r="V251" s="16">
        <f t="shared" si="48"/>
        <v>0</v>
      </c>
      <c r="W251" s="16">
        <f t="shared" si="49"/>
        <v>0</v>
      </c>
      <c r="X251" s="14"/>
      <c r="Y251" s="16">
        <f t="shared" si="50"/>
        <v>0</v>
      </c>
      <c r="Z251" s="14"/>
      <c r="AA251" s="14"/>
      <c r="AB251" s="14"/>
      <c r="AC251" s="14"/>
      <c r="AD251" s="14"/>
      <c r="AE251" s="14"/>
      <c r="AF251" s="14"/>
      <c r="AG251" s="14"/>
      <c r="AH251" s="14"/>
      <c r="AI251" s="14"/>
      <c r="AJ251" s="14"/>
      <c r="AK251" s="14"/>
      <c r="AL251" s="17"/>
      <c r="AM251" s="17"/>
      <c r="AN251" s="17"/>
      <c r="AO251" s="17"/>
      <c r="AP251" s="14"/>
      <c r="AQ251" s="14"/>
      <c r="AR251" s="15"/>
      <c r="AS251" s="15"/>
      <c r="AT251" s="15"/>
      <c r="AU251" s="15"/>
    </row>
    <row r="252" spans="10:47">
      <c r="J252" s="14"/>
      <c r="K252" s="14"/>
      <c r="L252" s="14"/>
      <c r="M252" s="14"/>
      <c r="N252" s="14"/>
      <c r="O252" s="14"/>
      <c r="P252" s="14"/>
      <c r="Q252" s="14"/>
      <c r="R252" s="16">
        <f t="shared" si="51"/>
        <v>0</v>
      </c>
      <c r="S252" s="14"/>
      <c r="T252" s="16">
        <f t="shared" si="46"/>
        <v>0</v>
      </c>
      <c r="U252" s="16">
        <f t="shared" si="47"/>
        <v>0</v>
      </c>
      <c r="V252" s="16">
        <f t="shared" si="48"/>
        <v>0</v>
      </c>
      <c r="W252" s="16">
        <f t="shared" si="49"/>
        <v>0</v>
      </c>
      <c r="X252" s="14"/>
      <c r="Y252" s="16">
        <f t="shared" si="50"/>
        <v>0</v>
      </c>
      <c r="Z252" s="14"/>
      <c r="AA252" s="14"/>
      <c r="AB252" s="14"/>
      <c r="AC252" s="14"/>
      <c r="AD252" s="14"/>
      <c r="AE252" s="14"/>
      <c r="AF252" s="14"/>
      <c r="AG252" s="14"/>
      <c r="AH252" s="14"/>
      <c r="AI252" s="14"/>
      <c r="AJ252" s="14"/>
      <c r="AK252" s="14"/>
      <c r="AL252" s="17"/>
      <c r="AM252" s="17"/>
      <c r="AN252" s="17"/>
      <c r="AO252" s="17"/>
      <c r="AP252" s="14"/>
      <c r="AQ252" s="14"/>
      <c r="AR252" s="15"/>
      <c r="AS252" s="15"/>
      <c r="AT252" s="15"/>
      <c r="AU252" s="15"/>
    </row>
    <row r="253" spans="10:47">
      <c r="J253" s="14"/>
      <c r="K253" s="14"/>
      <c r="L253" s="14"/>
      <c r="M253" s="14"/>
      <c r="N253" s="14"/>
      <c r="O253" s="14"/>
      <c r="P253" s="14"/>
      <c r="Q253" s="14"/>
      <c r="R253" s="16">
        <f t="shared" si="51"/>
        <v>0</v>
      </c>
      <c r="S253" s="14"/>
      <c r="T253" s="16">
        <f t="shared" si="46"/>
        <v>0</v>
      </c>
      <c r="U253" s="16">
        <f t="shared" si="47"/>
        <v>0</v>
      </c>
      <c r="V253" s="16">
        <f t="shared" si="48"/>
        <v>0</v>
      </c>
      <c r="W253" s="14"/>
      <c r="X253" s="14"/>
      <c r="Y253" s="16">
        <f t="shared" si="50"/>
        <v>0</v>
      </c>
      <c r="Z253" s="14"/>
      <c r="AA253" s="14"/>
      <c r="AB253" s="14"/>
      <c r="AC253" s="14"/>
      <c r="AD253" s="14"/>
      <c r="AE253" s="14"/>
      <c r="AF253" s="14"/>
      <c r="AG253" s="14"/>
      <c r="AH253" s="14"/>
      <c r="AI253" s="14"/>
      <c r="AJ253" s="14"/>
      <c r="AK253" s="14"/>
      <c r="AL253" s="17"/>
      <c r="AM253" s="17"/>
      <c r="AN253" s="17"/>
      <c r="AO253" s="17"/>
      <c r="AP253" s="14"/>
      <c r="AQ253" s="14"/>
      <c r="AR253" s="15"/>
      <c r="AS253" s="15"/>
      <c r="AT253" s="15"/>
      <c r="AU253" s="15"/>
    </row>
    <row r="254" spans="10:47">
      <c r="J254" s="14"/>
      <c r="K254" s="14"/>
      <c r="L254" s="14"/>
      <c r="M254" s="14"/>
      <c r="N254" s="14"/>
      <c r="O254" s="14"/>
      <c r="P254" s="14"/>
      <c r="Q254" s="14"/>
      <c r="R254" s="16">
        <f t="shared" si="51"/>
        <v>0</v>
      </c>
      <c r="S254" s="14"/>
      <c r="T254" s="16">
        <f t="shared" si="46"/>
        <v>0</v>
      </c>
      <c r="U254" s="16">
        <f t="shared" si="47"/>
        <v>0</v>
      </c>
      <c r="V254" s="16">
        <f t="shared" si="48"/>
        <v>0</v>
      </c>
      <c r="W254" s="14"/>
      <c r="X254" s="14"/>
      <c r="Y254" s="16">
        <f t="shared" si="50"/>
        <v>0</v>
      </c>
      <c r="Z254" s="14"/>
      <c r="AA254" s="14"/>
      <c r="AB254" s="14"/>
      <c r="AC254" s="14"/>
      <c r="AD254" s="14"/>
      <c r="AE254" s="14"/>
      <c r="AF254" s="14"/>
      <c r="AG254" s="14"/>
      <c r="AH254" s="14"/>
      <c r="AI254" s="14"/>
      <c r="AJ254" s="14"/>
      <c r="AK254" s="14"/>
      <c r="AL254" s="17"/>
      <c r="AM254" s="17"/>
      <c r="AN254" s="17"/>
      <c r="AO254" s="17"/>
      <c r="AP254" s="14"/>
      <c r="AQ254" s="14"/>
      <c r="AR254" s="15"/>
      <c r="AS254" s="15"/>
      <c r="AT254" s="15"/>
      <c r="AU254" s="15"/>
    </row>
    <row r="255" spans="10:47">
      <c r="J255" s="14"/>
      <c r="K255" s="14"/>
      <c r="L255" s="14"/>
      <c r="M255" s="14"/>
      <c r="N255" s="14"/>
      <c r="O255" s="14"/>
      <c r="P255" s="14"/>
      <c r="Q255" s="14"/>
      <c r="R255" s="16">
        <f t="shared" si="51"/>
        <v>0</v>
      </c>
      <c r="S255" s="14"/>
      <c r="T255" s="16">
        <f t="shared" si="46"/>
        <v>0</v>
      </c>
      <c r="U255" s="16">
        <f t="shared" si="47"/>
        <v>0</v>
      </c>
      <c r="V255" s="16">
        <f t="shared" si="48"/>
        <v>0</v>
      </c>
      <c r="W255" s="14"/>
      <c r="X255" s="14"/>
      <c r="Y255" s="16">
        <f t="shared" si="50"/>
        <v>0</v>
      </c>
      <c r="Z255" s="14"/>
      <c r="AA255" s="14"/>
      <c r="AB255" s="14"/>
      <c r="AC255" s="14"/>
      <c r="AD255" s="14"/>
      <c r="AE255" s="14"/>
      <c r="AF255" s="14"/>
      <c r="AG255" s="14"/>
      <c r="AH255" s="14"/>
      <c r="AI255" s="14"/>
      <c r="AJ255" s="14"/>
      <c r="AK255" s="14"/>
      <c r="AL255" s="17"/>
      <c r="AM255" s="17"/>
      <c r="AN255" s="17"/>
      <c r="AO255" s="17"/>
      <c r="AP255" s="14"/>
      <c r="AQ255" s="14"/>
      <c r="AR255" s="15"/>
      <c r="AS255" s="15"/>
      <c r="AT255" s="15"/>
      <c r="AU255" s="15"/>
    </row>
    <row r="256" spans="10:47">
      <c r="J256" s="14"/>
      <c r="K256" s="14"/>
      <c r="L256" s="14"/>
      <c r="M256" s="14"/>
      <c r="N256" s="14"/>
      <c r="O256" s="14"/>
      <c r="P256" s="14"/>
      <c r="Q256" s="14"/>
      <c r="R256" s="16">
        <f t="shared" si="51"/>
        <v>0</v>
      </c>
      <c r="S256" s="14"/>
      <c r="T256" s="16">
        <f t="shared" si="46"/>
        <v>0</v>
      </c>
      <c r="U256" s="16">
        <f t="shared" si="47"/>
        <v>0</v>
      </c>
      <c r="V256" s="16">
        <f t="shared" si="48"/>
        <v>0</v>
      </c>
      <c r="W256" s="14"/>
      <c r="X256" s="14"/>
      <c r="Y256" s="16">
        <f t="shared" si="50"/>
        <v>0</v>
      </c>
      <c r="Z256" s="14"/>
      <c r="AA256" s="14"/>
      <c r="AB256" s="14"/>
      <c r="AC256" s="14"/>
      <c r="AD256" s="14"/>
      <c r="AE256" s="14"/>
      <c r="AF256" s="14"/>
      <c r="AG256" s="14"/>
      <c r="AH256" s="14"/>
      <c r="AI256" s="14"/>
      <c r="AJ256" s="14"/>
      <c r="AK256" s="14"/>
      <c r="AL256" s="17"/>
      <c r="AM256" s="17"/>
      <c r="AN256" s="17"/>
      <c r="AO256" s="17"/>
      <c r="AP256" s="14"/>
      <c r="AQ256" s="14"/>
      <c r="AR256" s="15"/>
      <c r="AS256" s="15"/>
      <c r="AT256" s="15"/>
      <c r="AU256" s="15"/>
    </row>
    <row r="257" spans="10:47">
      <c r="J257" s="14"/>
      <c r="K257" s="14"/>
      <c r="L257" s="14"/>
      <c r="M257" s="14"/>
      <c r="N257" s="14"/>
      <c r="O257" s="14"/>
      <c r="P257" s="14"/>
      <c r="Q257" s="14"/>
      <c r="R257" s="16">
        <f t="shared" si="51"/>
        <v>0</v>
      </c>
      <c r="S257" s="14"/>
      <c r="T257" s="16">
        <f t="shared" si="46"/>
        <v>0</v>
      </c>
      <c r="U257" s="16">
        <f t="shared" si="47"/>
        <v>0</v>
      </c>
      <c r="V257" s="16">
        <f t="shared" si="48"/>
        <v>0</v>
      </c>
      <c r="W257" s="14"/>
      <c r="X257" s="14"/>
      <c r="Y257" s="16">
        <f t="shared" si="50"/>
        <v>0</v>
      </c>
      <c r="Z257" s="14"/>
      <c r="AA257" s="14"/>
      <c r="AB257" s="14"/>
      <c r="AC257" s="14"/>
      <c r="AD257" s="14"/>
      <c r="AE257" s="14"/>
      <c r="AF257" s="14"/>
      <c r="AG257" s="14"/>
      <c r="AH257" s="14"/>
      <c r="AI257" s="14"/>
      <c r="AJ257" s="14"/>
      <c r="AK257" s="14"/>
      <c r="AL257" s="17"/>
      <c r="AM257" s="17"/>
      <c r="AN257" s="17"/>
      <c r="AO257" s="17"/>
      <c r="AP257" s="14"/>
      <c r="AQ257" s="14"/>
      <c r="AR257" s="15"/>
      <c r="AS257" s="15"/>
      <c r="AT257" s="15"/>
      <c r="AU257" s="15"/>
    </row>
    <row r="258" spans="10:47">
      <c r="J258" s="14"/>
      <c r="K258" s="14"/>
      <c r="L258" s="14"/>
      <c r="M258" s="14"/>
      <c r="N258" s="14"/>
      <c r="O258" s="14"/>
      <c r="P258" s="14"/>
      <c r="Q258" s="14"/>
      <c r="R258" s="16">
        <f t="shared" si="51"/>
        <v>0</v>
      </c>
      <c r="S258" s="14"/>
      <c r="T258" s="16">
        <f t="shared" si="46"/>
        <v>0</v>
      </c>
      <c r="U258" s="16">
        <f t="shared" si="47"/>
        <v>0</v>
      </c>
      <c r="V258" s="16">
        <f t="shared" si="48"/>
        <v>0</v>
      </c>
      <c r="W258" s="14"/>
      <c r="X258" s="14"/>
      <c r="Y258" s="16">
        <f t="shared" si="50"/>
        <v>0</v>
      </c>
      <c r="Z258" s="14"/>
      <c r="AA258" s="14"/>
      <c r="AB258" s="14"/>
      <c r="AC258" s="14"/>
      <c r="AD258" s="14"/>
      <c r="AE258" s="14"/>
      <c r="AF258" s="14"/>
      <c r="AG258" s="14"/>
      <c r="AH258" s="14"/>
      <c r="AI258" s="14"/>
      <c r="AJ258" s="14"/>
      <c r="AK258" s="14"/>
      <c r="AL258" s="17"/>
      <c r="AM258" s="17"/>
      <c r="AN258" s="17"/>
      <c r="AO258" s="17"/>
      <c r="AP258" s="14"/>
      <c r="AQ258" s="14"/>
      <c r="AR258" s="15"/>
      <c r="AS258" s="15"/>
      <c r="AT258" s="15"/>
      <c r="AU258" s="15"/>
    </row>
    <row r="259" spans="10:47">
      <c r="J259" s="14"/>
      <c r="K259" s="14"/>
      <c r="L259" s="14"/>
      <c r="M259" s="14"/>
      <c r="N259" s="14"/>
      <c r="O259" s="14"/>
      <c r="P259" s="14"/>
      <c r="Q259" s="14"/>
      <c r="R259" s="16">
        <f t="shared" si="51"/>
        <v>0</v>
      </c>
      <c r="S259" s="14"/>
      <c r="T259" s="16">
        <f t="shared" si="46"/>
        <v>0</v>
      </c>
      <c r="U259" s="16">
        <f t="shared" si="47"/>
        <v>0</v>
      </c>
      <c r="V259" s="16">
        <f t="shared" si="48"/>
        <v>0</v>
      </c>
      <c r="W259" s="14"/>
      <c r="X259" s="14"/>
      <c r="Y259" s="16">
        <f t="shared" si="50"/>
        <v>0</v>
      </c>
      <c r="Z259" s="14"/>
      <c r="AA259" s="14"/>
      <c r="AB259" s="14"/>
      <c r="AC259" s="14"/>
      <c r="AD259" s="14"/>
      <c r="AE259" s="14"/>
      <c r="AF259" s="14"/>
      <c r="AG259" s="14"/>
      <c r="AH259" s="14"/>
      <c r="AI259" s="14"/>
      <c r="AJ259" s="14"/>
      <c r="AK259" s="14"/>
      <c r="AL259" s="17"/>
      <c r="AM259" s="17"/>
      <c r="AN259" s="17"/>
      <c r="AO259" s="17"/>
      <c r="AP259" s="14"/>
      <c r="AQ259" s="14"/>
      <c r="AR259" s="15"/>
      <c r="AS259" s="15"/>
      <c r="AT259" s="15"/>
      <c r="AU259" s="15"/>
    </row>
    <row r="260" spans="10:47">
      <c r="J260" s="14"/>
      <c r="K260" s="14"/>
      <c r="L260" s="14"/>
      <c r="M260" s="14"/>
      <c r="N260" s="14"/>
      <c r="O260" s="14"/>
      <c r="P260" s="14"/>
      <c r="Q260" s="14"/>
      <c r="R260" s="16">
        <f t="shared" si="51"/>
        <v>0</v>
      </c>
      <c r="S260" s="14"/>
      <c r="T260" s="16">
        <f t="shared" si="46"/>
        <v>0</v>
      </c>
      <c r="U260" s="16">
        <f t="shared" si="47"/>
        <v>0</v>
      </c>
      <c r="V260" s="16">
        <f t="shared" si="48"/>
        <v>0</v>
      </c>
      <c r="W260" s="14"/>
      <c r="X260" s="14"/>
      <c r="Y260" s="16">
        <f t="shared" si="50"/>
        <v>0</v>
      </c>
      <c r="Z260" s="14"/>
      <c r="AA260" s="14"/>
      <c r="AB260" s="14"/>
      <c r="AC260" s="14"/>
      <c r="AD260" s="14"/>
      <c r="AE260" s="14"/>
      <c r="AF260" s="14"/>
      <c r="AG260" s="14"/>
      <c r="AH260" s="14"/>
      <c r="AI260" s="14"/>
      <c r="AJ260" s="14"/>
      <c r="AK260" s="14"/>
      <c r="AL260" s="17"/>
      <c r="AM260" s="17"/>
      <c r="AN260" s="17"/>
      <c r="AO260" s="17"/>
      <c r="AP260" s="14"/>
      <c r="AQ260" s="14"/>
      <c r="AR260" s="15"/>
      <c r="AS260" s="15"/>
      <c r="AT260" s="15"/>
      <c r="AU260" s="15"/>
    </row>
    <row r="261" spans="10:47">
      <c r="J261" s="14"/>
      <c r="K261" s="14"/>
      <c r="L261" s="14"/>
      <c r="M261" s="14"/>
      <c r="N261" s="14"/>
      <c r="O261" s="14"/>
      <c r="P261" s="14"/>
      <c r="Q261" s="14"/>
      <c r="R261" s="16">
        <f t="shared" si="51"/>
        <v>0</v>
      </c>
      <c r="S261" s="14"/>
      <c r="T261" s="16">
        <f t="shared" si="46"/>
        <v>0</v>
      </c>
      <c r="U261" s="16">
        <f t="shared" si="47"/>
        <v>0</v>
      </c>
      <c r="V261" s="16">
        <f t="shared" si="48"/>
        <v>0</v>
      </c>
      <c r="W261" s="14"/>
      <c r="X261" s="14"/>
      <c r="Y261" s="16">
        <f t="shared" si="50"/>
        <v>0</v>
      </c>
      <c r="Z261" s="14"/>
      <c r="AA261" s="14"/>
      <c r="AB261" s="14"/>
      <c r="AC261" s="14"/>
      <c r="AD261" s="14"/>
      <c r="AE261" s="14"/>
      <c r="AF261" s="14"/>
      <c r="AG261" s="14"/>
      <c r="AH261" s="14"/>
      <c r="AI261" s="14"/>
      <c r="AJ261" s="14"/>
      <c r="AK261" s="14"/>
      <c r="AL261" s="17"/>
      <c r="AM261" s="17"/>
      <c r="AN261" s="17"/>
      <c r="AO261" s="17"/>
      <c r="AP261" s="14"/>
      <c r="AQ261" s="14"/>
      <c r="AR261" s="15"/>
      <c r="AS261" s="15"/>
      <c r="AT261" s="15"/>
      <c r="AU261" s="15"/>
    </row>
    <row r="262" spans="10:47">
      <c r="J262" s="14"/>
      <c r="K262" s="14"/>
      <c r="L262" s="14"/>
      <c r="M262" s="14"/>
      <c r="N262" s="14"/>
      <c r="O262" s="14"/>
      <c r="P262" s="14"/>
      <c r="Q262" s="14"/>
      <c r="R262" s="16">
        <f t="shared" si="51"/>
        <v>0</v>
      </c>
      <c r="S262" s="14"/>
      <c r="T262" s="16">
        <f t="shared" si="46"/>
        <v>0</v>
      </c>
      <c r="U262" s="16">
        <f t="shared" si="47"/>
        <v>0</v>
      </c>
      <c r="V262" s="16">
        <f t="shared" si="48"/>
        <v>0</v>
      </c>
      <c r="W262" s="14"/>
      <c r="X262" s="14"/>
      <c r="Y262" s="16">
        <f t="shared" si="50"/>
        <v>0</v>
      </c>
      <c r="Z262" s="14"/>
      <c r="AA262" s="14"/>
      <c r="AB262" s="14"/>
      <c r="AC262" s="14"/>
      <c r="AD262" s="14"/>
      <c r="AE262" s="14"/>
      <c r="AF262" s="14"/>
      <c r="AG262" s="14"/>
      <c r="AH262" s="14"/>
      <c r="AI262" s="14"/>
      <c r="AJ262" s="14"/>
      <c r="AK262" s="14"/>
      <c r="AL262" s="17"/>
      <c r="AM262" s="17"/>
      <c r="AN262" s="17"/>
      <c r="AO262" s="17"/>
      <c r="AP262" s="14"/>
      <c r="AQ262" s="14"/>
      <c r="AR262" s="15"/>
      <c r="AS262" s="15"/>
      <c r="AT262" s="15"/>
      <c r="AU262" s="15"/>
    </row>
    <row r="263" spans="10:47">
      <c r="J263" s="14"/>
      <c r="K263" s="14"/>
      <c r="L263" s="14"/>
      <c r="M263" s="14"/>
      <c r="N263" s="14"/>
      <c r="O263" s="14"/>
      <c r="P263" s="14"/>
      <c r="Q263" s="14"/>
      <c r="R263" s="16">
        <f t="shared" si="51"/>
        <v>0</v>
      </c>
      <c r="S263" s="14"/>
      <c r="T263" s="16">
        <f t="shared" si="46"/>
        <v>0</v>
      </c>
      <c r="U263" s="16">
        <f t="shared" si="47"/>
        <v>0</v>
      </c>
      <c r="V263" s="16">
        <f t="shared" si="48"/>
        <v>0</v>
      </c>
      <c r="W263" s="14"/>
      <c r="X263" s="14"/>
      <c r="Y263" s="16">
        <f t="shared" si="50"/>
        <v>0</v>
      </c>
      <c r="Z263" s="14"/>
      <c r="AA263" s="14"/>
      <c r="AB263" s="14"/>
      <c r="AC263" s="14"/>
      <c r="AD263" s="14"/>
      <c r="AE263" s="14"/>
      <c r="AF263" s="14"/>
      <c r="AG263" s="14"/>
      <c r="AH263" s="14"/>
      <c r="AI263" s="14"/>
      <c r="AJ263" s="14"/>
      <c r="AK263" s="14"/>
      <c r="AL263" s="17"/>
      <c r="AM263" s="17"/>
      <c r="AN263" s="17"/>
      <c r="AO263" s="17"/>
      <c r="AP263" s="14"/>
      <c r="AQ263" s="14"/>
      <c r="AR263" s="15"/>
      <c r="AS263" s="15"/>
      <c r="AT263" s="15"/>
      <c r="AU263" s="15"/>
    </row>
    <row r="264" spans="10:47">
      <c r="J264" s="14"/>
      <c r="K264" s="14"/>
      <c r="L264" s="14"/>
      <c r="M264" s="14"/>
      <c r="N264" s="14"/>
      <c r="O264" s="14"/>
      <c r="P264" s="14"/>
      <c r="Q264" s="14"/>
      <c r="R264" s="16">
        <f t="shared" si="51"/>
        <v>0</v>
      </c>
      <c r="S264" s="14"/>
      <c r="T264" s="16">
        <f t="shared" si="46"/>
        <v>0</v>
      </c>
      <c r="U264" s="16">
        <f t="shared" si="47"/>
        <v>0</v>
      </c>
      <c r="V264" s="16">
        <f t="shared" si="48"/>
        <v>0</v>
      </c>
      <c r="W264" s="14"/>
      <c r="X264" s="14"/>
      <c r="Y264" s="16">
        <f t="shared" si="50"/>
        <v>0</v>
      </c>
      <c r="Z264" s="14"/>
      <c r="AA264" s="14"/>
      <c r="AB264" s="14"/>
      <c r="AC264" s="14"/>
      <c r="AD264" s="14"/>
      <c r="AE264" s="14"/>
      <c r="AF264" s="14"/>
      <c r="AG264" s="14"/>
      <c r="AH264" s="14"/>
      <c r="AI264" s="14"/>
      <c r="AJ264" s="14"/>
      <c r="AK264" s="14"/>
      <c r="AL264" s="17"/>
      <c r="AM264" s="17"/>
      <c r="AN264" s="17"/>
      <c r="AO264" s="17"/>
      <c r="AP264" s="14"/>
      <c r="AQ264" s="14"/>
      <c r="AR264" s="15"/>
      <c r="AS264" s="15"/>
      <c r="AT264" s="15"/>
      <c r="AU264" s="15"/>
    </row>
    <row r="265" spans="10:47">
      <c r="J265" s="14"/>
      <c r="K265" s="14"/>
      <c r="L265" s="14"/>
      <c r="M265" s="14"/>
      <c r="N265" s="14"/>
      <c r="O265" s="14"/>
      <c r="P265" s="14"/>
      <c r="Q265" s="14"/>
      <c r="R265" s="16">
        <f t="shared" si="51"/>
        <v>0</v>
      </c>
      <c r="S265" s="14"/>
      <c r="T265" s="16">
        <f t="shared" si="46"/>
        <v>0</v>
      </c>
      <c r="U265" s="16">
        <f t="shared" si="47"/>
        <v>0</v>
      </c>
      <c r="V265" s="16">
        <f t="shared" si="48"/>
        <v>0</v>
      </c>
      <c r="W265" s="14"/>
      <c r="X265" s="14"/>
      <c r="Y265" s="16">
        <f t="shared" si="50"/>
        <v>0</v>
      </c>
      <c r="Z265" s="14"/>
      <c r="AA265" s="14"/>
      <c r="AB265" s="14"/>
      <c r="AC265" s="14"/>
      <c r="AD265" s="14"/>
      <c r="AE265" s="14"/>
      <c r="AF265" s="14"/>
      <c r="AG265" s="14"/>
      <c r="AH265" s="14"/>
      <c r="AI265" s="14"/>
      <c r="AJ265" s="14"/>
      <c r="AK265" s="14"/>
      <c r="AL265" s="17"/>
      <c r="AM265" s="17"/>
      <c r="AN265" s="17"/>
      <c r="AO265" s="17"/>
      <c r="AP265" s="14"/>
      <c r="AQ265" s="14"/>
      <c r="AR265" s="15"/>
      <c r="AS265" s="15"/>
      <c r="AT265" s="15"/>
      <c r="AU265" s="15"/>
    </row>
    <row r="266" spans="10:47">
      <c r="J266" s="14"/>
      <c r="K266" s="14"/>
      <c r="L266" s="14"/>
      <c r="M266" s="14"/>
      <c r="N266" s="14"/>
      <c r="O266" s="14"/>
      <c r="P266" s="14"/>
      <c r="Q266" s="14"/>
      <c r="R266" s="16">
        <f t="shared" si="51"/>
        <v>0</v>
      </c>
      <c r="S266" s="14"/>
      <c r="T266" s="16">
        <f t="shared" si="46"/>
        <v>0</v>
      </c>
      <c r="U266" s="16">
        <f t="shared" si="47"/>
        <v>0</v>
      </c>
      <c r="V266" s="16">
        <f t="shared" si="48"/>
        <v>0</v>
      </c>
      <c r="W266" s="14"/>
      <c r="X266" s="14"/>
      <c r="Y266" s="16">
        <f t="shared" si="50"/>
        <v>0</v>
      </c>
      <c r="Z266" s="14"/>
      <c r="AA266" s="14"/>
      <c r="AB266" s="14"/>
      <c r="AC266" s="14"/>
      <c r="AD266" s="14"/>
      <c r="AE266" s="14"/>
      <c r="AF266" s="14"/>
      <c r="AG266" s="14"/>
      <c r="AH266" s="14"/>
      <c r="AI266" s="14"/>
      <c r="AJ266" s="14"/>
      <c r="AK266" s="14"/>
      <c r="AL266" s="17"/>
      <c r="AM266" s="17"/>
      <c r="AN266" s="17"/>
      <c r="AO266" s="17"/>
      <c r="AP266" s="14"/>
      <c r="AQ266" s="14"/>
      <c r="AR266" s="15"/>
      <c r="AS266" s="15"/>
      <c r="AT266" s="15"/>
      <c r="AU266" s="15"/>
    </row>
    <row r="267" spans="10:47">
      <c r="J267" s="14"/>
      <c r="K267" s="14"/>
      <c r="L267" s="14"/>
      <c r="M267" s="14"/>
      <c r="N267" s="14"/>
      <c r="O267" s="14"/>
      <c r="P267" s="14"/>
      <c r="Q267" s="14"/>
      <c r="R267" s="16">
        <f t="shared" si="51"/>
        <v>0</v>
      </c>
      <c r="S267" s="14"/>
      <c r="T267" s="16">
        <f t="shared" si="46"/>
        <v>0</v>
      </c>
      <c r="U267" s="16">
        <f t="shared" si="47"/>
        <v>0</v>
      </c>
      <c r="V267" s="16">
        <f t="shared" si="48"/>
        <v>0</v>
      </c>
      <c r="W267" s="14"/>
      <c r="X267" s="14"/>
      <c r="Y267" s="16">
        <f t="shared" si="50"/>
        <v>0</v>
      </c>
      <c r="Z267" s="14"/>
      <c r="AA267" s="14"/>
      <c r="AB267" s="14"/>
      <c r="AC267" s="14"/>
      <c r="AD267" s="14"/>
      <c r="AE267" s="14"/>
      <c r="AF267" s="14"/>
      <c r="AG267" s="14"/>
      <c r="AH267" s="14"/>
      <c r="AI267" s="14"/>
      <c r="AJ267" s="14"/>
      <c r="AK267" s="14"/>
      <c r="AL267" s="17"/>
      <c r="AM267" s="17"/>
      <c r="AN267" s="17"/>
      <c r="AO267" s="17"/>
      <c r="AP267" s="14"/>
      <c r="AQ267" s="14"/>
      <c r="AR267" s="15"/>
      <c r="AS267" s="15"/>
      <c r="AT267" s="15"/>
      <c r="AU267" s="15"/>
    </row>
    <row r="268" spans="10:47">
      <c r="J268" s="14"/>
      <c r="K268" s="14"/>
      <c r="L268" s="14"/>
      <c r="M268" s="14"/>
      <c r="N268" s="14"/>
      <c r="O268" s="14"/>
      <c r="P268" s="14"/>
      <c r="Q268" s="14"/>
      <c r="R268" s="16">
        <f t="shared" si="51"/>
        <v>0</v>
      </c>
      <c r="S268" s="14"/>
      <c r="T268" s="16">
        <f t="shared" si="46"/>
        <v>0</v>
      </c>
      <c r="U268" s="16">
        <f t="shared" si="47"/>
        <v>0</v>
      </c>
      <c r="V268" s="16">
        <f t="shared" si="48"/>
        <v>0</v>
      </c>
      <c r="W268" s="14"/>
      <c r="X268" s="14"/>
      <c r="Y268" s="16">
        <f t="shared" si="50"/>
        <v>0</v>
      </c>
      <c r="Z268" s="14"/>
      <c r="AA268" s="14"/>
      <c r="AB268" s="14"/>
      <c r="AC268" s="14"/>
      <c r="AD268" s="14"/>
      <c r="AE268" s="14"/>
      <c r="AF268" s="14"/>
      <c r="AG268" s="14"/>
      <c r="AH268" s="14"/>
      <c r="AI268" s="14"/>
      <c r="AJ268" s="14"/>
      <c r="AK268" s="14"/>
      <c r="AL268" s="17"/>
      <c r="AM268" s="17"/>
      <c r="AN268" s="17"/>
      <c r="AO268" s="17"/>
      <c r="AP268" s="14"/>
      <c r="AQ268" s="14"/>
      <c r="AR268" s="15"/>
      <c r="AS268" s="15"/>
      <c r="AT268" s="15"/>
      <c r="AU268" s="15"/>
    </row>
    <row r="269" spans="10:47">
      <c r="J269" s="14"/>
      <c r="K269" s="14"/>
      <c r="L269" s="14"/>
      <c r="M269" s="14"/>
      <c r="N269" s="14"/>
      <c r="O269" s="14"/>
      <c r="P269" s="14"/>
      <c r="Q269" s="14"/>
      <c r="R269" s="16">
        <f t="shared" si="51"/>
        <v>0</v>
      </c>
      <c r="S269" s="14"/>
      <c r="T269" s="16">
        <f t="shared" si="46"/>
        <v>0</v>
      </c>
      <c r="U269" s="16">
        <f t="shared" si="47"/>
        <v>0</v>
      </c>
      <c r="V269" s="16">
        <f t="shared" si="48"/>
        <v>0</v>
      </c>
      <c r="W269" s="14"/>
      <c r="X269" s="14"/>
      <c r="Y269" s="16">
        <f t="shared" si="50"/>
        <v>0</v>
      </c>
      <c r="Z269" s="14"/>
      <c r="AA269" s="14"/>
      <c r="AB269" s="14"/>
      <c r="AC269" s="14"/>
      <c r="AD269" s="14"/>
      <c r="AE269" s="14"/>
      <c r="AF269" s="14"/>
      <c r="AG269" s="14"/>
      <c r="AH269" s="14"/>
      <c r="AI269" s="14"/>
      <c r="AJ269" s="14"/>
      <c r="AK269" s="14"/>
      <c r="AL269" s="17"/>
      <c r="AM269" s="17"/>
      <c r="AN269" s="17"/>
      <c r="AO269" s="17"/>
      <c r="AP269" s="14"/>
      <c r="AQ269" s="14"/>
      <c r="AR269" s="15"/>
      <c r="AS269" s="15"/>
      <c r="AT269" s="15"/>
      <c r="AU269" s="15"/>
    </row>
    <row r="270" spans="10:47">
      <c r="J270" s="14"/>
      <c r="K270" s="14"/>
      <c r="L270" s="14"/>
      <c r="M270" s="14"/>
      <c r="N270" s="14"/>
      <c r="O270" s="14"/>
      <c r="P270" s="14"/>
      <c r="Q270" s="14"/>
      <c r="R270" s="16">
        <f t="shared" si="51"/>
        <v>0</v>
      </c>
      <c r="S270" s="14"/>
      <c r="T270" s="16">
        <f t="shared" si="46"/>
        <v>0</v>
      </c>
      <c r="U270" s="16">
        <f t="shared" si="47"/>
        <v>0</v>
      </c>
      <c r="V270" s="16">
        <f t="shared" si="48"/>
        <v>0</v>
      </c>
      <c r="W270" s="14"/>
      <c r="X270" s="14"/>
      <c r="Y270" s="16">
        <f t="shared" si="50"/>
        <v>0</v>
      </c>
      <c r="Z270" s="14"/>
      <c r="AA270" s="14"/>
      <c r="AB270" s="14"/>
      <c r="AC270" s="14"/>
      <c r="AD270" s="14"/>
      <c r="AE270" s="14"/>
      <c r="AF270" s="14"/>
      <c r="AG270" s="14"/>
      <c r="AH270" s="14"/>
      <c r="AI270" s="14"/>
      <c r="AJ270" s="14"/>
      <c r="AK270" s="14"/>
      <c r="AL270" s="17"/>
      <c r="AM270" s="17"/>
      <c r="AN270" s="17"/>
      <c r="AO270" s="17"/>
      <c r="AP270" s="14"/>
      <c r="AQ270" s="14"/>
      <c r="AR270" s="15"/>
      <c r="AS270" s="15"/>
      <c r="AT270" s="15"/>
      <c r="AU270" s="15"/>
    </row>
    <row r="271" spans="10:47">
      <c r="J271" s="14"/>
      <c r="K271" s="14"/>
      <c r="L271" s="14"/>
      <c r="M271" s="14"/>
      <c r="N271" s="14"/>
      <c r="O271" s="14"/>
      <c r="P271" s="14"/>
      <c r="Q271" s="14"/>
      <c r="R271" s="16">
        <f t="shared" si="51"/>
        <v>0</v>
      </c>
      <c r="S271" s="14"/>
      <c r="T271" s="16">
        <f t="shared" si="46"/>
        <v>0</v>
      </c>
      <c r="U271" s="16">
        <f t="shared" si="47"/>
        <v>0</v>
      </c>
      <c r="V271" s="14"/>
      <c r="W271" s="14"/>
      <c r="X271" s="14"/>
      <c r="Y271" s="16">
        <f t="shared" si="50"/>
        <v>0</v>
      </c>
      <c r="Z271" s="14"/>
      <c r="AA271" s="14"/>
      <c r="AB271" s="14"/>
      <c r="AC271" s="14"/>
      <c r="AD271" s="14"/>
      <c r="AE271" s="14"/>
      <c r="AF271" s="14"/>
      <c r="AG271" s="14"/>
      <c r="AH271" s="14"/>
      <c r="AI271" s="14"/>
      <c r="AJ271" s="14"/>
      <c r="AK271" s="14"/>
      <c r="AL271" s="17"/>
      <c r="AM271" s="17"/>
      <c r="AN271" s="17"/>
      <c r="AO271" s="17"/>
      <c r="AP271" s="14"/>
      <c r="AQ271" s="14"/>
      <c r="AR271" s="15"/>
      <c r="AS271" s="15"/>
      <c r="AT271" s="15"/>
      <c r="AU271" s="15"/>
    </row>
    <row r="272" spans="10:47">
      <c r="J272" s="14"/>
      <c r="K272" s="14"/>
      <c r="L272" s="14"/>
      <c r="M272" s="14"/>
      <c r="N272" s="14"/>
      <c r="O272" s="14"/>
      <c r="P272" s="14"/>
      <c r="Q272" s="14"/>
      <c r="R272" s="16">
        <f t="shared" si="51"/>
        <v>0</v>
      </c>
      <c r="S272" s="14"/>
      <c r="T272" s="16">
        <f t="shared" si="46"/>
        <v>0</v>
      </c>
      <c r="U272" s="16">
        <f t="shared" si="47"/>
        <v>0</v>
      </c>
      <c r="V272" s="14"/>
      <c r="W272" s="14"/>
      <c r="X272" s="14"/>
      <c r="Y272" s="16">
        <f t="shared" si="50"/>
        <v>0</v>
      </c>
      <c r="Z272" s="14"/>
      <c r="AA272" s="14"/>
      <c r="AB272" s="14"/>
      <c r="AC272" s="14"/>
      <c r="AD272" s="14"/>
      <c r="AE272" s="14"/>
      <c r="AF272" s="14"/>
      <c r="AG272" s="14"/>
      <c r="AH272" s="14"/>
      <c r="AI272" s="14"/>
      <c r="AJ272" s="14"/>
      <c r="AK272" s="14"/>
      <c r="AL272" s="17"/>
      <c r="AM272" s="17"/>
      <c r="AN272" s="17"/>
      <c r="AO272" s="17"/>
      <c r="AP272" s="14"/>
      <c r="AQ272" s="14"/>
      <c r="AR272" s="15"/>
      <c r="AS272" s="15"/>
      <c r="AT272" s="15"/>
      <c r="AU272" s="15"/>
    </row>
    <row r="273" spans="10:47">
      <c r="J273" s="14"/>
      <c r="K273" s="14"/>
      <c r="L273" s="14"/>
      <c r="M273" s="14"/>
      <c r="N273" s="14"/>
      <c r="O273" s="14"/>
      <c r="P273" s="14"/>
      <c r="Q273" s="14"/>
      <c r="R273" s="16">
        <f t="shared" si="51"/>
        <v>0</v>
      </c>
      <c r="S273" s="14"/>
      <c r="T273" s="16">
        <f t="shared" si="46"/>
        <v>0</v>
      </c>
      <c r="U273" s="16">
        <f t="shared" si="47"/>
        <v>0</v>
      </c>
      <c r="V273" s="14"/>
      <c r="W273" s="14"/>
      <c r="X273" s="14"/>
      <c r="Y273" s="16">
        <f t="shared" si="50"/>
        <v>0</v>
      </c>
      <c r="Z273" s="14"/>
      <c r="AA273" s="14"/>
      <c r="AB273" s="14"/>
      <c r="AC273" s="14"/>
      <c r="AD273" s="14"/>
      <c r="AE273" s="14"/>
      <c r="AF273" s="14"/>
      <c r="AG273" s="14"/>
      <c r="AH273" s="14"/>
      <c r="AI273" s="14"/>
      <c r="AJ273" s="14"/>
      <c r="AK273" s="14"/>
      <c r="AL273" s="17"/>
      <c r="AM273" s="17"/>
      <c r="AN273" s="17"/>
      <c r="AO273" s="17"/>
      <c r="AP273" s="14"/>
      <c r="AQ273" s="14"/>
      <c r="AR273" s="15"/>
      <c r="AS273" s="15"/>
      <c r="AT273" s="15"/>
      <c r="AU273" s="15"/>
    </row>
    <row r="274" spans="10:47">
      <c r="J274" s="14"/>
      <c r="K274" s="14"/>
      <c r="L274" s="14"/>
      <c r="M274" s="14"/>
      <c r="N274" s="14"/>
      <c r="O274" s="14"/>
      <c r="P274" s="14"/>
      <c r="Q274" s="14"/>
      <c r="R274" s="16">
        <f t="shared" si="51"/>
        <v>0</v>
      </c>
      <c r="S274" s="14"/>
      <c r="T274" s="16">
        <f t="shared" si="46"/>
        <v>0</v>
      </c>
      <c r="U274" s="16">
        <f t="shared" si="47"/>
        <v>0</v>
      </c>
      <c r="V274" s="14"/>
      <c r="W274" s="14"/>
      <c r="X274" s="14"/>
      <c r="Y274" s="16">
        <f t="shared" si="50"/>
        <v>0</v>
      </c>
      <c r="Z274" s="14"/>
      <c r="AA274" s="14"/>
      <c r="AB274" s="14"/>
      <c r="AC274" s="14"/>
      <c r="AD274" s="14"/>
      <c r="AE274" s="14"/>
      <c r="AF274" s="14"/>
      <c r="AG274" s="14"/>
      <c r="AH274" s="14"/>
      <c r="AI274" s="14"/>
      <c r="AJ274" s="14"/>
      <c r="AK274" s="14"/>
      <c r="AL274" s="17"/>
      <c r="AM274" s="17"/>
      <c r="AN274" s="17"/>
      <c r="AO274" s="17"/>
      <c r="AP274" s="14"/>
      <c r="AQ274" s="14"/>
      <c r="AR274" s="15"/>
      <c r="AS274" s="15"/>
      <c r="AT274" s="15"/>
      <c r="AU274" s="15"/>
    </row>
    <row r="275" spans="10:47">
      <c r="J275" s="14"/>
      <c r="K275" s="14"/>
      <c r="L275" s="14"/>
      <c r="M275" s="14"/>
      <c r="N275" s="14"/>
      <c r="O275" s="14"/>
      <c r="P275" s="14"/>
      <c r="Q275" s="14"/>
      <c r="R275" s="16">
        <f t="shared" si="51"/>
        <v>0</v>
      </c>
      <c r="S275" s="14"/>
      <c r="T275" s="16">
        <f t="shared" si="46"/>
        <v>0</v>
      </c>
      <c r="U275" s="16">
        <f t="shared" si="47"/>
        <v>0</v>
      </c>
      <c r="V275" s="14"/>
      <c r="W275" s="14"/>
      <c r="X275" s="14"/>
      <c r="Y275" s="16">
        <f t="shared" si="50"/>
        <v>0</v>
      </c>
      <c r="Z275" s="14"/>
      <c r="AA275" s="14"/>
      <c r="AB275" s="14"/>
      <c r="AC275" s="14"/>
      <c r="AD275" s="14"/>
      <c r="AE275" s="14"/>
      <c r="AF275" s="14"/>
      <c r="AG275" s="14"/>
      <c r="AH275" s="14"/>
      <c r="AI275" s="14"/>
      <c r="AJ275" s="14"/>
      <c r="AK275" s="14"/>
      <c r="AL275" s="17"/>
      <c r="AM275" s="17"/>
      <c r="AN275" s="17"/>
      <c r="AO275" s="17"/>
      <c r="AP275" s="14"/>
      <c r="AQ275" s="14"/>
      <c r="AR275" s="15"/>
      <c r="AS275" s="15"/>
      <c r="AT275" s="15"/>
      <c r="AU275" s="15"/>
    </row>
    <row r="276" spans="10:47">
      <c r="J276" s="14"/>
      <c r="K276" s="14"/>
      <c r="L276" s="14"/>
      <c r="M276" s="14"/>
      <c r="N276" s="14"/>
      <c r="O276" s="14"/>
      <c r="P276" s="14"/>
      <c r="Q276" s="14"/>
      <c r="R276" s="16">
        <f t="shared" si="51"/>
        <v>0</v>
      </c>
      <c r="S276" s="14"/>
      <c r="T276" s="16">
        <f t="shared" si="46"/>
        <v>0</v>
      </c>
      <c r="U276" s="16">
        <f t="shared" si="47"/>
        <v>0</v>
      </c>
      <c r="V276" s="14"/>
      <c r="W276" s="14"/>
      <c r="X276" s="14"/>
      <c r="Y276" s="16">
        <f t="shared" si="50"/>
        <v>0</v>
      </c>
      <c r="Z276" s="14"/>
      <c r="AA276" s="14"/>
      <c r="AB276" s="14"/>
      <c r="AC276" s="14"/>
      <c r="AD276" s="14"/>
      <c r="AE276" s="14"/>
      <c r="AF276" s="14"/>
      <c r="AG276" s="14"/>
      <c r="AH276" s="14"/>
      <c r="AI276" s="14"/>
      <c r="AJ276" s="14"/>
      <c r="AK276" s="14"/>
      <c r="AL276" s="17"/>
      <c r="AM276" s="17"/>
      <c r="AN276" s="17"/>
      <c r="AO276" s="17"/>
      <c r="AP276" s="14"/>
      <c r="AQ276" s="14"/>
      <c r="AR276" s="15"/>
      <c r="AS276" s="15"/>
      <c r="AT276" s="15"/>
      <c r="AU276" s="15"/>
    </row>
    <row r="277" spans="10:47">
      <c r="J277" s="14"/>
      <c r="K277" s="14"/>
      <c r="L277" s="14"/>
      <c r="M277" s="14"/>
      <c r="N277" s="14"/>
      <c r="O277" s="14"/>
      <c r="P277" s="14"/>
      <c r="Q277" s="14"/>
      <c r="R277" s="16">
        <f t="shared" si="51"/>
        <v>0</v>
      </c>
      <c r="S277" s="14"/>
      <c r="T277" s="16">
        <f t="shared" si="46"/>
        <v>0</v>
      </c>
      <c r="U277" s="16">
        <f t="shared" si="47"/>
        <v>0</v>
      </c>
      <c r="V277" s="14"/>
      <c r="W277" s="14"/>
      <c r="X277" s="14"/>
      <c r="Y277" s="16">
        <f t="shared" si="50"/>
        <v>0</v>
      </c>
      <c r="Z277" s="14"/>
      <c r="AA277" s="14"/>
      <c r="AB277" s="14"/>
      <c r="AC277" s="14"/>
      <c r="AD277" s="14"/>
      <c r="AE277" s="14"/>
      <c r="AF277" s="14"/>
      <c r="AG277" s="14"/>
      <c r="AH277" s="14"/>
      <c r="AI277" s="14"/>
      <c r="AJ277" s="14"/>
      <c r="AK277" s="14"/>
      <c r="AL277" s="17"/>
      <c r="AM277" s="17"/>
      <c r="AN277" s="17"/>
      <c r="AO277" s="17"/>
      <c r="AP277" s="14"/>
      <c r="AQ277" s="14"/>
      <c r="AR277" s="15"/>
      <c r="AS277" s="15"/>
      <c r="AT277" s="15"/>
      <c r="AU277" s="15"/>
    </row>
    <row r="278" spans="10:47">
      <c r="J278" s="14"/>
      <c r="K278" s="14"/>
      <c r="L278" s="14"/>
      <c r="M278" s="14"/>
      <c r="N278" s="14"/>
      <c r="O278" s="14"/>
      <c r="P278" s="14"/>
      <c r="Q278" s="14"/>
      <c r="R278" s="16">
        <f t="shared" si="51"/>
        <v>0</v>
      </c>
      <c r="S278" s="14"/>
      <c r="T278" s="16">
        <f t="shared" si="46"/>
        <v>0</v>
      </c>
      <c r="U278" s="16">
        <f t="shared" si="47"/>
        <v>0</v>
      </c>
      <c r="V278" s="14"/>
      <c r="W278" s="14"/>
      <c r="X278" s="14"/>
      <c r="Y278" s="16">
        <f t="shared" si="50"/>
        <v>0</v>
      </c>
      <c r="Z278" s="14"/>
      <c r="AA278" s="14"/>
      <c r="AB278" s="14"/>
      <c r="AC278" s="14"/>
      <c r="AD278" s="14"/>
      <c r="AE278" s="14"/>
      <c r="AF278" s="14"/>
      <c r="AG278" s="14"/>
      <c r="AH278" s="14"/>
      <c r="AI278" s="14"/>
      <c r="AJ278" s="14"/>
      <c r="AK278" s="14"/>
      <c r="AL278" s="17"/>
      <c r="AM278" s="17"/>
      <c r="AN278" s="17"/>
      <c r="AO278" s="17"/>
      <c r="AP278" s="14"/>
      <c r="AQ278" s="14"/>
      <c r="AR278" s="15"/>
      <c r="AS278" s="15"/>
      <c r="AT278" s="15"/>
      <c r="AU278" s="15"/>
    </row>
    <row r="279" spans="10:47">
      <c r="J279" s="14"/>
      <c r="K279" s="14"/>
      <c r="L279" s="14"/>
      <c r="M279" s="14"/>
      <c r="N279" s="14"/>
      <c r="O279" s="14"/>
      <c r="P279" s="14"/>
      <c r="Q279" s="14"/>
      <c r="R279" s="16">
        <f t="shared" si="51"/>
        <v>0</v>
      </c>
      <c r="S279" s="14"/>
      <c r="T279" s="16">
        <f t="shared" si="46"/>
        <v>0</v>
      </c>
      <c r="U279" s="16">
        <f t="shared" si="47"/>
        <v>0</v>
      </c>
      <c r="V279" s="14"/>
      <c r="W279" s="14"/>
      <c r="X279" s="14"/>
      <c r="Y279" s="16">
        <f t="shared" si="50"/>
        <v>0</v>
      </c>
      <c r="Z279" s="14"/>
      <c r="AA279" s="14"/>
      <c r="AB279" s="14"/>
      <c r="AC279" s="14"/>
      <c r="AD279" s="14"/>
      <c r="AE279" s="14"/>
      <c r="AF279" s="14"/>
      <c r="AG279" s="14"/>
      <c r="AH279" s="14"/>
      <c r="AI279" s="14"/>
      <c r="AJ279" s="14"/>
      <c r="AK279" s="14"/>
      <c r="AL279" s="17"/>
      <c r="AM279" s="17"/>
      <c r="AN279" s="17"/>
      <c r="AO279" s="17"/>
      <c r="AP279" s="14"/>
      <c r="AQ279" s="14"/>
      <c r="AR279" s="15"/>
      <c r="AS279" s="15"/>
      <c r="AT279" s="15"/>
      <c r="AU279" s="15"/>
    </row>
    <row r="280" spans="10:47">
      <c r="J280" s="14"/>
      <c r="K280" s="14"/>
      <c r="L280" s="14"/>
      <c r="M280" s="14"/>
      <c r="N280" s="14"/>
      <c r="O280" s="14"/>
      <c r="P280" s="14"/>
      <c r="Q280" s="14"/>
      <c r="R280" s="16">
        <f t="shared" si="51"/>
        <v>0</v>
      </c>
      <c r="S280" s="14"/>
      <c r="T280" s="16">
        <f t="shared" si="46"/>
        <v>0</v>
      </c>
      <c r="U280" s="16">
        <f t="shared" si="47"/>
        <v>0</v>
      </c>
      <c r="V280" s="14"/>
      <c r="W280" s="14"/>
      <c r="X280" s="14"/>
      <c r="Y280" s="16">
        <f t="shared" si="50"/>
        <v>0</v>
      </c>
      <c r="Z280" s="14"/>
      <c r="AA280" s="14"/>
      <c r="AB280" s="14"/>
      <c r="AC280" s="14"/>
      <c r="AD280" s="14"/>
      <c r="AE280" s="14"/>
      <c r="AF280" s="14"/>
      <c r="AG280" s="14"/>
      <c r="AH280" s="14"/>
      <c r="AI280" s="14"/>
      <c r="AJ280" s="14"/>
      <c r="AK280" s="14"/>
      <c r="AL280" s="17"/>
      <c r="AM280" s="17"/>
      <c r="AN280" s="17"/>
      <c r="AO280" s="17"/>
      <c r="AP280" s="14"/>
      <c r="AQ280" s="14"/>
      <c r="AR280" s="15"/>
      <c r="AS280" s="15"/>
      <c r="AT280" s="15"/>
      <c r="AU280" s="15"/>
    </row>
    <row r="281" spans="10:47">
      <c r="J281" s="14"/>
      <c r="K281" s="14"/>
      <c r="L281" s="14"/>
      <c r="M281" s="14"/>
      <c r="N281" s="14"/>
      <c r="O281" s="14"/>
      <c r="P281" s="14"/>
      <c r="Q281" s="14"/>
      <c r="R281" s="16">
        <f t="shared" si="51"/>
        <v>0</v>
      </c>
      <c r="S281" s="14"/>
      <c r="T281" s="16">
        <f t="shared" si="46"/>
        <v>0</v>
      </c>
      <c r="U281" s="16">
        <f t="shared" si="47"/>
        <v>0</v>
      </c>
      <c r="V281" s="14"/>
      <c r="W281" s="14"/>
      <c r="X281" s="14"/>
      <c r="Y281" s="16">
        <f t="shared" si="50"/>
        <v>0</v>
      </c>
      <c r="Z281" s="14"/>
      <c r="AA281" s="14"/>
      <c r="AB281" s="14"/>
      <c r="AC281" s="14"/>
      <c r="AD281" s="14"/>
      <c r="AE281" s="14"/>
      <c r="AF281" s="14"/>
      <c r="AG281" s="14"/>
      <c r="AH281" s="14"/>
      <c r="AI281" s="14"/>
      <c r="AJ281" s="14"/>
      <c r="AK281" s="14"/>
      <c r="AL281" s="17"/>
      <c r="AM281" s="17"/>
      <c r="AN281" s="17"/>
      <c r="AO281" s="17"/>
      <c r="AP281" s="14"/>
      <c r="AQ281" s="14"/>
      <c r="AR281" s="15"/>
      <c r="AS281" s="15"/>
      <c r="AT281" s="15"/>
      <c r="AU281" s="15"/>
    </row>
    <row r="282" spans="10:47">
      <c r="J282" s="14"/>
      <c r="K282" s="14"/>
      <c r="L282" s="14"/>
      <c r="M282" s="14"/>
      <c r="N282" s="14"/>
      <c r="O282" s="14"/>
      <c r="P282" s="14"/>
      <c r="Q282" s="14"/>
      <c r="R282" s="16">
        <f t="shared" si="51"/>
        <v>0</v>
      </c>
      <c r="S282" s="14"/>
      <c r="T282" s="16">
        <f t="shared" si="46"/>
        <v>0</v>
      </c>
      <c r="U282" s="16">
        <f t="shared" si="47"/>
        <v>0</v>
      </c>
      <c r="V282" s="14"/>
      <c r="W282" s="14"/>
      <c r="X282" s="14"/>
      <c r="Y282" s="16">
        <f t="shared" si="50"/>
        <v>0</v>
      </c>
      <c r="Z282" s="14"/>
      <c r="AA282" s="14"/>
      <c r="AB282" s="14"/>
      <c r="AC282" s="14"/>
      <c r="AD282" s="14"/>
      <c r="AE282" s="14"/>
      <c r="AF282" s="14"/>
      <c r="AG282" s="14"/>
      <c r="AH282" s="14"/>
      <c r="AI282" s="14"/>
      <c r="AJ282" s="14"/>
      <c r="AK282" s="14"/>
      <c r="AL282" s="17"/>
      <c r="AM282" s="17"/>
      <c r="AN282" s="17"/>
      <c r="AO282" s="17"/>
      <c r="AP282" s="14"/>
      <c r="AQ282" s="14"/>
      <c r="AR282" s="15"/>
      <c r="AS282" s="15"/>
      <c r="AT282" s="15"/>
      <c r="AU282" s="15"/>
    </row>
    <row r="283" spans="10:47">
      <c r="J283" s="14"/>
      <c r="K283" s="14"/>
      <c r="L283" s="14"/>
      <c r="M283" s="14"/>
      <c r="N283" s="14"/>
      <c r="O283" s="14"/>
      <c r="P283" s="14"/>
      <c r="Q283" s="14"/>
      <c r="R283" s="16">
        <f t="shared" si="51"/>
        <v>0</v>
      </c>
      <c r="S283" s="14"/>
      <c r="T283" s="16">
        <f t="shared" si="46"/>
        <v>0</v>
      </c>
      <c r="U283" s="16">
        <f t="shared" si="47"/>
        <v>0</v>
      </c>
      <c r="V283" s="14"/>
      <c r="W283" s="14"/>
      <c r="X283" s="14"/>
      <c r="Y283" s="16">
        <f t="shared" si="50"/>
        <v>0</v>
      </c>
      <c r="Z283" s="14"/>
      <c r="AA283" s="14"/>
      <c r="AB283" s="14"/>
      <c r="AC283" s="14"/>
      <c r="AD283" s="14"/>
      <c r="AE283" s="14"/>
      <c r="AF283" s="14"/>
      <c r="AG283" s="14"/>
      <c r="AH283" s="14"/>
      <c r="AI283" s="14"/>
      <c r="AJ283" s="14"/>
      <c r="AK283" s="14"/>
      <c r="AL283" s="17"/>
      <c r="AM283" s="17"/>
      <c r="AN283" s="17"/>
      <c r="AO283" s="17"/>
      <c r="AP283" s="14"/>
      <c r="AQ283" s="14"/>
      <c r="AR283" s="15"/>
      <c r="AS283" s="15"/>
      <c r="AT283" s="15"/>
      <c r="AU283" s="15"/>
    </row>
    <row r="284" spans="10:47">
      <c r="J284" s="14"/>
      <c r="K284" s="14"/>
      <c r="L284" s="14"/>
      <c r="M284" s="14"/>
      <c r="N284" s="14"/>
      <c r="O284" s="14"/>
      <c r="P284" s="14"/>
      <c r="Q284" s="14"/>
      <c r="R284" s="16">
        <f t="shared" si="51"/>
        <v>0</v>
      </c>
      <c r="S284" s="14"/>
      <c r="T284" s="16">
        <f t="shared" si="46"/>
        <v>0</v>
      </c>
      <c r="U284" s="16">
        <f t="shared" si="47"/>
        <v>0</v>
      </c>
      <c r="V284" s="14"/>
      <c r="W284" s="14"/>
      <c r="X284" s="14"/>
      <c r="Y284" s="16">
        <f t="shared" si="50"/>
        <v>0</v>
      </c>
      <c r="Z284" s="14"/>
      <c r="AA284" s="14"/>
      <c r="AB284" s="14"/>
      <c r="AC284" s="14"/>
      <c r="AD284" s="14"/>
      <c r="AE284" s="14"/>
      <c r="AF284" s="14"/>
      <c r="AG284" s="14"/>
      <c r="AH284" s="14"/>
      <c r="AI284" s="14"/>
      <c r="AJ284" s="14"/>
      <c r="AK284" s="14"/>
      <c r="AL284" s="17"/>
      <c r="AM284" s="17"/>
      <c r="AN284" s="17"/>
      <c r="AO284" s="17"/>
      <c r="AP284" s="14"/>
      <c r="AQ284" s="14"/>
      <c r="AR284" s="15"/>
      <c r="AS284" s="15"/>
      <c r="AT284" s="15"/>
      <c r="AU284" s="15"/>
    </row>
    <row r="285" spans="10:47">
      <c r="J285" s="14"/>
      <c r="K285" s="14"/>
      <c r="L285" s="14"/>
      <c r="M285" s="14"/>
      <c r="N285" s="14"/>
      <c r="O285" s="14"/>
      <c r="P285" s="14"/>
      <c r="Q285" s="14"/>
      <c r="R285" s="16">
        <f t="shared" si="51"/>
        <v>0</v>
      </c>
      <c r="S285" s="14"/>
      <c r="T285" s="16">
        <f t="shared" si="46"/>
        <v>0</v>
      </c>
      <c r="U285" s="16">
        <f t="shared" si="47"/>
        <v>0</v>
      </c>
      <c r="V285" s="14"/>
      <c r="W285" s="14"/>
      <c r="X285" s="14"/>
      <c r="Y285" s="16">
        <f t="shared" si="50"/>
        <v>0</v>
      </c>
      <c r="Z285" s="14"/>
      <c r="AA285" s="14"/>
      <c r="AB285" s="14"/>
      <c r="AC285" s="14"/>
      <c r="AD285" s="14"/>
      <c r="AE285" s="14"/>
      <c r="AF285" s="14"/>
      <c r="AG285" s="14"/>
      <c r="AH285" s="14"/>
      <c r="AI285" s="14"/>
      <c r="AJ285" s="14"/>
      <c r="AK285" s="14"/>
      <c r="AL285" s="17"/>
      <c r="AM285" s="17"/>
      <c r="AN285" s="17"/>
      <c r="AO285" s="17"/>
      <c r="AP285" s="14"/>
      <c r="AQ285" s="14"/>
      <c r="AR285" s="15"/>
      <c r="AS285" s="15"/>
      <c r="AT285" s="15"/>
      <c r="AU285" s="15"/>
    </row>
    <row r="286" spans="10:47">
      <c r="J286" s="14"/>
      <c r="K286" s="14"/>
      <c r="L286" s="14"/>
      <c r="M286" s="14"/>
      <c r="N286" s="14"/>
      <c r="O286" s="14"/>
      <c r="P286" s="14"/>
      <c r="Q286" s="14"/>
      <c r="R286" s="16">
        <f t="shared" si="51"/>
        <v>0</v>
      </c>
      <c r="S286" s="14"/>
      <c r="T286" s="16">
        <f t="shared" si="46"/>
        <v>0</v>
      </c>
      <c r="U286" s="16">
        <f t="shared" si="47"/>
        <v>0</v>
      </c>
      <c r="V286" s="14"/>
      <c r="W286" s="14"/>
      <c r="X286" s="14"/>
      <c r="Y286" s="16">
        <f t="shared" si="50"/>
        <v>0</v>
      </c>
      <c r="Z286" s="14"/>
      <c r="AA286" s="14"/>
      <c r="AB286" s="14"/>
      <c r="AC286" s="14"/>
      <c r="AD286" s="14"/>
      <c r="AE286" s="14"/>
      <c r="AF286" s="14"/>
      <c r="AG286" s="14"/>
      <c r="AH286" s="14"/>
      <c r="AI286" s="14"/>
      <c r="AJ286" s="14"/>
      <c r="AK286" s="14"/>
      <c r="AL286" s="17"/>
      <c r="AM286" s="17"/>
      <c r="AN286" s="17"/>
      <c r="AO286" s="17"/>
      <c r="AP286" s="14"/>
      <c r="AQ286" s="14"/>
      <c r="AR286" s="15"/>
      <c r="AS286" s="15"/>
      <c r="AT286" s="15"/>
      <c r="AU286" s="15"/>
    </row>
    <row r="287" spans="10:47">
      <c r="J287" s="14"/>
      <c r="K287" s="14"/>
      <c r="L287" s="14"/>
      <c r="M287" s="14"/>
      <c r="N287" s="14"/>
      <c r="O287" s="14"/>
      <c r="P287" s="14"/>
      <c r="Q287" s="14"/>
      <c r="R287" s="16">
        <f t="shared" si="51"/>
        <v>0</v>
      </c>
      <c r="S287" s="14"/>
      <c r="T287" s="16">
        <f t="shared" si="46"/>
        <v>0</v>
      </c>
      <c r="U287" s="16">
        <f t="shared" si="47"/>
        <v>0</v>
      </c>
      <c r="V287" s="14"/>
      <c r="W287" s="14"/>
      <c r="X287" s="14"/>
      <c r="Y287" s="16">
        <f t="shared" si="50"/>
        <v>0</v>
      </c>
      <c r="Z287" s="14"/>
      <c r="AA287" s="14"/>
      <c r="AB287" s="14"/>
      <c r="AC287" s="14"/>
      <c r="AD287" s="14"/>
      <c r="AE287" s="14"/>
      <c r="AF287" s="14"/>
      <c r="AG287" s="14"/>
      <c r="AH287" s="14"/>
      <c r="AI287" s="14"/>
      <c r="AJ287" s="14"/>
      <c r="AK287" s="14"/>
      <c r="AL287" s="17"/>
      <c r="AM287" s="17"/>
      <c r="AN287" s="17"/>
      <c r="AO287" s="17"/>
      <c r="AP287" s="14"/>
      <c r="AQ287" s="14"/>
      <c r="AR287" s="15"/>
      <c r="AS287" s="15"/>
      <c r="AT287" s="15"/>
      <c r="AU287" s="15"/>
    </row>
    <row r="288" spans="10:47">
      <c r="J288" s="14"/>
      <c r="K288" s="14"/>
      <c r="L288" s="14"/>
      <c r="M288" s="14"/>
      <c r="N288" s="14"/>
      <c r="O288" s="14"/>
      <c r="P288" s="14"/>
      <c r="Q288" s="14"/>
      <c r="R288" s="16">
        <f t="shared" si="51"/>
        <v>0</v>
      </c>
      <c r="S288" s="14"/>
      <c r="T288" s="16">
        <f t="shared" si="46"/>
        <v>0</v>
      </c>
      <c r="U288" s="16">
        <f t="shared" si="47"/>
        <v>0</v>
      </c>
      <c r="V288" s="14"/>
      <c r="W288" s="14"/>
      <c r="X288" s="14"/>
      <c r="Y288" s="16">
        <f t="shared" si="50"/>
        <v>0</v>
      </c>
      <c r="Z288" s="14"/>
      <c r="AA288" s="14"/>
      <c r="AB288" s="14"/>
      <c r="AC288" s="14"/>
      <c r="AD288" s="14"/>
      <c r="AE288" s="14"/>
      <c r="AF288" s="14"/>
      <c r="AG288" s="14"/>
      <c r="AH288" s="14"/>
      <c r="AI288" s="14"/>
      <c r="AJ288" s="14"/>
      <c r="AK288" s="14"/>
      <c r="AL288" s="17"/>
      <c r="AM288" s="17"/>
      <c r="AN288" s="17"/>
      <c r="AO288" s="17"/>
      <c r="AP288" s="14"/>
      <c r="AQ288" s="14"/>
    </row>
    <row r="289" spans="10:43">
      <c r="J289" s="14"/>
      <c r="K289" s="14"/>
      <c r="L289" s="14"/>
      <c r="M289" s="14"/>
      <c r="N289" s="14"/>
      <c r="O289" s="14"/>
      <c r="P289" s="14"/>
      <c r="Q289" s="14"/>
      <c r="R289" s="16">
        <f t="shared" si="51"/>
        <v>0</v>
      </c>
      <c r="S289" s="14"/>
      <c r="T289" s="16">
        <f t="shared" si="46"/>
        <v>0</v>
      </c>
      <c r="U289" s="16">
        <f t="shared" si="47"/>
        <v>0</v>
      </c>
      <c r="V289" s="14"/>
      <c r="W289" s="14"/>
      <c r="X289" s="14"/>
      <c r="Y289" s="16">
        <f t="shared" si="50"/>
        <v>0</v>
      </c>
      <c r="Z289" s="14"/>
      <c r="AA289" s="14"/>
      <c r="AB289" s="14"/>
      <c r="AC289" s="14"/>
      <c r="AD289" s="14"/>
      <c r="AE289" s="14"/>
      <c r="AF289" s="14"/>
      <c r="AG289" s="14"/>
      <c r="AH289" s="14"/>
      <c r="AI289" s="14"/>
      <c r="AJ289" s="14"/>
      <c r="AK289" s="14"/>
      <c r="AL289" s="17"/>
      <c r="AM289" s="17"/>
      <c r="AN289" s="17"/>
      <c r="AO289" s="17"/>
      <c r="AP289" s="14"/>
      <c r="AQ289" s="14"/>
    </row>
    <row r="290" spans="10:43">
      <c r="J290" s="14"/>
      <c r="K290" s="14"/>
      <c r="L290" s="14"/>
      <c r="M290" s="14"/>
      <c r="N290" s="14"/>
      <c r="O290" s="14"/>
      <c r="P290" s="14"/>
      <c r="Q290" s="14"/>
      <c r="R290" s="16">
        <f t="shared" si="51"/>
        <v>0</v>
      </c>
      <c r="S290" s="14"/>
      <c r="T290" s="16">
        <f t="shared" si="46"/>
        <v>0</v>
      </c>
      <c r="U290" s="16">
        <f t="shared" si="47"/>
        <v>0</v>
      </c>
      <c r="V290" s="14"/>
      <c r="W290" s="14"/>
      <c r="X290" s="14"/>
      <c r="Y290" s="16">
        <f t="shared" si="50"/>
        <v>0</v>
      </c>
      <c r="Z290" s="14"/>
      <c r="AA290" s="14"/>
      <c r="AB290" s="14"/>
      <c r="AC290" s="14"/>
      <c r="AD290" s="14"/>
      <c r="AE290" s="14"/>
      <c r="AF290" s="14"/>
      <c r="AG290" s="14"/>
      <c r="AH290" s="14"/>
      <c r="AI290" s="14"/>
      <c r="AJ290" s="14"/>
      <c r="AK290" s="14"/>
      <c r="AL290" s="17"/>
      <c r="AM290" s="17"/>
      <c r="AN290" s="17"/>
      <c r="AO290" s="17"/>
      <c r="AP290" s="14"/>
      <c r="AQ290" s="14"/>
    </row>
    <row r="291" spans="10:43">
      <c r="J291" s="14"/>
      <c r="K291" s="14"/>
      <c r="L291" s="14"/>
      <c r="M291" s="14"/>
      <c r="N291" s="14"/>
      <c r="O291" s="14"/>
      <c r="P291" s="14"/>
      <c r="Q291" s="14"/>
      <c r="R291" s="16">
        <f t="shared" si="51"/>
        <v>0</v>
      </c>
      <c r="S291" s="14"/>
      <c r="T291" s="16">
        <f t="shared" si="46"/>
        <v>0</v>
      </c>
      <c r="U291" s="16">
        <f t="shared" si="47"/>
        <v>0</v>
      </c>
      <c r="V291" s="14"/>
      <c r="W291" s="14"/>
      <c r="X291" s="14"/>
      <c r="Y291" s="16">
        <f t="shared" si="50"/>
        <v>0</v>
      </c>
      <c r="Z291" s="14"/>
      <c r="AA291" s="14"/>
      <c r="AB291" s="14"/>
      <c r="AC291" s="14"/>
      <c r="AD291" s="14"/>
      <c r="AE291" s="14"/>
      <c r="AF291" s="14"/>
      <c r="AG291" s="14"/>
      <c r="AH291" s="14"/>
      <c r="AI291" s="14"/>
      <c r="AJ291" s="14"/>
      <c r="AK291" s="14"/>
      <c r="AL291" s="17"/>
      <c r="AM291" s="17"/>
      <c r="AN291" s="17"/>
      <c r="AO291" s="17"/>
      <c r="AP291" s="14"/>
      <c r="AQ291" s="14"/>
    </row>
    <row r="292" spans="10:43">
      <c r="J292" s="14"/>
      <c r="K292" s="14"/>
      <c r="L292" s="14"/>
      <c r="M292" s="14"/>
      <c r="N292" s="14"/>
      <c r="O292" s="14"/>
      <c r="P292" s="14"/>
      <c r="Q292" s="14"/>
      <c r="R292" s="16">
        <f t="shared" si="51"/>
        <v>0</v>
      </c>
      <c r="S292" s="14"/>
      <c r="T292" s="16">
        <f t="shared" si="46"/>
        <v>0</v>
      </c>
      <c r="U292" s="16">
        <f t="shared" si="47"/>
        <v>0</v>
      </c>
      <c r="V292" s="14"/>
      <c r="W292" s="14"/>
      <c r="X292" s="14"/>
      <c r="Y292" s="16">
        <f t="shared" si="50"/>
        <v>0</v>
      </c>
      <c r="Z292" s="14"/>
      <c r="AA292" s="14"/>
      <c r="AB292" s="14"/>
      <c r="AC292" s="14"/>
      <c r="AD292" s="14"/>
      <c r="AE292" s="14"/>
      <c r="AF292" s="14"/>
      <c r="AG292" s="14"/>
      <c r="AH292" s="14"/>
      <c r="AI292" s="14"/>
      <c r="AJ292" s="14"/>
      <c r="AK292" s="14"/>
      <c r="AL292" s="17"/>
      <c r="AM292" s="17"/>
      <c r="AN292" s="17"/>
      <c r="AO292" s="17"/>
      <c r="AP292" s="14"/>
      <c r="AQ292" s="14"/>
    </row>
    <row r="293" spans="10:43">
      <c r="J293" s="14"/>
      <c r="K293" s="14"/>
      <c r="L293" s="14"/>
      <c r="M293" s="14"/>
      <c r="N293" s="14"/>
      <c r="O293" s="14"/>
      <c r="P293" s="14"/>
      <c r="Q293" s="14"/>
      <c r="R293" s="16">
        <f t="shared" si="51"/>
        <v>0</v>
      </c>
      <c r="S293" s="14"/>
      <c r="T293" s="16">
        <f t="shared" si="46"/>
        <v>0</v>
      </c>
      <c r="U293" s="16">
        <f t="shared" si="47"/>
        <v>0</v>
      </c>
      <c r="V293" s="14"/>
      <c r="W293" s="14"/>
      <c r="X293" s="14"/>
      <c r="Y293" s="16">
        <f t="shared" si="50"/>
        <v>0</v>
      </c>
      <c r="Z293" s="14"/>
      <c r="AA293" s="14"/>
      <c r="AB293" s="14"/>
      <c r="AC293" s="14"/>
      <c r="AD293" s="14"/>
      <c r="AE293" s="14"/>
      <c r="AF293" s="14"/>
      <c r="AG293" s="14"/>
      <c r="AH293" s="14"/>
      <c r="AI293" s="14"/>
      <c r="AJ293" s="14"/>
      <c r="AK293" s="14"/>
      <c r="AL293" s="17"/>
      <c r="AM293" s="17"/>
      <c r="AN293" s="17"/>
      <c r="AO293" s="17"/>
      <c r="AP293" s="14"/>
      <c r="AQ293" s="14"/>
    </row>
    <row r="294" spans="10:43">
      <c r="J294" s="14"/>
      <c r="K294" s="14"/>
      <c r="L294" s="14"/>
      <c r="M294" s="14"/>
      <c r="N294" s="14"/>
      <c r="O294" s="14"/>
      <c r="P294" s="14"/>
      <c r="Q294" s="14"/>
      <c r="R294" s="16">
        <f t="shared" si="51"/>
        <v>0</v>
      </c>
      <c r="S294" s="14"/>
      <c r="T294" s="16">
        <f t="shared" si="46"/>
        <v>0</v>
      </c>
      <c r="U294" s="16">
        <f t="shared" si="47"/>
        <v>0</v>
      </c>
      <c r="V294" s="14"/>
      <c r="W294" s="14"/>
      <c r="X294" s="14"/>
      <c r="Y294" s="16">
        <f t="shared" si="50"/>
        <v>0</v>
      </c>
      <c r="Z294" s="14"/>
      <c r="AA294" s="14"/>
      <c r="AB294" s="14"/>
      <c r="AC294" s="14"/>
      <c r="AD294" s="14"/>
      <c r="AE294" s="14"/>
      <c r="AF294" s="14"/>
      <c r="AG294" s="14"/>
      <c r="AH294" s="14"/>
      <c r="AI294" s="14"/>
      <c r="AJ294" s="14"/>
      <c r="AK294" s="14"/>
      <c r="AL294" s="17"/>
      <c r="AM294" s="17"/>
      <c r="AN294" s="17"/>
      <c r="AO294" s="17"/>
      <c r="AP294" s="14"/>
      <c r="AQ294" s="14"/>
    </row>
    <row r="295" spans="10:43">
      <c r="J295" s="14"/>
      <c r="K295" s="14"/>
      <c r="L295" s="14"/>
      <c r="M295" s="14"/>
      <c r="N295" s="14"/>
      <c r="O295" s="14"/>
      <c r="P295" s="14"/>
      <c r="Q295" s="14"/>
      <c r="R295" s="16">
        <f t="shared" si="51"/>
        <v>0</v>
      </c>
      <c r="S295" s="14"/>
      <c r="T295" s="16">
        <f t="shared" si="46"/>
        <v>0</v>
      </c>
      <c r="U295" s="16">
        <f t="shared" si="47"/>
        <v>0</v>
      </c>
      <c r="V295" s="14"/>
      <c r="W295" s="14"/>
      <c r="X295" s="14"/>
      <c r="Y295" s="16">
        <f t="shared" si="50"/>
        <v>0</v>
      </c>
      <c r="Z295" s="14"/>
      <c r="AA295" s="14"/>
      <c r="AB295" s="14"/>
      <c r="AC295" s="14"/>
      <c r="AD295" s="14"/>
      <c r="AE295" s="14"/>
      <c r="AF295" s="14"/>
      <c r="AG295" s="14"/>
      <c r="AH295" s="14"/>
      <c r="AI295" s="14"/>
      <c r="AJ295" s="14"/>
      <c r="AK295" s="14"/>
      <c r="AL295" s="17"/>
      <c r="AM295" s="17"/>
      <c r="AN295" s="17"/>
      <c r="AO295" s="17"/>
      <c r="AP295" s="14"/>
      <c r="AQ295" s="14"/>
    </row>
    <row r="296" spans="10:43">
      <c r="J296" s="14"/>
      <c r="K296" s="14"/>
      <c r="L296" s="14"/>
      <c r="M296" s="14"/>
      <c r="N296" s="14"/>
      <c r="O296" s="14"/>
      <c r="P296" s="14"/>
      <c r="Q296" s="14"/>
      <c r="R296" s="16">
        <f t="shared" si="51"/>
        <v>0</v>
      </c>
      <c r="S296" s="14"/>
      <c r="T296" s="16">
        <f t="shared" si="46"/>
        <v>0</v>
      </c>
      <c r="U296" s="16">
        <f t="shared" si="47"/>
        <v>0</v>
      </c>
      <c r="V296" s="14"/>
      <c r="W296" s="14"/>
      <c r="X296" s="14"/>
      <c r="Y296" s="16">
        <f t="shared" si="50"/>
        <v>0</v>
      </c>
      <c r="Z296" s="14"/>
      <c r="AA296" s="14"/>
      <c r="AB296" s="14"/>
      <c r="AC296" s="14"/>
      <c r="AD296" s="14"/>
      <c r="AE296" s="14"/>
      <c r="AF296" s="14"/>
      <c r="AG296" s="14"/>
      <c r="AH296" s="14"/>
      <c r="AI296" s="14"/>
      <c r="AJ296" s="14"/>
      <c r="AK296" s="14"/>
      <c r="AL296" s="17"/>
      <c r="AM296" s="17"/>
      <c r="AN296" s="17"/>
      <c r="AO296" s="17"/>
      <c r="AP296" s="14"/>
      <c r="AQ296" s="14"/>
    </row>
    <row r="297" spans="10:43">
      <c r="J297" s="14"/>
      <c r="K297" s="14"/>
      <c r="L297" s="14"/>
      <c r="M297" s="14"/>
      <c r="N297" s="14"/>
      <c r="O297" s="14"/>
      <c r="P297" s="14"/>
      <c r="Q297" s="14"/>
      <c r="R297" s="16">
        <f t="shared" si="51"/>
        <v>0</v>
      </c>
      <c r="S297" s="14"/>
      <c r="T297" s="16">
        <f t="shared" si="46"/>
        <v>0</v>
      </c>
      <c r="U297" s="16">
        <f t="shared" si="47"/>
        <v>0</v>
      </c>
      <c r="V297" s="14"/>
      <c r="W297" s="14"/>
      <c r="X297" s="14"/>
      <c r="Y297" s="16">
        <f t="shared" si="50"/>
        <v>0</v>
      </c>
      <c r="Z297" s="14"/>
      <c r="AA297" s="14"/>
      <c r="AB297" s="14"/>
      <c r="AC297" s="14"/>
      <c r="AD297" s="14"/>
      <c r="AE297" s="14"/>
      <c r="AF297" s="14"/>
      <c r="AG297" s="14"/>
      <c r="AH297" s="14"/>
      <c r="AI297" s="14"/>
      <c r="AJ297" s="14"/>
      <c r="AK297" s="14"/>
      <c r="AL297" s="17"/>
      <c r="AM297" s="17"/>
      <c r="AN297" s="17"/>
      <c r="AO297" s="17"/>
      <c r="AP297" s="14"/>
      <c r="AQ297" s="14"/>
    </row>
    <row r="298" spans="10:43">
      <c r="J298" s="14"/>
      <c r="K298" s="14"/>
      <c r="L298" s="14"/>
      <c r="M298" s="14"/>
      <c r="N298" s="14"/>
      <c r="O298" s="14"/>
      <c r="P298" s="14"/>
      <c r="Q298" s="14"/>
      <c r="R298" s="16">
        <f t="shared" si="51"/>
        <v>0</v>
      </c>
      <c r="S298" s="14"/>
      <c r="T298" s="16">
        <f t="shared" si="46"/>
        <v>0</v>
      </c>
      <c r="U298" s="16">
        <f t="shared" si="47"/>
        <v>0</v>
      </c>
      <c r="V298" s="14"/>
      <c r="W298" s="14"/>
      <c r="X298" s="14"/>
      <c r="Y298" s="16">
        <f t="shared" si="50"/>
        <v>0</v>
      </c>
      <c r="Z298" s="14"/>
      <c r="AA298" s="14"/>
      <c r="AB298" s="14"/>
      <c r="AC298" s="14"/>
      <c r="AD298" s="14"/>
      <c r="AE298" s="14"/>
      <c r="AF298" s="14"/>
      <c r="AG298" s="14"/>
      <c r="AH298" s="14"/>
      <c r="AI298" s="14"/>
      <c r="AJ298" s="14"/>
      <c r="AK298" s="14"/>
      <c r="AL298" s="17"/>
      <c r="AM298" s="17"/>
      <c r="AN298" s="17"/>
      <c r="AO298" s="17"/>
      <c r="AP298" s="14"/>
      <c r="AQ298" s="14"/>
    </row>
    <row r="299" spans="10:43">
      <c r="J299" s="14"/>
      <c r="K299" s="14"/>
      <c r="L299" s="14"/>
      <c r="M299" s="14"/>
      <c r="N299" s="14"/>
      <c r="O299" s="14"/>
      <c r="P299" s="14"/>
      <c r="Q299" s="14"/>
      <c r="R299" s="16">
        <f t="shared" si="51"/>
        <v>0</v>
      </c>
      <c r="S299" s="14"/>
      <c r="T299" s="16">
        <f t="shared" si="46"/>
        <v>0</v>
      </c>
      <c r="U299" s="16">
        <f t="shared" si="47"/>
        <v>0</v>
      </c>
      <c r="V299" s="14"/>
      <c r="W299" s="14"/>
      <c r="X299" s="14"/>
      <c r="Y299" s="16">
        <f t="shared" si="50"/>
        <v>0</v>
      </c>
      <c r="Z299" s="14"/>
      <c r="AA299" s="14"/>
      <c r="AB299" s="14"/>
      <c r="AC299" s="14"/>
      <c r="AD299" s="14"/>
      <c r="AE299" s="14"/>
      <c r="AF299" s="14"/>
      <c r="AG299" s="14"/>
      <c r="AH299" s="14"/>
      <c r="AI299" s="14"/>
      <c r="AJ299" s="14"/>
      <c r="AK299" s="14"/>
      <c r="AL299" s="17"/>
      <c r="AM299" s="17"/>
      <c r="AN299" s="17"/>
      <c r="AO299" s="17"/>
      <c r="AP299" s="14"/>
      <c r="AQ299" s="14"/>
    </row>
    <row r="300" spans="10:43">
      <c r="J300" s="14"/>
      <c r="K300" s="14"/>
      <c r="L300" s="14"/>
      <c r="M300" s="14"/>
      <c r="N300" s="14"/>
      <c r="O300" s="14"/>
      <c r="P300" s="14"/>
      <c r="Q300" s="14"/>
      <c r="R300" s="16">
        <f t="shared" si="51"/>
        <v>0</v>
      </c>
      <c r="S300" s="14"/>
      <c r="T300" s="16">
        <f t="shared" si="46"/>
        <v>0</v>
      </c>
      <c r="U300" s="16">
        <f t="shared" si="47"/>
        <v>0</v>
      </c>
      <c r="V300" s="14"/>
      <c r="W300" s="14"/>
      <c r="X300" s="14"/>
      <c r="Y300" s="16">
        <f t="shared" si="50"/>
        <v>0</v>
      </c>
      <c r="Z300" s="14"/>
      <c r="AA300" s="14"/>
      <c r="AB300" s="14"/>
      <c r="AC300" s="14"/>
      <c r="AD300" s="14"/>
      <c r="AE300" s="14"/>
      <c r="AF300" s="14"/>
      <c r="AG300" s="14"/>
      <c r="AH300" s="14"/>
      <c r="AI300" s="14"/>
      <c r="AJ300" s="14"/>
      <c r="AK300" s="14"/>
      <c r="AL300" s="17"/>
      <c r="AM300" s="17"/>
      <c r="AN300" s="17"/>
      <c r="AO300" s="17"/>
      <c r="AP300" s="14"/>
      <c r="AQ300" s="14"/>
    </row>
    <row r="301" spans="10:43">
      <c r="J301" s="14"/>
      <c r="K301" s="14"/>
      <c r="L301" s="14"/>
      <c r="M301" s="14"/>
      <c r="N301" s="14"/>
      <c r="O301" s="14"/>
      <c r="P301" s="14"/>
      <c r="Q301" s="14"/>
      <c r="R301" s="16">
        <f t="shared" si="51"/>
        <v>0</v>
      </c>
      <c r="S301" s="14"/>
      <c r="T301" s="16">
        <f t="shared" si="46"/>
        <v>0</v>
      </c>
      <c r="U301" s="16">
        <f t="shared" si="47"/>
        <v>0</v>
      </c>
      <c r="V301" s="14"/>
      <c r="W301" s="14"/>
      <c r="X301" s="14"/>
      <c r="Y301" s="16">
        <f t="shared" si="50"/>
        <v>0</v>
      </c>
      <c r="Z301" s="14"/>
      <c r="AA301" s="14"/>
      <c r="AB301" s="14"/>
      <c r="AC301" s="14"/>
      <c r="AD301" s="14"/>
      <c r="AE301" s="14"/>
      <c r="AF301" s="14"/>
      <c r="AG301" s="14"/>
      <c r="AH301" s="14"/>
      <c r="AI301" s="14"/>
      <c r="AJ301" s="14"/>
      <c r="AK301" s="14"/>
      <c r="AL301" s="17"/>
      <c r="AM301" s="17"/>
      <c r="AN301" s="17"/>
      <c r="AO301" s="17"/>
      <c r="AP301" s="14"/>
      <c r="AQ301" s="14"/>
    </row>
    <row r="302" spans="10:43">
      <c r="J302" s="14"/>
      <c r="K302" s="14"/>
      <c r="L302" s="14"/>
      <c r="M302" s="14"/>
      <c r="N302" s="14"/>
      <c r="O302" s="14"/>
      <c r="P302" s="14"/>
      <c r="Q302" s="14"/>
      <c r="R302" s="16">
        <f t="shared" si="51"/>
        <v>0</v>
      </c>
      <c r="S302" s="14"/>
      <c r="T302" s="16">
        <f t="shared" si="46"/>
        <v>0</v>
      </c>
      <c r="U302" s="16">
        <f t="shared" si="47"/>
        <v>0</v>
      </c>
      <c r="V302" s="14"/>
      <c r="W302" s="14"/>
      <c r="X302" s="14"/>
      <c r="Y302" s="16">
        <f t="shared" si="50"/>
        <v>0</v>
      </c>
      <c r="Z302" s="14"/>
      <c r="AA302" s="14"/>
      <c r="AB302" s="14"/>
      <c r="AC302" s="14"/>
      <c r="AD302" s="14"/>
      <c r="AE302" s="14"/>
      <c r="AF302" s="14"/>
      <c r="AG302" s="14"/>
      <c r="AH302" s="14"/>
      <c r="AI302" s="14"/>
      <c r="AJ302" s="14"/>
      <c r="AK302" s="14"/>
      <c r="AL302" s="17"/>
      <c r="AM302" s="17"/>
      <c r="AN302" s="17"/>
      <c r="AO302" s="17"/>
      <c r="AP302" s="14"/>
      <c r="AQ302" s="14"/>
    </row>
    <row r="303" spans="10:43">
      <c r="J303" s="14"/>
      <c r="K303" s="14"/>
      <c r="L303" s="14"/>
      <c r="M303" s="14"/>
      <c r="N303" s="14"/>
      <c r="O303" s="14"/>
      <c r="P303" s="14"/>
      <c r="Q303" s="14"/>
      <c r="R303" s="16">
        <f t="shared" si="51"/>
        <v>0</v>
      </c>
      <c r="S303" s="14"/>
      <c r="T303" s="16">
        <f t="shared" si="46"/>
        <v>0</v>
      </c>
      <c r="U303" s="16">
        <f t="shared" si="47"/>
        <v>0</v>
      </c>
      <c r="V303" s="14"/>
      <c r="W303" s="14"/>
      <c r="X303" s="14"/>
      <c r="Y303" s="16">
        <f t="shared" si="50"/>
        <v>0</v>
      </c>
      <c r="Z303" s="14"/>
      <c r="AA303" s="14"/>
      <c r="AB303" s="14"/>
      <c r="AC303" s="14"/>
      <c r="AD303" s="14"/>
      <c r="AE303" s="14"/>
      <c r="AF303" s="14"/>
      <c r="AG303" s="14"/>
      <c r="AH303" s="14"/>
      <c r="AI303" s="14"/>
      <c r="AJ303" s="14"/>
      <c r="AK303" s="14"/>
      <c r="AL303" s="17"/>
      <c r="AM303" s="17"/>
      <c r="AN303" s="17"/>
      <c r="AO303" s="17"/>
      <c r="AP303" s="14"/>
      <c r="AQ303" s="14"/>
    </row>
    <row r="304" spans="10:43">
      <c r="J304" s="14"/>
      <c r="K304" s="14"/>
      <c r="L304" s="14"/>
      <c r="M304" s="14"/>
      <c r="N304" s="14"/>
      <c r="O304" s="14"/>
      <c r="P304" s="14"/>
      <c r="Q304" s="14"/>
      <c r="R304" s="16">
        <f t="shared" si="51"/>
        <v>0</v>
      </c>
      <c r="S304" s="14"/>
      <c r="T304" s="16">
        <f t="shared" si="46"/>
        <v>0</v>
      </c>
      <c r="U304" s="16">
        <f t="shared" si="47"/>
        <v>0</v>
      </c>
      <c r="V304" s="14"/>
      <c r="W304" s="14"/>
      <c r="X304" s="14"/>
      <c r="Y304" s="16">
        <f t="shared" si="50"/>
        <v>0</v>
      </c>
      <c r="Z304" s="14"/>
      <c r="AA304" s="14"/>
      <c r="AB304" s="14"/>
      <c r="AC304" s="14"/>
      <c r="AD304" s="14"/>
      <c r="AE304" s="14"/>
      <c r="AF304" s="14"/>
      <c r="AG304" s="14"/>
      <c r="AH304" s="14"/>
      <c r="AI304" s="14"/>
      <c r="AJ304" s="14"/>
      <c r="AK304" s="14"/>
      <c r="AL304" s="17"/>
      <c r="AM304" s="17"/>
      <c r="AN304" s="17"/>
      <c r="AO304" s="17"/>
      <c r="AP304" s="14"/>
      <c r="AQ304" s="14"/>
    </row>
    <row r="305" spans="10:43">
      <c r="J305" s="14"/>
      <c r="K305" s="14"/>
      <c r="L305" s="14"/>
      <c r="M305" s="14"/>
      <c r="N305" s="14"/>
      <c r="O305" s="14"/>
      <c r="P305" s="14"/>
      <c r="Q305" s="14"/>
      <c r="R305" s="16">
        <f t="shared" si="51"/>
        <v>0</v>
      </c>
      <c r="S305" s="14"/>
      <c r="T305" s="16">
        <f t="shared" si="46"/>
        <v>0</v>
      </c>
      <c r="U305" s="16">
        <f t="shared" si="47"/>
        <v>0</v>
      </c>
      <c r="V305" s="14"/>
      <c r="W305" s="14"/>
      <c r="X305" s="14"/>
      <c r="Y305" s="16">
        <f t="shared" si="50"/>
        <v>0</v>
      </c>
      <c r="Z305" s="14"/>
      <c r="AA305" s="14"/>
      <c r="AB305" s="14"/>
      <c r="AC305" s="14"/>
      <c r="AD305" s="14"/>
      <c r="AE305" s="14"/>
      <c r="AF305" s="14"/>
      <c r="AG305" s="14"/>
      <c r="AH305" s="14"/>
      <c r="AI305" s="14"/>
      <c r="AJ305" s="14"/>
      <c r="AK305" s="14"/>
      <c r="AL305" s="17"/>
      <c r="AM305" s="17"/>
      <c r="AN305" s="17"/>
      <c r="AO305" s="17"/>
      <c r="AP305" s="14"/>
      <c r="AQ305" s="14"/>
    </row>
    <row r="306" spans="10:43">
      <c r="J306" s="14"/>
      <c r="K306" s="14"/>
      <c r="L306" s="14"/>
      <c r="M306" s="14"/>
      <c r="N306" s="14"/>
      <c r="O306" s="14"/>
      <c r="P306" s="14"/>
      <c r="Q306" s="14"/>
      <c r="R306" s="16">
        <f t="shared" si="51"/>
        <v>0</v>
      </c>
      <c r="S306" s="14"/>
      <c r="T306" s="16">
        <f t="shared" ref="T306:T348" si="52">IF(O306=1,$F306*1,0)</f>
        <v>0</v>
      </c>
      <c r="U306" s="16">
        <f t="shared" ref="U306:U332" si="53">IF(P306=1,$F306*7,0)</f>
        <v>0</v>
      </c>
      <c r="V306" s="14"/>
      <c r="W306" s="14"/>
      <c r="X306" s="14"/>
      <c r="Y306" s="16">
        <f t="shared" ref="Y306:Y358" si="54">IF(AND(F306&gt;1,F306="Années"),"Erreur de saisie",ROUND(SUM($T306:$X306),0))</f>
        <v>0</v>
      </c>
      <c r="Z306" s="14"/>
      <c r="AA306" s="14"/>
      <c r="AB306" s="14"/>
      <c r="AC306" s="14"/>
      <c r="AD306" s="14"/>
      <c r="AE306" s="14"/>
      <c r="AF306" s="14"/>
      <c r="AG306" s="14"/>
      <c r="AH306" s="14"/>
      <c r="AI306" s="14"/>
      <c r="AJ306" s="14"/>
      <c r="AK306" s="14"/>
      <c r="AL306" s="17"/>
      <c r="AM306" s="17"/>
      <c r="AN306" s="17"/>
      <c r="AO306" s="17"/>
      <c r="AP306" s="14"/>
      <c r="AQ306" s="14"/>
    </row>
    <row r="307" spans="10:43">
      <c r="J307" s="14"/>
      <c r="K307" s="14"/>
      <c r="L307" s="14"/>
      <c r="M307" s="14"/>
      <c r="N307" s="14"/>
      <c r="O307" s="14"/>
      <c r="P307" s="14"/>
      <c r="Q307" s="14"/>
      <c r="R307" s="16">
        <f t="shared" si="51"/>
        <v>0</v>
      </c>
      <c r="S307" s="14"/>
      <c r="T307" s="16">
        <f t="shared" si="52"/>
        <v>0</v>
      </c>
      <c r="U307" s="16">
        <f t="shared" si="53"/>
        <v>0</v>
      </c>
      <c r="V307" s="14"/>
      <c r="W307" s="14"/>
      <c r="X307" s="14"/>
      <c r="Y307" s="16">
        <f t="shared" si="54"/>
        <v>0</v>
      </c>
      <c r="Z307" s="14"/>
      <c r="AA307" s="14"/>
      <c r="AB307" s="14"/>
      <c r="AC307" s="14"/>
      <c r="AD307" s="14"/>
      <c r="AE307" s="14"/>
      <c r="AF307" s="14"/>
      <c r="AG307" s="14"/>
      <c r="AH307" s="14"/>
      <c r="AI307" s="14"/>
      <c r="AJ307" s="14"/>
      <c r="AK307" s="14"/>
      <c r="AL307" s="17"/>
      <c r="AM307" s="17"/>
      <c r="AN307" s="17"/>
      <c r="AO307" s="17"/>
      <c r="AP307" s="14"/>
      <c r="AQ307" s="14"/>
    </row>
    <row r="308" spans="10:43">
      <c r="J308" s="14"/>
      <c r="K308" s="14"/>
      <c r="L308" s="14"/>
      <c r="M308" s="14"/>
      <c r="N308" s="14"/>
      <c r="O308" s="14"/>
      <c r="P308" s="14"/>
      <c r="Q308" s="14"/>
      <c r="R308" s="16">
        <f t="shared" si="51"/>
        <v>0</v>
      </c>
      <c r="S308" s="14"/>
      <c r="T308" s="16">
        <f t="shared" si="52"/>
        <v>0</v>
      </c>
      <c r="U308" s="16">
        <f t="shared" si="53"/>
        <v>0</v>
      </c>
      <c r="V308" s="14"/>
      <c r="W308" s="14"/>
      <c r="X308" s="14"/>
      <c r="Y308" s="16">
        <f t="shared" si="54"/>
        <v>0</v>
      </c>
      <c r="Z308" s="14"/>
      <c r="AA308" s="14"/>
      <c r="AB308" s="14"/>
      <c r="AC308" s="14"/>
      <c r="AD308" s="14"/>
      <c r="AE308" s="14"/>
      <c r="AF308" s="14"/>
      <c r="AG308" s="14"/>
      <c r="AH308" s="14"/>
      <c r="AI308" s="14"/>
      <c r="AJ308" s="14"/>
      <c r="AK308" s="14"/>
      <c r="AL308" s="17"/>
      <c r="AM308" s="17"/>
      <c r="AN308" s="17"/>
      <c r="AO308" s="17"/>
      <c r="AP308" s="14"/>
      <c r="AQ308" s="14"/>
    </row>
    <row r="309" spans="10:43">
      <c r="J309" s="14"/>
      <c r="K309" s="14"/>
      <c r="L309" s="14"/>
      <c r="M309" s="14"/>
      <c r="N309" s="14"/>
      <c r="O309" s="14"/>
      <c r="P309" s="14"/>
      <c r="Q309" s="14"/>
      <c r="R309" s="16">
        <f t="shared" si="51"/>
        <v>0</v>
      </c>
      <c r="S309" s="14"/>
      <c r="T309" s="16">
        <f t="shared" si="52"/>
        <v>0</v>
      </c>
      <c r="U309" s="16">
        <f t="shared" si="53"/>
        <v>0</v>
      </c>
      <c r="V309" s="14"/>
      <c r="W309" s="14"/>
      <c r="X309" s="14"/>
      <c r="Y309" s="16">
        <f t="shared" si="54"/>
        <v>0</v>
      </c>
      <c r="Z309" s="14"/>
      <c r="AA309" s="14"/>
      <c r="AB309" s="14"/>
      <c r="AC309" s="14"/>
      <c r="AD309" s="14"/>
      <c r="AE309" s="14"/>
      <c r="AF309" s="14"/>
      <c r="AG309" s="14"/>
      <c r="AH309" s="14"/>
      <c r="AI309" s="14"/>
      <c r="AJ309" s="14"/>
      <c r="AK309" s="14"/>
      <c r="AL309" s="17"/>
      <c r="AM309" s="17"/>
      <c r="AN309" s="17"/>
      <c r="AO309" s="17"/>
      <c r="AP309" s="14"/>
      <c r="AQ309" s="14"/>
    </row>
    <row r="310" spans="10:43">
      <c r="J310" s="14"/>
      <c r="K310" s="14"/>
      <c r="L310" s="14"/>
      <c r="M310" s="14"/>
      <c r="N310" s="14"/>
      <c r="O310" s="14"/>
      <c r="P310" s="14"/>
      <c r="Q310" s="14"/>
      <c r="R310" s="16">
        <f t="shared" si="51"/>
        <v>0</v>
      </c>
      <c r="S310" s="14"/>
      <c r="T310" s="16">
        <f t="shared" si="52"/>
        <v>0</v>
      </c>
      <c r="U310" s="16">
        <f t="shared" si="53"/>
        <v>0</v>
      </c>
      <c r="V310" s="14"/>
      <c r="W310" s="14"/>
      <c r="X310" s="14"/>
      <c r="Y310" s="16">
        <f t="shared" si="54"/>
        <v>0</v>
      </c>
      <c r="Z310" s="14"/>
      <c r="AA310" s="14"/>
      <c r="AB310" s="14"/>
      <c r="AC310" s="14"/>
      <c r="AD310" s="14"/>
      <c r="AE310" s="14"/>
      <c r="AF310" s="14"/>
      <c r="AG310" s="14"/>
      <c r="AH310" s="14"/>
      <c r="AI310" s="14"/>
      <c r="AJ310" s="14"/>
      <c r="AK310" s="14"/>
      <c r="AL310" s="17"/>
      <c r="AM310" s="17"/>
      <c r="AN310" s="17"/>
      <c r="AO310" s="17"/>
      <c r="AP310" s="14"/>
      <c r="AQ310" s="14"/>
    </row>
    <row r="311" spans="10:43">
      <c r="J311" s="14"/>
      <c r="K311" s="14"/>
      <c r="L311" s="14"/>
      <c r="M311" s="14"/>
      <c r="N311" s="14"/>
      <c r="O311" s="14"/>
      <c r="P311" s="14"/>
      <c r="Q311" s="14"/>
      <c r="R311" s="16">
        <f t="shared" si="51"/>
        <v>0</v>
      </c>
      <c r="S311" s="14"/>
      <c r="T311" s="16">
        <f t="shared" si="52"/>
        <v>0</v>
      </c>
      <c r="U311" s="16">
        <f t="shared" si="53"/>
        <v>0</v>
      </c>
      <c r="V311" s="14"/>
      <c r="W311" s="14"/>
      <c r="X311" s="14"/>
      <c r="Y311" s="16">
        <f t="shared" si="54"/>
        <v>0</v>
      </c>
      <c r="Z311" s="14"/>
      <c r="AA311" s="14"/>
      <c r="AB311" s="14"/>
      <c r="AC311" s="14"/>
      <c r="AD311" s="14"/>
      <c r="AE311" s="14"/>
      <c r="AF311" s="14"/>
      <c r="AG311" s="14"/>
      <c r="AH311" s="14"/>
      <c r="AI311" s="14"/>
      <c r="AJ311" s="14"/>
      <c r="AK311" s="14"/>
      <c r="AL311" s="17"/>
      <c r="AM311" s="17"/>
      <c r="AN311" s="17"/>
      <c r="AO311" s="17"/>
      <c r="AP311" s="14"/>
      <c r="AQ311" s="14"/>
    </row>
    <row r="312" spans="10:43">
      <c r="J312" s="14"/>
      <c r="K312" s="14"/>
      <c r="L312" s="14"/>
      <c r="M312" s="14"/>
      <c r="N312" s="14"/>
      <c r="O312" s="14"/>
      <c r="P312" s="14"/>
      <c r="Q312" s="14"/>
      <c r="R312" s="16">
        <f t="shared" ref="R312:R350" si="55">IF($G312="Trimestre(s)",1,0)</f>
        <v>0</v>
      </c>
      <c r="S312" s="14"/>
      <c r="T312" s="16">
        <f t="shared" si="52"/>
        <v>0</v>
      </c>
      <c r="U312" s="16">
        <f t="shared" si="53"/>
        <v>0</v>
      </c>
      <c r="V312" s="14"/>
      <c r="W312" s="14"/>
      <c r="X312" s="14"/>
      <c r="Y312" s="16">
        <f t="shared" si="54"/>
        <v>0</v>
      </c>
      <c r="Z312" s="14"/>
      <c r="AA312" s="14"/>
      <c r="AB312" s="14"/>
      <c r="AC312" s="14"/>
      <c r="AD312" s="14"/>
      <c r="AE312" s="14"/>
      <c r="AF312" s="14"/>
      <c r="AG312" s="14"/>
      <c r="AH312" s="14"/>
      <c r="AI312" s="14"/>
      <c r="AJ312" s="14"/>
      <c r="AK312" s="14"/>
      <c r="AL312" s="17"/>
      <c r="AM312" s="17"/>
      <c r="AN312" s="17"/>
      <c r="AO312" s="17"/>
      <c r="AP312" s="14"/>
      <c r="AQ312" s="14"/>
    </row>
    <row r="313" spans="10:43">
      <c r="J313" s="14"/>
      <c r="K313" s="14"/>
      <c r="L313" s="17"/>
      <c r="M313" s="17"/>
      <c r="N313" s="17"/>
      <c r="O313" s="17"/>
      <c r="P313" s="17"/>
      <c r="Q313" s="17"/>
      <c r="R313" s="44">
        <f t="shared" si="55"/>
        <v>0</v>
      </c>
      <c r="S313" s="17"/>
      <c r="T313" s="44">
        <f t="shared" si="52"/>
        <v>0</v>
      </c>
      <c r="U313" s="44">
        <f t="shared" si="53"/>
        <v>0</v>
      </c>
      <c r="V313" s="17"/>
      <c r="W313" s="17"/>
      <c r="X313" s="17"/>
      <c r="Y313" s="44">
        <f t="shared" si="54"/>
        <v>0</v>
      </c>
      <c r="Z313" s="17"/>
      <c r="AA313" s="17"/>
      <c r="AB313" s="17"/>
      <c r="AC313" s="17"/>
      <c r="AD313" s="17"/>
      <c r="AE313" s="17"/>
      <c r="AF313" s="17"/>
      <c r="AG313" s="17"/>
      <c r="AH313" s="17"/>
      <c r="AI313" s="17"/>
      <c r="AJ313" s="17"/>
      <c r="AK313" s="17"/>
      <c r="AL313" s="17"/>
      <c r="AM313" s="17"/>
      <c r="AN313" s="17"/>
      <c r="AO313" s="17"/>
      <c r="AP313" s="14"/>
      <c r="AQ313" s="14"/>
    </row>
    <row r="314" spans="10:43">
      <c r="J314" s="14"/>
      <c r="K314" s="14"/>
      <c r="L314" s="17"/>
      <c r="M314" s="17"/>
      <c r="N314" s="17"/>
      <c r="O314" s="17"/>
      <c r="P314" s="17"/>
      <c r="Q314" s="17"/>
      <c r="R314" s="44">
        <f t="shared" si="55"/>
        <v>0</v>
      </c>
      <c r="S314" s="17"/>
      <c r="T314" s="44">
        <f t="shared" si="52"/>
        <v>0</v>
      </c>
      <c r="U314" s="44">
        <f t="shared" si="53"/>
        <v>0</v>
      </c>
      <c r="V314" s="17"/>
      <c r="W314" s="17"/>
      <c r="X314" s="17"/>
      <c r="Y314" s="44">
        <f t="shared" si="54"/>
        <v>0</v>
      </c>
      <c r="Z314" s="17"/>
      <c r="AA314" s="17"/>
      <c r="AB314" s="17"/>
      <c r="AC314" s="17"/>
      <c r="AD314" s="17"/>
      <c r="AE314" s="17"/>
      <c r="AF314" s="17"/>
      <c r="AG314" s="17"/>
      <c r="AH314" s="17"/>
      <c r="AI314" s="17"/>
      <c r="AJ314" s="17"/>
      <c r="AK314" s="17"/>
      <c r="AL314" s="17"/>
      <c r="AM314" s="17"/>
      <c r="AN314" s="17"/>
      <c r="AO314" s="17"/>
      <c r="AP314" s="14"/>
      <c r="AQ314" s="14"/>
    </row>
    <row r="315" spans="10:43">
      <c r="J315" s="14"/>
      <c r="K315" s="14"/>
      <c r="L315" s="17"/>
      <c r="M315" s="17"/>
      <c r="N315" s="17"/>
      <c r="O315" s="17"/>
      <c r="P315" s="17"/>
      <c r="Q315" s="17"/>
      <c r="R315" s="44">
        <f t="shared" si="55"/>
        <v>0</v>
      </c>
      <c r="S315" s="17"/>
      <c r="T315" s="44">
        <f t="shared" si="52"/>
        <v>0</v>
      </c>
      <c r="U315" s="44">
        <f t="shared" si="53"/>
        <v>0</v>
      </c>
      <c r="V315" s="17"/>
      <c r="W315" s="17"/>
      <c r="X315" s="17"/>
      <c r="Y315" s="44">
        <f t="shared" si="54"/>
        <v>0</v>
      </c>
      <c r="Z315" s="17"/>
      <c r="AA315" s="17"/>
      <c r="AB315" s="17"/>
      <c r="AC315" s="17"/>
      <c r="AD315" s="17"/>
      <c r="AE315" s="17"/>
      <c r="AF315" s="17"/>
      <c r="AG315" s="17"/>
      <c r="AH315" s="17"/>
      <c r="AI315" s="17"/>
      <c r="AJ315" s="17"/>
      <c r="AK315" s="17"/>
      <c r="AL315" s="17"/>
      <c r="AM315" s="17"/>
      <c r="AN315" s="17"/>
      <c r="AO315" s="17"/>
      <c r="AP315" s="14"/>
      <c r="AQ315" s="14"/>
    </row>
    <row r="316" spans="10:43">
      <c r="J316" s="14"/>
      <c r="K316" s="14"/>
      <c r="L316" s="17"/>
      <c r="M316" s="17"/>
      <c r="N316" s="17"/>
      <c r="O316" s="17"/>
      <c r="P316" s="17"/>
      <c r="Q316" s="17"/>
      <c r="R316" s="44">
        <f t="shared" si="55"/>
        <v>0</v>
      </c>
      <c r="S316" s="17"/>
      <c r="T316" s="44">
        <f t="shared" si="52"/>
        <v>0</v>
      </c>
      <c r="U316" s="44">
        <f t="shared" si="53"/>
        <v>0</v>
      </c>
      <c r="V316" s="17"/>
      <c r="W316" s="17"/>
      <c r="X316" s="17"/>
      <c r="Y316" s="44">
        <f t="shared" si="54"/>
        <v>0</v>
      </c>
      <c r="Z316" s="17"/>
      <c r="AA316" s="17"/>
      <c r="AB316" s="17"/>
      <c r="AC316" s="17"/>
      <c r="AD316" s="17"/>
      <c r="AE316" s="17"/>
      <c r="AF316" s="17"/>
      <c r="AG316" s="17"/>
      <c r="AH316" s="17"/>
      <c r="AI316" s="17"/>
      <c r="AJ316" s="17"/>
      <c r="AK316" s="17"/>
      <c r="AL316" s="17"/>
      <c r="AM316" s="17"/>
      <c r="AN316" s="17"/>
      <c r="AO316" s="17"/>
      <c r="AP316" s="14"/>
      <c r="AQ316" s="14"/>
    </row>
    <row r="317" spans="10:43">
      <c r="J317" s="14"/>
      <c r="K317" s="14"/>
      <c r="L317" s="17"/>
      <c r="M317" s="17"/>
      <c r="N317" s="17"/>
      <c r="O317" s="17"/>
      <c r="P317" s="17"/>
      <c r="Q317" s="17"/>
      <c r="R317" s="44">
        <f t="shared" si="55"/>
        <v>0</v>
      </c>
      <c r="S317" s="17"/>
      <c r="T317" s="44">
        <f t="shared" si="52"/>
        <v>0</v>
      </c>
      <c r="U317" s="44">
        <f t="shared" si="53"/>
        <v>0</v>
      </c>
      <c r="V317" s="17"/>
      <c r="W317" s="17"/>
      <c r="X317" s="17"/>
      <c r="Y317" s="44">
        <f t="shared" si="54"/>
        <v>0</v>
      </c>
      <c r="Z317" s="17"/>
      <c r="AA317" s="17"/>
      <c r="AB317" s="17"/>
      <c r="AC317" s="17"/>
      <c r="AD317" s="17"/>
      <c r="AE317" s="17"/>
      <c r="AF317" s="17"/>
      <c r="AG317" s="17"/>
      <c r="AH317" s="17"/>
      <c r="AI317" s="17"/>
      <c r="AJ317" s="17"/>
      <c r="AK317" s="17"/>
      <c r="AL317" s="17"/>
      <c r="AM317" s="17"/>
      <c r="AN317" s="17"/>
      <c r="AO317" s="17"/>
      <c r="AP317" s="14"/>
      <c r="AQ317" s="14"/>
    </row>
    <row r="318" spans="10:43">
      <c r="J318" s="14"/>
      <c r="K318" s="14"/>
      <c r="L318" s="17"/>
      <c r="M318" s="17"/>
      <c r="N318" s="17"/>
      <c r="O318" s="17"/>
      <c r="P318" s="17"/>
      <c r="Q318" s="17"/>
      <c r="R318" s="44">
        <f t="shared" si="55"/>
        <v>0</v>
      </c>
      <c r="S318" s="17"/>
      <c r="T318" s="44">
        <f t="shared" si="52"/>
        <v>0</v>
      </c>
      <c r="U318" s="44">
        <f t="shared" si="53"/>
        <v>0</v>
      </c>
      <c r="V318" s="17"/>
      <c r="W318" s="17"/>
      <c r="X318" s="17"/>
      <c r="Y318" s="44">
        <f t="shared" si="54"/>
        <v>0</v>
      </c>
      <c r="Z318" s="17"/>
      <c r="AA318" s="17"/>
      <c r="AB318" s="17"/>
      <c r="AC318" s="17"/>
      <c r="AD318" s="17"/>
      <c r="AE318" s="17"/>
      <c r="AF318" s="17"/>
      <c r="AG318" s="17"/>
      <c r="AH318" s="17"/>
      <c r="AI318" s="17"/>
      <c r="AJ318" s="17"/>
      <c r="AK318" s="17"/>
      <c r="AL318" s="17"/>
      <c r="AM318" s="17"/>
      <c r="AN318" s="17"/>
      <c r="AO318" s="17"/>
      <c r="AP318" s="14"/>
      <c r="AQ318" s="14"/>
    </row>
    <row r="319" spans="10:43">
      <c r="J319" s="14"/>
      <c r="K319" s="14"/>
      <c r="L319" s="17"/>
      <c r="M319" s="17"/>
      <c r="N319" s="17"/>
      <c r="O319" s="17"/>
      <c r="P319" s="17"/>
      <c r="Q319" s="17"/>
      <c r="R319" s="44">
        <f t="shared" si="55"/>
        <v>0</v>
      </c>
      <c r="S319" s="17"/>
      <c r="T319" s="44">
        <f t="shared" si="52"/>
        <v>0</v>
      </c>
      <c r="U319" s="44">
        <f t="shared" si="53"/>
        <v>0</v>
      </c>
      <c r="V319" s="17"/>
      <c r="W319" s="17"/>
      <c r="X319" s="17"/>
      <c r="Y319" s="44">
        <f t="shared" si="54"/>
        <v>0</v>
      </c>
      <c r="Z319" s="17"/>
      <c r="AA319" s="17"/>
      <c r="AB319" s="17"/>
      <c r="AC319" s="17"/>
      <c r="AD319" s="17"/>
      <c r="AE319" s="17"/>
      <c r="AF319" s="17"/>
      <c r="AG319" s="17"/>
      <c r="AH319" s="17"/>
      <c r="AI319" s="17"/>
      <c r="AJ319" s="17"/>
      <c r="AK319" s="17"/>
      <c r="AL319" s="17"/>
      <c r="AM319" s="17"/>
      <c r="AN319" s="17"/>
      <c r="AO319" s="17"/>
      <c r="AP319" s="14"/>
      <c r="AQ319" s="14"/>
    </row>
    <row r="320" spans="10:43">
      <c r="L320" s="17"/>
      <c r="M320" s="17"/>
      <c r="N320" s="17"/>
      <c r="O320" s="17"/>
      <c r="P320" s="17"/>
      <c r="Q320" s="17"/>
      <c r="R320" s="44">
        <f t="shared" si="55"/>
        <v>0</v>
      </c>
      <c r="S320" s="17"/>
      <c r="T320" s="44">
        <f t="shared" si="52"/>
        <v>0</v>
      </c>
      <c r="U320" s="44">
        <f t="shared" si="53"/>
        <v>0</v>
      </c>
      <c r="V320" s="17"/>
      <c r="W320" s="17"/>
      <c r="X320" s="17"/>
      <c r="Y320" s="44">
        <f t="shared" si="54"/>
        <v>0</v>
      </c>
      <c r="Z320" s="17"/>
      <c r="AA320" s="17"/>
      <c r="AB320" s="17"/>
      <c r="AC320" s="17"/>
      <c r="AD320" s="17"/>
      <c r="AE320" s="17"/>
      <c r="AF320" s="17"/>
      <c r="AG320" s="17"/>
      <c r="AH320" s="17"/>
      <c r="AI320" s="17"/>
      <c r="AJ320" s="17"/>
      <c r="AK320" s="17"/>
      <c r="AL320" s="17"/>
      <c r="AM320" s="17"/>
      <c r="AN320" s="17"/>
      <c r="AO320" s="17"/>
    </row>
    <row r="321" spans="12:41">
      <c r="L321" s="17"/>
      <c r="M321" s="17"/>
      <c r="N321" s="17"/>
      <c r="O321" s="17"/>
      <c r="P321" s="17"/>
      <c r="Q321" s="17"/>
      <c r="R321" s="44">
        <f t="shared" si="55"/>
        <v>0</v>
      </c>
      <c r="S321" s="17"/>
      <c r="T321" s="44">
        <f t="shared" si="52"/>
        <v>0</v>
      </c>
      <c r="U321" s="44">
        <f t="shared" si="53"/>
        <v>0</v>
      </c>
      <c r="V321" s="17"/>
      <c r="W321" s="17"/>
      <c r="X321" s="17"/>
      <c r="Y321" s="44">
        <f t="shared" si="54"/>
        <v>0</v>
      </c>
      <c r="Z321" s="17"/>
      <c r="AA321" s="17"/>
      <c r="AB321" s="17"/>
      <c r="AC321" s="17"/>
      <c r="AD321" s="17"/>
      <c r="AE321" s="17"/>
      <c r="AF321" s="17"/>
      <c r="AG321" s="17"/>
      <c r="AH321" s="17"/>
      <c r="AI321" s="17"/>
      <c r="AJ321" s="17"/>
      <c r="AK321" s="17"/>
      <c r="AL321" s="17"/>
      <c r="AM321" s="17"/>
      <c r="AN321" s="17"/>
      <c r="AO321" s="17"/>
    </row>
    <row r="322" spans="12:41">
      <c r="L322" s="17"/>
      <c r="M322" s="17"/>
      <c r="N322" s="17"/>
      <c r="O322" s="17"/>
      <c r="P322" s="17"/>
      <c r="Q322" s="17"/>
      <c r="R322" s="44">
        <f t="shared" si="55"/>
        <v>0</v>
      </c>
      <c r="S322" s="17"/>
      <c r="T322" s="44">
        <f t="shared" si="52"/>
        <v>0</v>
      </c>
      <c r="U322" s="44">
        <f t="shared" si="53"/>
        <v>0</v>
      </c>
      <c r="V322" s="17"/>
      <c r="W322" s="17"/>
      <c r="X322" s="17"/>
      <c r="Y322" s="44">
        <f t="shared" si="54"/>
        <v>0</v>
      </c>
      <c r="Z322" s="17"/>
      <c r="AA322" s="17"/>
      <c r="AB322" s="17"/>
      <c r="AC322" s="17"/>
      <c r="AD322" s="17"/>
      <c r="AE322" s="17"/>
      <c r="AF322" s="17"/>
      <c r="AG322" s="17"/>
      <c r="AH322" s="17"/>
      <c r="AI322" s="17"/>
      <c r="AJ322" s="17"/>
      <c r="AK322" s="17"/>
      <c r="AL322" s="17"/>
      <c r="AM322" s="17"/>
      <c r="AN322" s="17"/>
      <c r="AO322" s="17"/>
    </row>
    <row r="323" spans="12:41">
      <c r="L323" s="17"/>
      <c r="M323" s="17"/>
      <c r="N323" s="17"/>
      <c r="O323" s="17"/>
      <c r="P323" s="17"/>
      <c r="Q323" s="17"/>
      <c r="R323" s="44">
        <f t="shared" si="55"/>
        <v>0</v>
      </c>
      <c r="S323" s="17"/>
      <c r="T323" s="44">
        <f t="shared" si="52"/>
        <v>0</v>
      </c>
      <c r="U323" s="44">
        <f t="shared" si="53"/>
        <v>0</v>
      </c>
      <c r="V323" s="17"/>
      <c r="W323" s="17"/>
      <c r="X323" s="17"/>
      <c r="Y323" s="44">
        <f t="shared" si="54"/>
        <v>0</v>
      </c>
      <c r="Z323" s="17"/>
      <c r="AA323" s="17"/>
      <c r="AB323" s="17"/>
      <c r="AC323" s="17"/>
      <c r="AD323" s="17"/>
      <c r="AE323" s="17"/>
      <c r="AF323" s="17"/>
      <c r="AG323" s="17"/>
      <c r="AH323" s="17"/>
      <c r="AI323" s="17"/>
      <c r="AJ323" s="17"/>
      <c r="AK323" s="17"/>
      <c r="AL323" s="17"/>
      <c r="AM323" s="17"/>
      <c r="AN323" s="17"/>
      <c r="AO323" s="17"/>
    </row>
    <row r="324" spans="12:41">
      <c r="L324" s="17"/>
      <c r="M324" s="17"/>
      <c r="N324" s="17"/>
      <c r="O324" s="17"/>
      <c r="P324" s="17"/>
      <c r="Q324" s="17"/>
      <c r="R324" s="44">
        <f t="shared" si="55"/>
        <v>0</v>
      </c>
      <c r="S324" s="17"/>
      <c r="T324" s="44">
        <f t="shared" si="52"/>
        <v>0</v>
      </c>
      <c r="U324" s="44">
        <f t="shared" si="53"/>
        <v>0</v>
      </c>
      <c r="V324" s="17"/>
      <c r="W324" s="17"/>
      <c r="X324" s="17"/>
      <c r="Y324" s="44">
        <f t="shared" si="54"/>
        <v>0</v>
      </c>
      <c r="Z324" s="17"/>
      <c r="AA324" s="17"/>
      <c r="AB324" s="17"/>
      <c r="AC324" s="17"/>
      <c r="AD324" s="17"/>
      <c r="AE324" s="17"/>
      <c r="AF324" s="17"/>
      <c r="AG324" s="17"/>
      <c r="AH324" s="17"/>
      <c r="AI324" s="17"/>
      <c r="AJ324" s="17"/>
      <c r="AK324" s="17"/>
      <c r="AL324" s="17"/>
      <c r="AM324" s="17"/>
      <c r="AN324" s="17"/>
      <c r="AO324" s="17"/>
    </row>
    <row r="325" spans="12:41">
      <c r="L325" s="17"/>
      <c r="M325" s="17"/>
      <c r="N325" s="17"/>
      <c r="O325" s="17"/>
      <c r="P325" s="17"/>
      <c r="Q325" s="17"/>
      <c r="R325" s="44">
        <f t="shared" si="55"/>
        <v>0</v>
      </c>
      <c r="S325" s="17"/>
      <c r="T325" s="44">
        <f t="shared" si="52"/>
        <v>0</v>
      </c>
      <c r="U325" s="44">
        <f t="shared" si="53"/>
        <v>0</v>
      </c>
      <c r="V325" s="17"/>
      <c r="W325" s="17"/>
      <c r="X325" s="17"/>
      <c r="Y325" s="44">
        <f t="shared" si="54"/>
        <v>0</v>
      </c>
      <c r="Z325" s="17"/>
      <c r="AA325" s="17"/>
      <c r="AB325" s="17"/>
      <c r="AC325" s="17"/>
      <c r="AD325" s="17"/>
      <c r="AE325" s="17"/>
      <c r="AF325" s="17"/>
      <c r="AG325" s="17"/>
      <c r="AH325" s="17"/>
      <c r="AI325" s="17"/>
      <c r="AJ325" s="17"/>
      <c r="AK325" s="17"/>
      <c r="AL325" s="17"/>
      <c r="AM325" s="17"/>
      <c r="AN325" s="17"/>
      <c r="AO325" s="17"/>
    </row>
    <row r="326" spans="12:41">
      <c r="L326" s="17"/>
      <c r="M326" s="17"/>
      <c r="N326" s="17"/>
      <c r="O326" s="17"/>
      <c r="P326" s="17"/>
      <c r="Q326" s="17"/>
      <c r="R326" s="44">
        <f t="shared" si="55"/>
        <v>0</v>
      </c>
      <c r="S326" s="17"/>
      <c r="T326" s="44">
        <f t="shared" si="52"/>
        <v>0</v>
      </c>
      <c r="U326" s="44">
        <f t="shared" si="53"/>
        <v>0</v>
      </c>
      <c r="V326" s="17"/>
      <c r="W326" s="17"/>
      <c r="X326" s="17"/>
      <c r="Y326" s="44">
        <f t="shared" si="54"/>
        <v>0</v>
      </c>
      <c r="Z326" s="17"/>
      <c r="AA326" s="17"/>
      <c r="AB326" s="17"/>
      <c r="AC326" s="17"/>
      <c r="AD326" s="17"/>
      <c r="AE326" s="17"/>
      <c r="AF326" s="17"/>
      <c r="AG326" s="17"/>
      <c r="AH326" s="17"/>
      <c r="AI326" s="17"/>
      <c r="AJ326" s="17"/>
      <c r="AK326" s="17"/>
      <c r="AL326" s="17"/>
      <c r="AM326" s="17"/>
      <c r="AN326" s="17"/>
      <c r="AO326" s="17"/>
    </row>
    <row r="327" spans="12:41">
      <c r="L327" s="17"/>
      <c r="M327" s="17"/>
      <c r="N327" s="17"/>
      <c r="O327" s="17"/>
      <c r="P327" s="17"/>
      <c r="Q327" s="17"/>
      <c r="R327" s="44">
        <f t="shared" si="55"/>
        <v>0</v>
      </c>
      <c r="S327" s="17"/>
      <c r="T327" s="44">
        <f t="shared" si="52"/>
        <v>0</v>
      </c>
      <c r="U327" s="44">
        <f t="shared" si="53"/>
        <v>0</v>
      </c>
      <c r="V327" s="17"/>
      <c r="W327" s="17"/>
      <c r="X327" s="17"/>
      <c r="Y327" s="44">
        <f t="shared" si="54"/>
        <v>0</v>
      </c>
      <c r="Z327" s="17"/>
      <c r="AA327" s="17"/>
      <c r="AB327" s="17"/>
      <c r="AC327" s="17"/>
      <c r="AD327" s="17"/>
      <c r="AE327" s="17"/>
      <c r="AF327" s="17"/>
      <c r="AG327" s="17"/>
      <c r="AH327" s="17"/>
      <c r="AI327" s="17"/>
      <c r="AJ327" s="17"/>
      <c r="AK327" s="17"/>
      <c r="AL327" s="17"/>
      <c r="AM327" s="17"/>
      <c r="AN327" s="17"/>
      <c r="AO327" s="17"/>
    </row>
    <row r="328" spans="12:41">
      <c r="L328" s="17"/>
      <c r="M328" s="17"/>
      <c r="N328" s="17"/>
      <c r="O328" s="17"/>
      <c r="P328" s="17"/>
      <c r="Q328" s="17"/>
      <c r="R328" s="44">
        <f t="shared" si="55"/>
        <v>0</v>
      </c>
      <c r="S328" s="17"/>
      <c r="T328" s="44">
        <f t="shared" si="52"/>
        <v>0</v>
      </c>
      <c r="U328" s="44">
        <f t="shared" si="53"/>
        <v>0</v>
      </c>
      <c r="V328" s="17"/>
      <c r="W328" s="17"/>
      <c r="X328" s="17"/>
      <c r="Y328" s="44">
        <f t="shared" si="54"/>
        <v>0</v>
      </c>
      <c r="Z328" s="17"/>
      <c r="AA328" s="17"/>
      <c r="AB328" s="17"/>
      <c r="AC328" s="17"/>
      <c r="AD328" s="17"/>
      <c r="AE328" s="17"/>
      <c r="AF328" s="17"/>
      <c r="AG328" s="17"/>
      <c r="AH328" s="17"/>
      <c r="AI328" s="17"/>
      <c r="AJ328" s="17"/>
      <c r="AK328" s="17"/>
      <c r="AL328" s="17"/>
      <c r="AM328" s="17"/>
      <c r="AN328" s="17"/>
      <c r="AO328" s="17"/>
    </row>
    <row r="329" spans="12:41">
      <c r="L329" s="17"/>
      <c r="M329" s="17"/>
      <c r="N329" s="17"/>
      <c r="O329" s="17"/>
      <c r="P329" s="17"/>
      <c r="Q329" s="17"/>
      <c r="R329" s="44">
        <f t="shared" si="55"/>
        <v>0</v>
      </c>
      <c r="S329" s="17"/>
      <c r="T329" s="44">
        <f t="shared" si="52"/>
        <v>0</v>
      </c>
      <c r="U329" s="44">
        <f t="shared" si="53"/>
        <v>0</v>
      </c>
      <c r="V329" s="17"/>
      <c r="W329" s="17"/>
      <c r="X329" s="17"/>
      <c r="Y329" s="44">
        <f t="shared" si="54"/>
        <v>0</v>
      </c>
      <c r="Z329" s="17"/>
      <c r="AA329" s="17"/>
      <c r="AB329" s="17"/>
      <c r="AC329" s="17"/>
      <c r="AD329" s="17"/>
      <c r="AE329" s="17"/>
      <c r="AF329" s="17"/>
      <c r="AG329" s="17"/>
      <c r="AH329" s="17"/>
      <c r="AI329" s="17"/>
      <c r="AJ329" s="17"/>
      <c r="AK329" s="17"/>
      <c r="AL329" s="17"/>
      <c r="AM329" s="17"/>
      <c r="AN329" s="17"/>
      <c r="AO329" s="17"/>
    </row>
    <row r="330" spans="12:41">
      <c r="L330" s="17"/>
      <c r="M330" s="17"/>
      <c r="N330" s="17"/>
      <c r="O330" s="17"/>
      <c r="P330" s="17"/>
      <c r="Q330" s="17"/>
      <c r="R330" s="44">
        <f t="shared" si="55"/>
        <v>0</v>
      </c>
      <c r="S330" s="17"/>
      <c r="T330" s="44">
        <f t="shared" si="52"/>
        <v>0</v>
      </c>
      <c r="U330" s="44">
        <f t="shared" si="53"/>
        <v>0</v>
      </c>
      <c r="V330" s="17"/>
      <c r="W330" s="17"/>
      <c r="X330" s="17"/>
      <c r="Y330" s="44">
        <f t="shared" si="54"/>
        <v>0</v>
      </c>
      <c r="Z330" s="17"/>
      <c r="AA330" s="17"/>
      <c r="AB330" s="17"/>
      <c r="AC330" s="17"/>
      <c r="AD330" s="17"/>
      <c r="AE330" s="17"/>
      <c r="AF330" s="17"/>
      <c r="AG330" s="17"/>
      <c r="AH330" s="17"/>
      <c r="AI330" s="17"/>
      <c r="AJ330" s="17"/>
      <c r="AK330" s="17"/>
      <c r="AL330" s="17"/>
      <c r="AM330" s="17"/>
      <c r="AN330" s="17"/>
      <c r="AO330" s="17"/>
    </row>
    <row r="331" spans="12:41">
      <c r="L331" s="17"/>
      <c r="M331" s="17"/>
      <c r="N331" s="17"/>
      <c r="O331" s="17"/>
      <c r="P331" s="17"/>
      <c r="Q331" s="17"/>
      <c r="R331" s="44">
        <f t="shared" si="55"/>
        <v>0</v>
      </c>
      <c r="S331" s="17"/>
      <c r="T331" s="44">
        <f t="shared" si="52"/>
        <v>0</v>
      </c>
      <c r="U331" s="44">
        <f t="shared" si="53"/>
        <v>0</v>
      </c>
      <c r="V331" s="17"/>
      <c r="W331" s="17"/>
      <c r="X331" s="17"/>
      <c r="Y331" s="44">
        <f t="shared" si="54"/>
        <v>0</v>
      </c>
      <c r="Z331" s="17"/>
      <c r="AA331" s="17"/>
      <c r="AB331" s="17"/>
      <c r="AC331" s="17"/>
      <c r="AD331" s="17"/>
      <c r="AE331" s="17"/>
      <c r="AF331" s="17"/>
      <c r="AG331" s="17"/>
      <c r="AH331" s="17"/>
      <c r="AI331" s="17"/>
      <c r="AJ331" s="17"/>
      <c r="AK331" s="17"/>
      <c r="AL331" s="17"/>
      <c r="AM331" s="17"/>
      <c r="AN331" s="17"/>
      <c r="AO331" s="17"/>
    </row>
    <row r="332" spans="12:41">
      <c r="L332" s="17"/>
      <c r="M332" s="17"/>
      <c r="N332" s="17"/>
      <c r="O332" s="17"/>
      <c r="P332" s="17"/>
      <c r="Q332" s="17"/>
      <c r="R332" s="44">
        <f t="shared" si="55"/>
        <v>0</v>
      </c>
      <c r="S332" s="17"/>
      <c r="T332" s="44">
        <f t="shared" si="52"/>
        <v>0</v>
      </c>
      <c r="U332" s="44">
        <f t="shared" si="53"/>
        <v>0</v>
      </c>
      <c r="V332" s="17"/>
      <c r="W332" s="17"/>
      <c r="X332" s="17"/>
      <c r="Y332" s="44">
        <f t="shared" si="54"/>
        <v>0</v>
      </c>
      <c r="Z332" s="17"/>
      <c r="AA332" s="17"/>
      <c r="AB332" s="17"/>
      <c r="AC332" s="17"/>
      <c r="AD332" s="17"/>
      <c r="AE332" s="17"/>
      <c r="AF332" s="17"/>
      <c r="AG332" s="17"/>
      <c r="AH332" s="17"/>
      <c r="AI332" s="17"/>
      <c r="AJ332" s="17"/>
      <c r="AK332" s="17"/>
      <c r="AL332" s="17"/>
      <c r="AM332" s="17"/>
      <c r="AN332" s="17"/>
      <c r="AO332" s="17"/>
    </row>
    <row r="333" spans="12:41">
      <c r="L333" s="17"/>
      <c r="M333" s="17"/>
      <c r="N333" s="17"/>
      <c r="O333" s="17"/>
      <c r="P333" s="17"/>
      <c r="Q333" s="17"/>
      <c r="R333" s="44">
        <f t="shared" si="55"/>
        <v>0</v>
      </c>
      <c r="S333" s="17"/>
      <c r="T333" s="44">
        <f t="shared" si="52"/>
        <v>0</v>
      </c>
      <c r="U333" s="17"/>
      <c r="V333" s="17"/>
      <c r="W333" s="17"/>
      <c r="X333" s="17"/>
      <c r="Y333" s="44">
        <f t="shared" si="54"/>
        <v>0</v>
      </c>
      <c r="Z333" s="17"/>
      <c r="AA333" s="17"/>
      <c r="AB333" s="17"/>
      <c r="AC333" s="17"/>
      <c r="AD333" s="17"/>
      <c r="AE333" s="17"/>
      <c r="AF333" s="17"/>
      <c r="AG333" s="17"/>
      <c r="AH333" s="17"/>
      <c r="AI333" s="17"/>
      <c r="AJ333" s="17"/>
      <c r="AK333" s="17"/>
      <c r="AL333" s="17"/>
      <c r="AM333" s="17"/>
      <c r="AN333" s="17"/>
      <c r="AO333" s="17"/>
    </row>
    <row r="334" spans="12:41">
      <c r="L334" s="17"/>
      <c r="M334" s="17"/>
      <c r="N334" s="17"/>
      <c r="O334" s="17"/>
      <c r="P334" s="17"/>
      <c r="Q334" s="17"/>
      <c r="R334" s="44">
        <f t="shared" si="55"/>
        <v>0</v>
      </c>
      <c r="S334" s="17"/>
      <c r="T334" s="44">
        <f t="shared" si="52"/>
        <v>0</v>
      </c>
      <c r="U334" s="17"/>
      <c r="V334" s="17"/>
      <c r="W334" s="17"/>
      <c r="X334" s="17"/>
      <c r="Y334" s="44">
        <f t="shared" si="54"/>
        <v>0</v>
      </c>
      <c r="Z334" s="17"/>
      <c r="AA334" s="17"/>
      <c r="AB334" s="17"/>
      <c r="AC334" s="17"/>
      <c r="AD334" s="17"/>
      <c r="AE334" s="17"/>
      <c r="AF334" s="17"/>
      <c r="AG334" s="17"/>
      <c r="AH334" s="17"/>
      <c r="AI334" s="17"/>
      <c r="AJ334" s="17"/>
      <c r="AK334" s="17"/>
      <c r="AL334" s="17"/>
      <c r="AM334" s="17"/>
      <c r="AN334" s="17"/>
      <c r="AO334" s="17"/>
    </row>
    <row r="335" spans="12:41">
      <c r="L335" s="17"/>
      <c r="M335" s="17"/>
      <c r="N335" s="17"/>
      <c r="O335" s="17"/>
      <c r="P335" s="17"/>
      <c r="Q335" s="17"/>
      <c r="R335" s="44">
        <f t="shared" si="55"/>
        <v>0</v>
      </c>
      <c r="S335" s="17"/>
      <c r="T335" s="44">
        <f t="shared" si="52"/>
        <v>0</v>
      </c>
      <c r="U335" s="17"/>
      <c r="V335" s="17"/>
      <c r="W335" s="17"/>
      <c r="X335" s="17"/>
      <c r="Y335" s="44">
        <f t="shared" si="54"/>
        <v>0</v>
      </c>
      <c r="Z335" s="17"/>
      <c r="AA335" s="17"/>
      <c r="AB335" s="17"/>
      <c r="AC335" s="17"/>
      <c r="AD335" s="17"/>
      <c r="AE335" s="17"/>
      <c r="AF335" s="17"/>
      <c r="AG335" s="17"/>
      <c r="AH335" s="17"/>
      <c r="AI335" s="17"/>
      <c r="AJ335" s="17"/>
      <c r="AK335" s="17"/>
      <c r="AL335" s="17"/>
      <c r="AM335" s="17"/>
      <c r="AN335" s="17"/>
      <c r="AO335" s="17"/>
    </row>
    <row r="336" spans="12:41">
      <c r="L336" s="17"/>
      <c r="M336" s="17"/>
      <c r="N336" s="17"/>
      <c r="O336" s="17"/>
      <c r="P336" s="17"/>
      <c r="Q336" s="17"/>
      <c r="R336" s="44">
        <f t="shared" si="55"/>
        <v>0</v>
      </c>
      <c r="S336" s="17"/>
      <c r="T336" s="44">
        <f t="shared" si="52"/>
        <v>0</v>
      </c>
      <c r="U336" s="17"/>
      <c r="V336" s="17"/>
      <c r="W336" s="17"/>
      <c r="X336" s="17"/>
      <c r="Y336" s="44">
        <f t="shared" si="54"/>
        <v>0</v>
      </c>
      <c r="Z336" s="17"/>
      <c r="AA336" s="17"/>
      <c r="AB336" s="17"/>
      <c r="AC336" s="17"/>
      <c r="AD336" s="17"/>
      <c r="AE336" s="17"/>
      <c r="AF336" s="17"/>
      <c r="AG336" s="17"/>
      <c r="AH336" s="17"/>
      <c r="AI336" s="17"/>
      <c r="AJ336" s="17"/>
      <c r="AK336" s="17"/>
      <c r="AL336" s="17"/>
      <c r="AM336" s="17"/>
      <c r="AN336" s="17"/>
      <c r="AO336" s="17"/>
    </row>
    <row r="337" spans="12:41">
      <c r="L337" s="17"/>
      <c r="M337" s="17"/>
      <c r="N337" s="17"/>
      <c r="O337" s="17"/>
      <c r="P337" s="17"/>
      <c r="Q337" s="17"/>
      <c r="R337" s="44">
        <f t="shared" si="55"/>
        <v>0</v>
      </c>
      <c r="S337" s="17"/>
      <c r="T337" s="44">
        <f t="shared" si="52"/>
        <v>0</v>
      </c>
      <c r="U337" s="17"/>
      <c r="V337" s="17"/>
      <c r="W337" s="17"/>
      <c r="X337" s="17"/>
      <c r="Y337" s="44">
        <f t="shared" si="54"/>
        <v>0</v>
      </c>
      <c r="Z337" s="17"/>
      <c r="AA337" s="17"/>
      <c r="AB337" s="17"/>
      <c r="AC337" s="17"/>
      <c r="AD337" s="17"/>
      <c r="AE337" s="17"/>
      <c r="AF337" s="17"/>
      <c r="AG337" s="17"/>
      <c r="AH337" s="17"/>
      <c r="AI337" s="17"/>
      <c r="AJ337" s="17"/>
      <c r="AK337" s="17"/>
      <c r="AL337" s="17"/>
      <c r="AM337" s="17"/>
      <c r="AN337" s="17"/>
      <c r="AO337" s="17"/>
    </row>
    <row r="338" spans="12:41">
      <c r="L338" s="17"/>
      <c r="M338" s="17"/>
      <c r="N338" s="17"/>
      <c r="O338" s="17"/>
      <c r="P338" s="17"/>
      <c r="Q338" s="17"/>
      <c r="R338" s="44">
        <f t="shared" si="55"/>
        <v>0</v>
      </c>
      <c r="S338" s="17"/>
      <c r="T338" s="44">
        <f t="shared" si="52"/>
        <v>0</v>
      </c>
      <c r="U338" s="17"/>
      <c r="V338" s="17"/>
      <c r="W338" s="17"/>
      <c r="X338" s="17"/>
      <c r="Y338" s="44">
        <f t="shared" si="54"/>
        <v>0</v>
      </c>
      <c r="Z338" s="17"/>
      <c r="AA338" s="17"/>
      <c r="AB338" s="17"/>
      <c r="AC338" s="17"/>
      <c r="AD338" s="17"/>
      <c r="AE338" s="17"/>
      <c r="AF338" s="17"/>
      <c r="AG338" s="17"/>
      <c r="AH338" s="17"/>
      <c r="AI338" s="17"/>
      <c r="AJ338" s="17"/>
      <c r="AK338" s="17"/>
      <c r="AL338" s="17"/>
      <c r="AM338" s="17"/>
      <c r="AN338" s="17"/>
      <c r="AO338" s="17"/>
    </row>
    <row r="339" spans="12:41">
      <c r="L339" s="17"/>
      <c r="M339" s="17"/>
      <c r="N339" s="17"/>
      <c r="O339" s="17"/>
      <c r="P339" s="17"/>
      <c r="Q339" s="17"/>
      <c r="R339" s="44">
        <f t="shared" si="55"/>
        <v>0</v>
      </c>
      <c r="S339" s="17"/>
      <c r="T339" s="44">
        <f t="shared" si="52"/>
        <v>0</v>
      </c>
      <c r="U339" s="17"/>
      <c r="V339" s="17"/>
      <c r="W339" s="17"/>
      <c r="X339" s="17"/>
      <c r="Y339" s="44">
        <f t="shared" si="54"/>
        <v>0</v>
      </c>
      <c r="Z339" s="17"/>
      <c r="AA339" s="17"/>
      <c r="AB339" s="17"/>
      <c r="AC339" s="17"/>
      <c r="AD339" s="17"/>
      <c r="AE339" s="17"/>
      <c r="AF339" s="17"/>
      <c r="AG339" s="17"/>
      <c r="AH339" s="17"/>
      <c r="AI339" s="17"/>
      <c r="AJ339" s="17"/>
      <c r="AK339" s="17"/>
      <c r="AL339" s="17"/>
      <c r="AM339" s="17"/>
      <c r="AN339" s="17"/>
      <c r="AO339" s="17"/>
    </row>
    <row r="340" spans="12:41">
      <c r="L340" s="17"/>
      <c r="M340" s="17"/>
      <c r="N340" s="17"/>
      <c r="O340" s="17"/>
      <c r="P340" s="17"/>
      <c r="Q340" s="17"/>
      <c r="R340" s="44">
        <f t="shared" si="55"/>
        <v>0</v>
      </c>
      <c r="S340" s="17"/>
      <c r="T340" s="44">
        <f t="shared" si="52"/>
        <v>0</v>
      </c>
      <c r="U340" s="17"/>
      <c r="V340" s="17"/>
      <c r="W340" s="17"/>
      <c r="X340" s="17"/>
      <c r="Y340" s="44">
        <f t="shared" si="54"/>
        <v>0</v>
      </c>
      <c r="Z340" s="17"/>
      <c r="AA340" s="17"/>
      <c r="AB340" s="17"/>
      <c r="AC340" s="17"/>
      <c r="AD340" s="17"/>
      <c r="AE340" s="17"/>
      <c r="AF340" s="17"/>
      <c r="AG340" s="17"/>
      <c r="AH340" s="17"/>
      <c r="AI340" s="17"/>
      <c r="AJ340" s="17"/>
      <c r="AK340" s="17"/>
      <c r="AL340" s="17"/>
      <c r="AM340" s="17"/>
      <c r="AN340" s="17"/>
      <c r="AO340" s="17"/>
    </row>
    <row r="341" spans="12:41">
      <c r="R341" s="45">
        <f t="shared" si="55"/>
        <v>0</v>
      </c>
      <c r="T341" s="45">
        <f t="shared" si="52"/>
        <v>0</v>
      </c>
      <c r="Y341" s="45">
        <f t="shared" si="54"/>
        <v>0</v>
      </c>
    </row>
    <row r="342" spans="12:41">
      <c r="R342" s="45">
        <f t="shared" si="55"/>
        <v>0</v>
      </c>
      <c r="T342" s="45">
        <f t="shared" si="52"/>
        <v>0</v>
      </c>
      <c r="Y342" s="45">
        <f t="shared" si="54"/>
        <v>0</v>
      </c>
    </row>
    <row r="343" spans="12:41">
      <c r="R343" s="45">
        <f t="shared" si="55"/>
        <v>0</v>
      </c>
      <c r="T343" s="45">
        <f t="shared" si="52"/>
        <v>0</v>
      </c>
      <c r="Y343" s="45">
        <f t="shared" si="54"/>
        <v>0</v>
      </c>
    </row>
    <row r="344" spans="12:41">
      <c r="R344" s="45">
        <f t="shared" si="55"/>
        <v>0</v>
      </c>
      <c r="T344" s="45">
        <f t="shared" si="52"/>
        <v>0</v>
      </c>
      <c r="Y344" s="45">
        <f t="shared" si="54"/>
        <v>0</v>
      </c>
    </row>
    <row r="345" spans="12:41">
      <c r="R345" s="45">
        <f t="shared" si="55"/>
        <v>0</v>
      </c>
      <c r="T345" s="45">
        <f t="shared" si="52"/>
        <v>0</v>
      </c>
      <c r="Y345" s="45">
        <f t="shared" si="54"/>
        <v>0</v>
      </c>
    </row>
    <row r="346" spans="12:41">
      <c r="R346" s="45">
        <f t="shared" si="55"/>
        <v>0</v>
      </c>
      <c r="T346" s="45">
        <f t="shared" si="52"/>
        <v>0</v>
      </c>
      <c r="Y346" s="45">
        <f t="shared" si="54"/>
        <v>0</v>
      </c>
    </row>
    <row r="347" spans="12:41">
      <c r="R347" s="45">
        <f t="shared" si="55"/>
        <v>0</v>
      </c>
      <c r="T347" s="45">
        <f t="shared" si="52"/>
        <v>0</v>
      </c>
      <c r="Y347" s="45">
        <f t="shared" si="54"/>
        <v>0</v>
      </c>
    </row>
    <row r="348" spans="12:41">
      <c r="R348" s="45">
        <f t="shared" si="55"/>
        <v>0</v>
      </c>
      <c r="T348" s="45">
        <f t="shared" si="52"/>
        <v>0</v>
      </c>
      <c r="Y348" s="45">
        <f t="shared" si="54"/>
        <v>0</v>
      </c>
    </row>
    <row r="349" spans="12:41">
      <c r="R349" s="45">
        <f t="shared" si="55"/>
        <v>0</v>
      </c>
      <c r="Y349" s="45">
        <f t="shared" si="54"/>
        <v>0</v>
      </c>
    </row>
    <row r="350" spans="12:41">
      <c r="R350" s="45">
        <f t="shared" si="55"/>
        <v>0</v>
      </c>
      <c r="Y350" s="45">
        <f t="shared" si="54"/>
        <v>0</v>
      </c>
    </row>
    <row r="351" spans="12:41">
      <c r="Y351" s="45">
        <f t="shared" si="54"/>
        <v>0</v>
      </c>
    </row>
    <row r="352" spans="12:41">
      <c r="Y352" s="45">
        <f t="shared" si="54"/>
        <v>0</v>
      </c>
    </row>
    <row r="353" spans="25:25">
      <c r="Y353" s="45">
        <f t="shared" si="54"/>
        <v>0</v>
      </c>
    </row>
    <row r="354" spans="25:25">
      <c r="Y354" s="45">
        <f t="shared" si="54"/>
        <v>0</v>
      </c>
    </row>
    <row r="355" spans="25:25">
      <c r="Y355" s="45">
        <f t="shared" si="54"/>
        <v>0</v>
      </c>
    </row>
    <row r="356" spans="25:25">
      <c r="Y356" s="45">
        <f t="shared" si="54"/>
        <v>0</v>
      </c>
    </row>
    <row r="357" spans="25:25">
      <c r="Y357" s="45">
        <f t="shared" si="54"/>
        <v>0</v>
      </c>
    </row>
    <row r="358" spans="25:25">
      <c r="Y358" s="45">
        <f t="shared" si="54"/>
        <v>0</v>
      </c>
    </row>
  </sheetData>
  <mergeCells count="4">
    <mergeCell ref="D2:E2"/>
    <mergeCell ref="F2:I2"/>
    <mergeCell ref="P2:S2"/>
    <mergeCell ref="T2:W2"/>
  </mergeCells>
  <phoneticPr fontId="17" type="noConversion"/>
  <dataValidations count="1">
    <dataValidation type="list" allowBlank="1" showInputMessage="1" showErrorMessage="1" sqref="G4:G49">
      <formula1>unités</formula1>
    </dataValidation>
  </dataValidations>
  <pageMargins left="0.7" right="0.7" top="0.75" bottom="0.75" header="0.3" footer="0.3"/>
  <tableParts count="1">
    <tablePart r:id="rId1"/>
  </tableParts>
</worksheet>
</file>

<file path=xl/worksheets/sheet6.xml><?xml version="1.0" encoding="utf-8"?>
<worksheet xmlns="http://schemas.openxmlformats.org/spreadsheetml/2006/main" xmlns:r="http://schemas.openxmlformats.org/officeDocument/2006/relationships">
  <sheetPr codeName="Feuil3">
    <tabColor rgb="FFFF0000"/>
  </sheetPr>
  <dimension ref="A1:D31"/>
  <sheetViews>
    <sheetView topLeftCell="A7" workbookViewId="0">
      <selection activeCell="A28" sqref="A28"/>
    </sheetView>
  </sheetViews>
  <sheetFormatPr baseColWidth="10" defaultRowHeight="15"/>
  <cols>
    <col min="1" max="1" width="17.5703125" customWidth="1"/>
    <col min="2" max="2" width="20.5703125" bestFit="1" customWidth="1"/>
    <col min="3" max="3" width="35.85546875" customWidth="1"/>
  </cols>
  <sheetData>
    <row r="1" spans="1:4">
      <c r="A1" s="7" t="s">
        <v>16</v>
      </c>
      <c r="B1" s="7" t="s">
        <v>17</v>
      </c>
      <c r="C1" s="8" t="s">
        <v>18</v>
      </c>
      <c r="D1" s="9">
        <f ca="1">YEAR(TODAY())</f>
        <v>2016</v>
      </c>
    </row>
    <row r="2" spans="1:4">
      <c r="A2" s="10">
        <f ca="1">DATE(An,1,1)</f>
        <v>42370</v>
      </c>
      <c r="B2" s="11" t="str">
        <f ca="1">"Jour de l'an "&amp;An</f>
        <v>Jour de l'an 2016</v>
      </c>
    </row>
    <row r="3" spans="1:4">
      <c r="A3" s="10">
        <f ca="1">DATE(An,3,29.56+0.979*MOD(204-11*MOD(An,19),30)-WEEKDAY(DATE(An,3,28.56+0.979*MOD(204-11*MOD(An,19),30))))+1</f>
        <v>42457</v>
      </c>
      <c r="B3" s="11" t="s">
        <v>19</v>
      </c>
    </row>
    <row r="4" spans="1:4">
      <c r="A4" s="10">
        <f ca="1">DATE(An,5,1)</f>
        <v>42491</v>
      </c>
      <c r="B4" s="11" t="s">
        <v>20</v>
      </c>
    </row>
    <row r="5" spans="1:4">
      <c r="A5" s="10">
        <f ca="1">DATE(An,5,8)</f>
        <v>42498</v>
      </c>
      <c r="B5" s="12" t="s">
        <v>21</v>
      </c>
    </row>
    <row r="6" spans="1:4">
      <c r="A6" s="10">
        <f ca="1">DATE(An,3,29.56+0.979*MOD(204-11*MOD(An,19),30)-WEEKDAY(DATE(An,3,28.56+0.979*MOD(204-11*MOD(An,19),30))))+1+49</f>
        <v>42506</v>
      </c>
      <c r="B6" s="11" t="s">
        <v>22</v>
      </c>
    </row>
    <row r="7" spans="1:4">
      <c r="A7" s="10">
        <f ca="1">DATE(An,7,14)</f>
        <v>42565</v>
      </c>
      <c r="B7" s="11" t="s">
        <v>23</v>
      </c>
    </row>
    <row r="8" spans="1:4">
      <c r="A8" s="10">
        <f ca="1">DATE(An,11,1)</f>
        <v>42675</v>
      </c>
      <c r="B8" s="11" t="s">
        <v>24</v>
      </c>
    </row>
    <row r="9" spans="1:4">
      <c r="A9" s="10">
        <f ca="1">DATE(An,11,11)</f>
        <v>42685</v>
      </c>
      <c r="B9" s="11" t="s">
        <v>25</v>
      </c>
    </row>
    <row r="10" spans="1:4">
      <c r="A10" s="10">
        <f ca="1">DATE(An,8,15)</f>
        <v>42597</v>
      </c>
      <c r="B10" s="10" t="s">
        <v>26</v>
      </c>
    </row>
    <row r="11" spans="1:4">
      <c r="A11" s="10">
        <f ca="1">DATE(An,12,19)</f>
        <v>42723</v>
      </c>
      <c r="B11" s="10" t="s">
        <v>27</v>
      </c>
    </row>
    <row r="12" spans="1:4">
      <c r="A12" s="10">
        <f ca="1">DATE(An,12,20)</f>
        <v>42724</v>
      </c>
      <c r="B12" s="10" t="s">
        <v>27</v>
      </c>
    </row>
    <row r="13" spans="1:4">
      <c r="A13" s="10">
        <f ca="1">DATE(An,12,21)</f>
        <v>42725</v>
      </c>
      <c r="B13" s="10" t="s">
        <v>27</v>
      </c>
    </row>
    <row r="14" spans="1:4">
      <c r="A14" s="10">
        <f ca="1">DATE(An,12,22)</f>
        <v>42726</v>
      </c>
      <c r="B14" s="10" t="s">
        <v>27</v>
      </c>
    </row>
    <row r="15" spans="1:4">
      <c r="A15" s="10">
        <f ca="1">DATE(An,12,23)</f>
        <v>42727</v>
      </c>
      <c r="B15" s="10" t="s">
        <v>27</v>
      </c>
    </row>
    <row r="16" spans="1:4">
      <c r="A16" s="10">
        <f ca="1">DATE(An,12,24)</f>
        <v>42728</v>
      </c>
      <c r="B16" s="11" t="s">
        <v>27</v>
      </c>
    </row>
    <row r="17" spans="1:2">
      <c r="A17" s="10">
        <f ca="1">DATE(An,12,25)</f>
        <v>42729</v>
      </c>
      <c r="B17" s="11" t="s">
        <v>28</v>
      </c>
    </row>
    <row r="18" spans="1:2">
      <c r="A18" s="10">
        <f ca="1">DATE(An,12,26)</f>
        <v>42730</v>
      </c>
      <c r="B18" s="11" t="s">
        <v>27</v>
      </c>
    </row>
    <row r="19" spans="1:2">
      <c r="A19" s="10">
        <f ca="1">DATE(An,12,27)</f>
        <v>42731</v>
      </c>
      <c r="B19" s="10" t="s">
        <v>27</v>
      </c>
    </row>
    <row r="20" spans="1:2">
      <c r="A20" s="10">
        <f ca="1">DATE(An,12,28)</f>
        <v>42732</v>
      </c>
      <c r="B20" s="10" t="s">
        <v>27</v>
      </c>
    </row>
    <row r="21" spans="1:2">
      <c r="A21" s="10">
        <f ca="1">DATE(An,12,29)</f>
        <v>42733</v>
      </c>
      <c r="B21" s="10" t="s">
        <v>27</v>
      </c>
    </row>
    <row r="22" spans="1:2">
      <c r="A22" s="10">
        <f ca="1">DATE(An,12,30)</f>
        <v>42734</v>
      </c>
      <c r="B22" s="10" t="s">
        <v>27</v>
      </c>
    </row>
    <row r="23" spans="1:2">
      <c r="A23" s="10">
        <f ca="1">DATE(An,12,31)</f>
        <v>42735</v>
      </c>
      <c r="B23" s="10" t="s">
        <v>27</v>
      </c>
    </row>
    <row r="24" spans="1:2">
      <c r="A24" s="10">
        <f ca="1">DATE(An+1,1,1)</f>
        <v>42736</v>
      </c>
      <c r="B24" s="11" t="str">
        <f ca="1">"Jour de l'an "&amp;An+1</f>
        <v>Jour de l'an 2017</v>
      </c>
    </row>
    <row r="25" spans="1:2">
      <c r="A25" s="10">
        <f ca="1">DATE(An+1,1,2)</f>
        <v>42737</v>
      </c>
      <c r="B25" s="11" t="s">
        <v>27</v>
      </c>
    </row>
    <row r="26" spans="1:2">
      <c r="A26" s="10">
        <f ca="1">DATE(An+1,1,3)</f>
        <v>42738</v>
      </c>
      <c r="B26" s="10" t="s">
        <v>27</v>
      </c>
    </row>
    <row r="27" spans="1:2">
      <c r="A27" s="10">
        <v>42739</v>
      </c>
      <c r="B27" s="10" t="s">
        <v>27</v>
      </c>
    </row>
    <row r="31" spans="1:2">
      <c r="A31" s="1"/>
    </row>
  </sheetData>
  <phoneticPr fontId="17" type="noConversion"/>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5</vt:i4>
      </vt:variant>
    </vt:vector>
  </HeadingPairs>
  <TitlesOfParts>
    <vt:vector size="11" baseType="lpstr">
      <vt:lpstr>PLANNING CALENDRIER</vt:lpstr>
      <vt:lpstr>TARIF HF</vt:lpstr>
      <vt:lpstr>CRITICITE HF</vt:lpstr>
      <vt:lpstr>PIECE + TARIFS</vt:lpstr>
      <vt:lpstr>MACHINE</vt:lpstr>
      <vt:lpstr>Système</vt:lpstr>
      <vt:lpstr>MACHINE!An</vt:lpstr>
      <vt:lpstr>Système!An</vt:lpstr>
      <vt:lpstr>opérations</vt:lpstr>
      <vt:lpstr>unités</vt:lpstr>
      <vt:lpstr>'PLANNING CALENDRIER'!Zone_d_impression</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abc Piscines</dc:creator>
  <cp:lastModifiedBy>Delta-Calor</cp:lastModifiedBy>
  <cp:lastPrinted>2016-10-11T11:37:10Z</cp:lastPrinted>
  <dcterms:created xsi:type="dcterms:W3CDTF">2016-10-10T17:09:13Z</dcterms:created>
  <dcterms:modified xsi:type="dcterms:W3CDTF">2016-10-26T14:06:05Z</dcterms:modified>
</cp:coreProperties>
</file>