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https://meetcordon-my.sharepoint.com/personal/charles_boudet_cordongroup_com/Documents/Bureau/"/>
    </mc:Choice>
  </mc:AlternateContent>
  <xr:revisionPtr revIDLastSave="318" documentId="13_ncr:1_{52A5CB6F-2EDF-40D2-A01A-3FCA748A8FCA}" xr6:coauthVersionLast="47" xr6:coauthVersionMax="47" xr10:uidLastSave="{1FBD4E60-B196-4980-ADA6-67FB00BAB165}"/>
  <bookViews>
    <workbookView xWindow="-120" yWindow="-120" windowWidth="29040" windowHeight="15720" activeTab="2" xr2:uid="{00000000-000D-0000-FFFF-FFFF00000000}"/>
  </bookViews>
  <sheets>
    <sheet name="Gantt" sheetId="1" r:id="rId1"/>
    <sheet name="Charge_semaine" sheetId="4" r:id="rId2"/>
    <sheet name="Paramètres" sheetId="2" r:id="rId3"/>
  </sheets>
  <definedNames>
    <definedName name="Antecedent">Gantt!$I1</definedName>
    <definedName name="Anthony_REVEILLARD">#REF!</definedName>
    <definedName name="Date_en_cours">Gantt!A$5</definedName>
    <definedName name="Debut">Gantt!$N1</definedName>
    <definedName name="DEBUT_IMP">Gantt!$F1</definedName>
    <definedName name="Decalage">Gantt!$J1</definedName>
    <definedName name="Duree">Gantt!$M1</definedName>
    <definedName name="Fin">Gantt!$O1</definedName>
    <definedName name="FIN_IMP">Gantt!$G1</definedName>
    <definedName name="Lien">Gantt!$H1</definedName>
    <definedName name="LIG_ANTE">Gantt!$K1</definedName>
    <definedName name="Ligne_antecedent">Gantt!$K1</definedName>
    <definedName name="LST_Automaticien">Automatisme[Automatisme]</definedName>
    <definedName name="LST_CAO">CAO[CAO]</definedName>
    <definedName name="LST_Domaine">Tableau2[Domaine]</definedName>
    <definedName name="LST_feries">TBS_Feries[Date]</definedName>
    <definedName name="LST_liens">TAB_Liens[Lien]</definedName>
    <definedName name="LST_Montage">Montage[Montage]</definedName>
    <definedName name="LST_Roboticien">Robotique[Robotique]</definedName>
    <definedName name="LST_types">TAB_Types[Types]</definedName>
    <definedName name="LST_Usinage">Usinage[Usinage]</definedName>
    <definedName name="Type">Gantt!$B1</definedName>
    <definedName name="WBS">Gantt!$A1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1" l="1"/>
  <c r="O9" i="1" s="1"/>
  <c r="K9" i="1"/>
  <c r="L9" i="1" l="1"/>
  <c r="K17" i="1"/>
  <c r="K18" i="1"/>
  <c r="N18" i="1"/>
  <c r="O18" i="1" s="1"/>
  <c r="K19" i="1"/>
  <c r="K20" i="1"/>
  <c r="K21" i="1"/>
  <c r="N21" i="1"/>
  <c r="O21" i="1"/>
  <c r="O11" i="1"/>
  <c r="N11" i="1"/>
  <c r="K11" i="1"/>
  <c r="N7" i="1"/>
  <c r="O7" i="1" s="1"/>
  <c r="N10" i="1"/>
  <c r="N16" i="1"/>
  <c r="O10" i="1"/>
  <c r="O16" i="1"/>
  <c r="K6" i="1"/>
  <c r="K7" i="1"/>
  <c r="K10" i="1"/>
  <c r="K12" i="1"/>
  <c r="K13" i="1"/>
  <c r="K14" i="1"/>
  <c r="K15" i="1"/>
  <c r="K16" i="1"/>
  <c r="K8" i="1"/>
  <c r="L21" i="1" l="1"/>
  <c r="L18" i="1"/>
  <c r="N19" i="1"/>
  <c r="O19" i="1" s="1"/>
  <c r="L11" i="1"/>
  <c r="L16" i="1"/>
  <c r="L10" i="1"/>
  <c r="L7" i="1"/>
  <c r="N8" i="1"/>
  <c r="O8" i="1" l="1"/>
  <c r="L19" i="1"/>
  <c r="N20" i="1"/>
  <c r="L8" i="1" l="1"/>
  <c r="O20" i="1"/>
  <c r="N17" i="1"/>
  <c r="L20" i="1" l="1"/>
  <c r="O17" i="1"/>
  <c r="L17" i="1" s="1"/>
  <c r="N13" i="1" l="1"/>
  <c r="O13" i="1" s="1"/>
  <c r="L13" i="1" s="1"/>
  <c r="N14" i="1" l="1"/>
  <c r="O14" i="1" l="1"/>
  <c r="N15" i="1" l="1"/>
  <c r="O15" i="1" s="1"/>
  <c r="L14" i="1"/>
  <c r="O12" i="1" l="1"/>
  <c r="N12" i="1"/>
  <c r="L15" i="1"/>
  <c r="L12" i="1" l="1"/>
  <c r="N6" i="1" l="1"/>
  <c r="P5" i="1" s="1"/>
  <c r="P9" i="1" s="1"/>
  <c r="O6" i="1"/>
  <c r="P2" i="1" l="1"/>
  <c r="L6" i="1"/>
  <c r="P15" i="1"/>
  <c r="P12" i="1"/>
  <c r="P19" i="1"/>
  <c r="P11" i="1"/>
  <c r="P18" i="1"/>
  <c r="P8" i="1"/>
  <c r="P7" i="1"/>
  <c r="P6" i="1"/>
  <c r="P10" i="1"/>
  <c r="Q5" i="1"/>
  <c r="Q2" i="1" s="1"/>
  <c r="P16" i="1"/>
  <c r="P14" i="1"/>
  <c r="P21" i="1"/>
  <c r="P17" i="1"/>
  <c r="P20" i="1"/>
  <c r="P13" i="1"/>
  <c r="Q9" i="1" l="1"/>
  <c r="Q13" i="1"/>
  <c r="Q16" i="1"/>
  <c r="R5" i="1"/>
  <c r="Q17" i="1"/>
  <c r="Q11" i="1"/>
  <c r="Q19" i="1"/>
  <c r="Q7" i="1"/>
  <c r="Q15" i="1"/>
  <c r="Q18" i="1"/>
  <c r="Q14" i="1"/>
  <c r="Q20" i="1"/>
  <c r="Q6" i="1"/>
  <c r="Q8" i="1"/>
  <c r="Q10" i="1"/>
  <c r="Q12" i="1"/>
  <c r="Q21" i="1"/>
  <c r="R9" i="1" l="1"/>
  <c r="R2" i="1"/>
  <c r="R19" i="1"/>
  <c r="R13" i="1"/>
  <c r="R11" i="1"/>
  <c r="R14" i="1"/>
  <c r="R16" i="1"/>
  <c r="R10" i="1"/>
  <c r="S5" i="1"/>
  <c r="S2" i="1" s="1"/>
  <c r="R8" i="1"/>
  <c r="R21" i="1"/>
  <c r="R18" i="1"/>
  <c r="R6" i="1"/>
  <c r="R15" i="1"/>
  <c r="R12" i="1"/>
  <c r="R7" i="1"/>
  <c r="R20" i="1"/>
  <c r="R17" i="1"/>
  <c r="S20" i="1" l="1"/>
  <c r="S9" i="1"/>
  <c r="S10" i="1"/>
  <c r="S7" i="1"/>
  <c r="S15" i="1"/>
  <c r="S19" i="1"/>
  <c r="S13" i="1"/>
  <c r="S8" i="1"/>
  <c r="S14" i="1"/>
  <c r="S16" i="1"/>
  <c r="T5" i="1"/>
  <c r="T2" i="1" s="1"/>
  <c r="S12" i="1"/>
  <c r="S6" i="1"/>
  <c r="S11" i="1"/>
  <c r="S17" i="1"/>
  <c r="S18" i="1"/>
  <c r="S21" i="1"/>
  <c r="T9" i="1" l="1"/>
  <c r="T11" i="1"/>
  <c r="T6" i="1"/>
  <c r="T12" i="1"/>
  <c r="U5" i="1"/>
  <c r="U2" i="1" s="1"/>
  <c r="T18" i="1"/>
  <c r="T7" i="1"/>
  <c r="T21" i="1"/>
  <c r="T19" i="1"/>
  <c r="T17" i="1"/>
  <c r="T8" i="1"/>
  <c r="T10" i="1"/>
  <c r="T20" i="1"/>
  <c r="T16" i="1"/>
  <c r="T13" i="1"/>
  <c r="T15" i="1"/>
  <c r="T14" i="1"/>
  <c r="U20" i="1" l="1"/>
  <c r="U9" i="1"/>
  <c r="U6" i="1"/>
  <c r="U7" i="1"/>
  <c r="U21" i="1"/>
  <c r="U11" i="1"/>
  <c r="U19" i="1"/>
  <c r="U17" i="1"/>
  <c r="U10" i="1"/>
  <c r="U18" i="1"/>
  <c r="V5" i="1"/>
  <c r="V2" i="1" s="1"/>
  <c r="U16" i="1"/>
  <c r="U14" i="1"/>
  <c r="U12" i="1"/>
  <c r="U13" i="1"/>
  <c r="U15" i="1"/>
  <c r="U8" i="1"/>
  <c r="V9" i="1" l="1"/>
  <c r="V6" i="1"/>
  <c r="V10" i="1"/>
  <c r="W5" i="1"/>
  <c r="W2" i="1" s="1"/>
  <c r="V14" i="1"/>
  <c r="V13" i="1"/>
  <c r="V18" i="1"/>
  <c r="V21" i="1"/>
  <c r="V16" i="1"/>
  <c r="V15" i="1"/>
  <c r="V7" i="1"/>
  <c r="V20" i="1"/>
  <c r="V17" i="1"/>
  <c r="V19" i="1"/>
  <c r="V11" i="1"/>
  <c r="V8" i="1"/>
  <c r="V12" i="1"/>
  <c r="W9" i="1" l="1"/>
  <c r="W19" i="1"/>
  <c r="X5" i="1"/>
  <c r="X2" i="1" s="1"/>
  <c r="W21" i="1"/>
  <c r="W16" i="1"/>
  <c r="W20" i="1"/>
  <c r="W15" i="1"/>
  <c r="W11" i="1"/>
  <c r="W13" i="1"/>
  <c r="W8" i="1"/>
  <c r="W7" i="1"/>
  <c r="W17" i="1"/>
  <c r="W12" i="1"/>
  <c r="W10" i="1"/>
  <c r="W14" i="1"/>
  <c r="W6" i="1"/>
  <c r="W18" i="1"/>
  <c r="X9" i="1" l="1"/>
  <c r="Y5" i="1"/>
  <c r="Y2" i="1" s="1"/>
  <c r="X19" i="1"/>
  <c r="X11" i="1"/>
  <c r="X17" i="1"/>
  <c r="X13" i="1"/>
  <c r="X16" i="1"/>
  <c r="X8" i="1"/>
  <c r="X21" i="1"/>
  <c r="X18" i="1"/>
  <c r="X10" i="1"/>
  <c r="X14" i="1"/>
  <c r="X7" i="1"/>
  <c r="X12" i="1"/>
  <c r="X6" i="1"/>
  <c r="X20" i="1"/>
  <c r="X15" i="1"/>
  <c r="Y9" i="1" l="1"/>
  <c r="Y14" i="1"/>
  <c r="Y11" i="1"/>
  <c r="Y6" i="1"/>
  <c r="Y8" i="1"/>
  <c r="Y18" i="1"/>
  <c r="Y19" i="1"/>
  <c r="Y7" i="1"/>
  <c r="Y20" i="1"/>
  <c r="Y13" i="1"/>
  <c r="Y16" i="1"/>
  <c r="Y21" i="1"/>
  <c r="Y15" i="1"/>
  <c r="Z5" i="1"/>
  <c r="Z2" i="1" s="1"/>
  <c r="Y17" i="1"/>
  <c r="Y12" i="1"/>
  <c r="Y10" i="1"/>
  <c r="Z9" i="1" l="1"/>
  <c r="Z20" i="1"/>
  <c r="Z10" i="1"/>
  <c r="Z19" i="1"/>
  <c r="AA5" i="1"/>
  <c r="AA2" i="1" s="1"/>
  <c r="Z6" i="1"/>
  <c r="Z17" i="1"/>
  <c r="Z12" i="1"/>
  <c r="Z14" i="1"/>
  <c r="Z7" i="1"/>
  <c r="Z21" i="1"/>
  <c r="Z13" i="1"/>
  <c r="Z16" i="1"/>
  <c r="Z15" i="1"/>
  <c r="Z11" i="1"/>
  <c r="Z18" i="1"/>
  <c r="Z8" i="1"/>
  <c r="AA18" i="1" l="1"/>
  <c r="AA9" i="1"/>
  <c r="AA13" i="1"/>
  <c r="AA20" i="1"/>
  <c r="AA7" i="1"/>
  <c r="AA6" i="1"/>
  <c r="AB5" i="1"/>
  <c r="AB2" i="1" s="1"/>
  <c r="AA21" i="1"/>
  <c r="AA15" i="1"/>
  <c r="AA10" i="1"/>
  <c r="AA19" i="1"/>
  <c r="AA12" i="1"/>
  <c r="AA11" i="1"/>
  <c r="AA14" i="1"/>
  <c r="AA17" i="1"/>
  <c r="AA8" i="1"/>
  <c r="AA16" i="1"/>
  <c r="AB9" i="1" l="1"/>
  <c r="AB17" i="1"/>
  <c r="AB18" i="1"/>
  <c r="AB12" i="1"/>
  <c r="AB21" i="1"/>
  <c r="AB7" i="1"/>
  <c r="AB16" i="1"/>
  <c r="AB13" i="1"/>
  <c r="AB8" i="1"/>
  <c r="AB20" i="1"/>
  <c r="AB10" i="1"/>
  <c r="AB6" i="1"/>
  <c r="AB11" i="1"/>
  <c r="AB15" i="1"/>
  <c r="AB19" i="1"/>
  <c r="AC5" i="1"/>
  <c r="AC2" i="1" s="1"/>
  <c r="AB14" i="1"/>
  <c r="AC9" i="1" l="1"/>
  <c r="AC20" i="1"/>
  <c r="AC18" i="1"/>
  <c r="AC11" i="1"/>
  <c r="AC16" i="1"/>
  <c r="AD5" i="1"/>
  <c r="AC21" i="1"/>
  <c r="AC14" i="1"/>
  <c r="AC12" i="1"/>
  <c r="AC8" i="1"/>
  <c r="AC15" i="1"/>
  <c r="AC19" i="1"/>
  <c r="AC7" i="1"/>
  <c r="AC17" i="1"/>
  <c r="AC13" i="1"/>
  <c r="AC10" i="1"/>
  <c r="AC6" i="1"/>
  <c r="AD9" i="1" l="1"/>
  <c r="AD2" i="1"/>
  <c r="AD14" i="1"/>
  <c r="AD19" i="1"/>
  <c r="AD15" i="1"/>
  <c r="AD21" i="1"/>
  <c r="AD16" i="1"/>
  <c r="AD7" i="1"/>
  <c r="AE5" i="1"/>
  <c r="AE2" i="1" s="1"/>
  <c r="AD6" i="1"/>
  <c r="AD17" i="1"/>
  <c r="AD18" i="1"/>
  <c r="AD13" i="1"/>
  <c r="AD8" i="1"/>
  <c r="AD20" i="1"/>
  <c r="AD11" i="1"/>
  <c r="AD10" i="1"/>
  <c r="AD12" i="1"/>
  <c r="AE9" i="1" l="1"/>
  <c r="AE17" i="1"/>
  <c r="AE14" i="1"/>
  <c r="AE18" i="1"/>
  <c r="AF5" i="1"/>
  <c r="AF2" i="1" s="1"/>
  <c r="AE15" i="1"/>
  <c r="AE8" i="1"/>
  <c r="AE10" i="1"/>
  <c r="AE19" i="1"/>
  <c r="AE16" i="1"/>
  <c r="AE11" i="1"/>
  <c r="AE6" i="1"/>
  <c r="AE13" i="1"/>
  <c r="AE12" i="1"/>
  <c r="AE21" i="1"/>
  <c r="AE7" i="1"/>
  <c r="AE20" i="1"/>
  <c r="AF9" i="1" l="1"/>
  <c r="AF18" i="1"/>
  <c r="AF8" i="1"/>
  <c r="AF7" i="1"/>
  <c r="AF21" i="1"/>
  <c r="AF13" i="1"/>
  <c r="AF6" i="1"/>
  <c r="AF12" i="1"/>
  <c r="AF19" i="1"/>
  <c r="AF10" i="1"/>
  <c r="AF20" i="1"/>
  <c r="AF16" i="1"/>
  <c r="AF11" i="1"/>
  <c r="AF15" i="1"/>
  <c r="AG5" i="1"/>
  <c r="AG2" i="1" s="1"/>
  <c r="AF14" i="1"/>
  <c r="AF17" i="1"/>
  <c r="AG9" i="1" l="1"/>
  <c r="AG16" i="1"/>
  <c r="AG15" i="1"/>
  <c r="AG17" i="1"/>
  <c r="AG20" i="1"/>
  <c r="AG8" i="1"/>
  <c r="AG12" i="1"/>
  <c r="AG19" i="1"/>
  <c r="AG10" i="1"/>
  <c r="AG13" i="1"/>
  <c r="AG11" i="1"/>
  <c r="AG18" i="1"/>
  <c r="AG21" i="1"/>
  <c r="AH5" i="1"/>
  <c r="AH2" i="1" s="1"/>
  <c r="AG6" i="1"/>
  <c r="AG7" i="1"/>
  <c r="AG14" i="1"/>
  <c r="AH9" i="1" l="1"/>
  <c r="AH6" i="1"/>
  <c r="AH19" i="1"/>
  <c r="AH8" i="1"/>
  <c r="AH7" i="1"/>
  <c r="AH18" i="1"/>
  <c r="AH13" i="1"/>
  <c r="AH11" i="1"/>
  <c r="AH10" i="1"/>
  <c r="AH20" i="1"/>
  <c r="AH17" i="1"/>
  <c r="AI5" i="1"/>
  <c r="AH14" i="1"/>
  <c r="AH12" i="1"/>
  <c r="AH15" i="1"/>
  <c r="AH16" i="1"/>
  <c r="AH21" i="1"/>
  <c r="AI9" i="1" l="1"/>
  <c r="AI2" i="1"/>
  <c r="AI14" i="1"/>
  <c r="AI11" i="1"/>
  <c r="AI16" i="1"/>
  <c r="AI19" i="1"/>
  <c r="AI18" i="1"/>
  <c r="AI13" i="1"/>
  <c r="AI7" i="1"/>
  <c r="AI6" i="1"/>
  <c r="AI17" i="1"/>
  <c r="AI12" i="1"/>
  <c r="AI8" i="1"/>
  <c r="AI20" i="1"/>
  <c r="AI21" i="1"/>
  <c r="AI10" i="1"/>
  <c r="AI15" i="1"/>
  <c r="AJ5" i="1"/>
  <c r="AJ9" i="1" l="1"/>
  <c r="AJ2" i="1"/>
  <c r="AJ8" i="1"/>
  <c r="AJ18" i="1"/>
  <c r="AJ14" i="1"/>
  <c r="AJ10" i="1"/>
  <c r="AJ20" i="1"/>
  <c r="AJ13" i="1"/>
  <c r="AJ6" i="1"/>
  <c r="AJ7" i="1"/>
  <c r="AJ11" i="1"/>
  <c r="AJ16" i="1"/>
  <c r="AJ17" i="1"/>
  <c r="AJ19" i="1"/>
  <c r="AJ12" i="1"/>
  <c r="AJ15" i="1"/>
  <c r="AJ21" i="1"/>
</calcChain>
</file>

<file path=xl/sharedStrings.xml><?xml version="1.0" encoding="utf-8"?>
<sst xmlns="http://schemas.openxmlformats.org/spreadsheetml/2006/main" count="180" uniqueCount="108">
  <si>
    <t>WBS</t>
  </si>
  <si>
    <t>Type</t>
  </si>
  <si>
    <t>Tâche</t>
  </si>
  <si>
    <t>Début Imposé</t>
  </si>
  <si>
    <t>Fin imposé</t>
  </si>
  <si>
    <t>Lien</t>
  </si>
  <si>
    <t>Antécédent</t>
  </si>
  <si>
    <t>Décalage</t>
  </si>
  <si>
    <t>Ligne antécédent</t>
  </si>
  <si>
    <t>Progression</t>
  </si>
  <si>
    <t>Durée</t>
  </si>
  <si>
    <t>Date début</t>
  </si>
  <si>
    <t>Date fin</t>
  </si>
  <si>
    <t>1.1</t>
  </si>
  <si>
    <t>1.2</t>
  </si>
  <si>
    <t>1.J</t>
  </si>
  <si>
    <t>2.1</t>
  </si>
  <si>
    <t>2.2</t>
  </si>
  <si>
    <t>2.3</t>
  </si>
  <si>
    <t>2.J</t>
  </si>
  <si>
    <t>3.1</t>
  </si>
  <si>
    <t>3.2</t>
  </si>
  <si>
    <t>3.3</t>
  </si>
  <si>
    <t>Types</t>
  </si>
  <si>
    <t>Lot</t>
  </si>
  <si>
    <t>Jalon</t>
  </si>
  <si>
    <t>FD</t>
  </si>
  <si>
    <t>DD</t>
  </si>
  <si>
    <t>FF</t>
  </si>
  <si>
    <t>DF</t>
  </si>
  <si>
    <t>Date</t>
  </si>
  <si>
    <t>Jour de l'an</t>
  </si>
  <si>
    <t>Lundi de pâques</t>
  </si>
  <si>
    <t>Ascension</t>
  </si>
  <si>
    <t>Fête du travail</t>
  </si>
  <si>
    <t>Lundi de pentecote</t>
  </si>
  <si>
    <t>Fête nationale</t>
  </si>
  <si>
    <t>Assomption</t>
  </si>
  <si>
    <t>Toussaint</t>
  </si>
  <si>
    <t>Armistice</t>
  </si>
  <si>
    <t>Noël</t>
  </si>
  <si>
    <t>Jour</t>
  </si>
  <si>
    <t>Début du projet</t>
  </si>
  <si>
    <t>Domaine</t>
  </si>
  <si>
    <t>CAO</t>
  </si>
  <si>
    <t>Automatisme</t>
  </si>
  <si>
    <t>Robotique</t>
  </si>
  <si>
    <t>Montage</t>
  </si>
  <si>
    <t>Usinage</t>
  </si>
  <si>
    <t>fin/début</t>
  </si>
  <si>
    <t>début/début</t>
  </si>
  <si>
    <t>fin/fin</t>
  </si>
  <si>
    <t>début/fin</t>
  </si>
  <si>
    <t>Affectation</t>
  </si>
  <si>
    <t>conception mécanique</t>
  </si>
  <si>
    <t>conception electrique</t>
  </si>
  <si>
    <t>Certification</t>
  </si>
  <si>
    <t>Validation concepteur et CE</t>
  </si>
  <si>
    <t>Commande effectuées</t>
  </si>
  <si>
    <t>Cableur</t>
  </si>
  <si>
    <t>3.J</t>
  </si>
  <si>
    <t>semaine</t>
  </si>
  <si>
    <t xml:space="preserve">Charge semaine </t>
  </si>
  <si>
    <t>N° semaine</t>
  </si>
  <si>
    <t>Technicien A</t>
  </si>
  <si>
    <t>Mardi</t>
  </si>
  <si>
    <t xml:space="preserve">Lundi </t>
  </si>
  <si>
    <t>Mercredi</t>
  </si>
  <si>
    <t>Jeudi</t>
  </si>
  <si>
    <t>Vendredi</t>
  </si>
  <si>
    <t>Technicien</t>
  </si>
  <si>
    <t>Tch-1</t>
  </si>
  <si>
    <t>Technicien B</t>
  </si>
  <si>
    <t>Technicien C</t>
  </si>
  <si>
    <t>CAO1</t>
  </si>
  <si>
    <t>CAO2</t>
  </si>
  <si>
    <t>CAO3</t>
  </si>
  <si>
    <t>CAO4</t>
  </si>
  <si>
    <t>AUT-1</t>
  </si>
  <si>
    <t>AUT-2</t>
  </si>
  <si>
    <t>AUT-3</t>
  </si>
  <si>
    <t>AUT-4</t>
  </si>
  <si>
    <t>AUT-5</t>
  </si>
  <si>
    <t>ROB-1</t>
  </si>
  <si>
    <t>ROB-2</t>
  </si>
  <si>
    <t>ROB-3</t>
  </si>
  <si>
    <t>USI-1</t>
  </si>
  <si>
    <t>USI-2</t>
  </si>
  <si>
    <t>USI-3</t>
  </si>
  <si>
    <t>MON-1</t>
  </si>
  <si>
    <t>MON-2</t>
  </si>
  <si>
    <t>MON-3</t>
  </si>
  <si>
    <t>MON-4</t>
  </si>
  <si>
    <t>CAB-1</t>
  </si>
  <si>
    <t>CERT-1</t>
  </si>
  <si>
    <t>CAB-2</t>
  </si>
  <si>
    <t>CAB-3</t>
  </si>
  <si>
    <t>CERT-2</t>
  </si>
  <si>
    <t>CERT-3</t>
  </si>
  <si>
    <t>Projet 325685</t>
  </si>
  <si>
    <t>Projet 325688</t>
  </si>
  <si>
    <t>Projet-256</t>
  </si>
  <si>
    <t>programmation</t>
  </si>
  <si>
    <t>Paramétrage</t>
  </si>
  <si>
    <t>Conception 256</t>
  </si>
  <si>
    <t>Montage base</t>
  </si>
  <si>
    <t>Montage pied</t>
  </si>
  <si>
    <t>Tests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</si>
</sst>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1]0&quot; jrs ouvrés&quot;;[=1]0&quot; jr ouvré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6" fontId="0" fillId="0" borderId="0" xfId="0" applyNumberFormat="1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10" fontId="0" fillId="0" borderId="1" xfId="0" applyNumberFormat="1" applyBorder="1"/>
    <xf numFmtId="0" fontId="0" fillId="0" borderId="2" xfId="0" applyBorder="1"/>
    <xf numFmtId="0" fontId="0" fillId="0" borderId="6" xfId="0" applyBorder="1"/>
    <xf numFmtId="14" fontId="0" fillId="0" borderId="3" xfId="0" applyNumberFormat="1" applyBorder="1" applyAlignment="1">
      <alignment vertical="center" textRotation="90"/>
    </xf>
    <xf numFmtId="14" fontId="0" fillId="0" borderId="4" xfId="0" applyNumberFormat="1" applyBorder="1" applyAlignment="1">
      <alignment vertical="center" textRotation="90"/>
    </xf>
    <xf numFmtId="14" fontId="0" fillId="0" borderId="5" xfId="0" applyNumberFormat="1" applyBorder="1" applyAlignment="1">
      <alignment vertical="center" textRotation="90"/>
    </xf>
    <xf numFmtId="0" fontId="0" fillId="0" borderId="0" xfId="0" applyAlignment="1">
      <alignment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10" fontId="0" fillId="0" borderId="9" xfId="0" applyNumberFormat="1" applyBorder="1"/>
    <xf numFmtId="164" fontId="0" fillId="0" borderId="9" xfId="0" applyNumberFormat="1" applyBorder="1"/>
    <xf numFmtId="14" fontId="0" fillId="0" borderId="9" xfId="0" applyNumberFormat="1" applyBorder="1"/>
    <xf numFmtId="14" fontId="0" fillId="0" borderId="10" xfId="0" applyNumberFormat="1" applyBorder="1"/>
    <xf numFmtId="0" fontId="2" fillId="2" borderId="3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17" xfId="0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</cellXfs>
  <cellStyles count="1">
    <cellStyle name="Normal" xfId="0" builtinId="0"/>
  </cellStyles>
  <dxfs count="11">
    <dxf>
      <numFmt numFmtId="19" formatCode="dd/mm/yyyy"/>
    </dxf>
    <dxf>
      <fill>
        <patternFill>
          <bgColor theme="8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lightUp">
          <fgColor theme="5" tint="0.39994506668294322"/>
        </patternFill>
      </fill>
    </dxf>
    <dxf>
      <fill>
        <patternFill>
          <bgColor rgb="FF63C384"/>
        </patternFill>
      </fill>
    </dxf>
    <dxf>
      <fill>
        <patternFill>
          <bgColor rgb="FF2F7948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2F7948"/>
      <color rgb="FF63C3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22" fmlaLink="$P$1" horiz="1" max="200" page="0" val="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</xdr:row>
          <xdr:rowOff>180975</xdr:rowOff>
        </xdr:from>
        <xdr:to>
          <xdr:col>35</xdr:col>
          <xdr:colOff>304800</xdr:colOff>
          <xdr:row>3</xdr:row>
          <xdr:rowOff>180975</xdr:rowOff>
        </xdr:to>
        <xdr:sp macro="" textlink="">
          <xdr:nvSpPr>
            <xdr:cNvPr id="2054" name="Scroll Bar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7E7F21-DC16-4DBA-9BC1-8B23C40B40E7}" name="TAB_Types" displayName="TAB_Types" ref="A1:A4" totalsRowShown="0">
  <autoFilter ref="A1:A4" xr:uid="{727E7F21-DC16-4DBA-9BC1-8B23C40B40E7}"/>
  <tableColumns count="1">
    <tableColumn id="1" xr3:uid="{52B87BC7-3F17-490C-951E-A7BDDF01B6BF}" name="Typ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E1B07FF-26B7-4702-B724-0BFA97D08032}" name="TAB_Liens" displayName="TAB_Liens" ref="C1:C5" totalsRowShown="0">
  <autoFilter ref="C1:C5" xr:uid="{7E1B07FF-26B7-4702-B724-0BFA97D08032}"/>
  <tableColumns count="1">
    <tableColumn id="1" xr3:uid="{DD6D2DA0-1371-4678-A7AD-CE31DA42BF7F}" name="Lie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57FB986-2A20-4E96-989E-F9BF7B1577D0}" name="TBS_Feries" displayName="TBS_Feries" ref="E1:F11" totalsRowShown="0">
  <autoFilter ref="E1:F11" xr:uid="{157FB986-2A20-4E96-989E-F9BF7B1577D0}"/>
  <tableColumns count="2">
    <tableColumn id="1" xr3:uid="{92C7DFF2-55FC-4585-B05B-AB219AB1BA2B}" name="Jour"/>
    <tableColumn id="2" xr3:uid="{8DD85E06-E99E-4417-9A91-9939A649DFF9}" name="Date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4C8595-8322-4E8E-99FC-CD012AC538A0}" name="Tableau2" displayName="Tableau2" ref="H1:H8" totalsRowShown="0">
  <autoFilter ref="H1:H8" xr:uid="{484C8595-8322-4E8E-99FC-CD012AC538A0}"/>
  <tableColumns count="1">
    <tableColumn id="1" xr3:uid="{F4A7F58A-6066-4A4D-B3B3-34DBF3F19931}" name="Domain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5C9740B-779F-4812-BE78-25F4A0A10416}" name="CAO" displayName="CAO" ref="J1:J5" totalsRowShown="0">
  <autoFilter ref="J1:J5" xr:uid="{55C9740B-779F-4812-BE78-25F4A0A10416}"/>
  <tableColumns count="1">
    <tableColumn id="1" xr3:uid="{75521F45-0380-47AC-9D68-80E2AD0671DF}" name="CAO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67695A5-C91F-475C-A5E8-921AC0E5D9F4}" name="Automatisme" displayName="Automatisme" ref="K1:K6" totalsRowShown="0">
  <autoFilter ref="K1:K6" xr:uid="{C67695A5-C91F-475C-A5E8-921AC0E5D9F4}"/>
  <tableColumns count="1">
    <tableColumn id="1" xr3:uid="{43CC996E-BAAE-41C0-ABFC-0C4DB6BE32F5}" name="Automatism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00C8267-115B-45DB-8C89-EFF168543400}" name="Robotique" displayName="Robotique" ref="L1:L4" totalsRowShown="0">
  <autoFilter ref="L1:L4" xr:uid="{900C8267-115B-45DB-8C89-EFF168543400}"/>
  <tableColumns count="1">
    <tableColumn id="1" xr3:uid="{75F36994-3B7D-4331-BFA7-496F50386AA0}" name="Robotiqu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4A600BB-6D2B-4943-8BCC-71419A428263}" name="Usinage" displayName="Usinage" ref="M1:M4" totalsRowShown="0">
  <autoFilter ref="M1:M4" xr:uid="{54A600BB-6D2B-4943-8BCC-71419A428263}"/>
  <tableColumns count="1">
    <tableColumn id="1" xr3:uid="{47F18787-F02E-4BEF-A524-31D9C59BB832}" name="Usinag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28C5D07-D1B2-4153-881F-EB783F8FE9FF}" name="Montage" displayName="Montage" ref="N1:N5" totalsRowShown="0">
  <autoFilter ref="N1:N5" xr:uid="{D28C5D07-D1B2-4153-881F-EB783F8FE9FF}"/>
  <tableColumns count="1">
    <tableColumn id="1" xr3:uid="{BA7F62B5-571F-4233-A0D6-2757A0B9DE77}" name="Montag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CB198D8-09EF-4C4D-89EC-47A320E1C214}" name="Cableur" displayName="Cableur" ref="O1:O4" totalsRowShown="0">
  <autoFilter ref="O1:O4" xr:uid="{4CB198D8-09EF-4C4D-89EC-47A320E1C214}"/>
  <tableColumns count="1">
    <tableColumn id="1" xr3:uid="{0C57383E-C6CC-4672-9CDF-4ECF063362F9}" name="Cableu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195AC30-A591-44B6-971C-927535F36B15}" name="Certification" displayName="Certification" ref="P1:P4" totalsRowShown="0">
  <autoFilter ref="P1:P4" xr:uid="{7195AC30-A591-44B6-971C-927535F36B15}"/>
  <tableColumns count="1">
    <tableColumn id="1" xr3:uid="{8783B63D-661B-4B0A-A00B-92FF5605D5AB}" name="Certific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1"/>
  <sheetViews>
    <sheetView topLeftCell="A4" zoomScale="85" zoomScaleNormal="85" workbookViewId="0">
      <selection activeCell="C33" sqref="C32:C33"/>
    </sheetView>
  </sheetViews>
  <sheetFormatPr baseColWidth="10" defaultColWidth="9.140625" defaultRowHeight="15" outlineLevelCol="1" x14ac:dyDescent="0.25"/>
  <cols>
    <col min="1" max="1" width="3" customWidth="1"/>
    <col min="2" max="2" width="8.140625" customWidth="1"/>
    <col min="3" max="3" width="49.140625" customWidth="1"/>
    <col min="4" max="4" width="14.7109375" customWidth="1"/>
    <col min="5" max="5" width="31.42578125" customWidth="1"/>
    <col min="6" max="6" width="13.5703125" style="2" customWidth="1"/>
    <col min="7" max="7" width="15.85546875" style="2" customWidth="1"/>
    <col min="8" max="8" width="4.28515625" customWidth="1"/>
    <col min="9" max="9" width="12.85546875" style="5" hidden="1" customWidth="1" outlineLevel="1"/>
    <col min="10" max="10" width="11.42578125" style="5" customWidth="1" collapsed="1"/>
    <col min="11" max="11" width="18.140625" style="5" hidden="1" customWidth="1" outlineLevel="1"/>
    <col min="12" max="12" width="18.85546875" customWidth="1" collapsed="1"/>
    <col min="13" max="13" width="15.85546875" customWidth="1"/>
    <col min="14" max="15" width="10.7109375" style="2" customWidth="1"/>
    <col min="16" max="36" width="4.7109375" customWidth="1"/>
  </cols>
  <sheetData>
    <row r="1" spans="1:36" x14ac:dyDescent="0.25">
      <c r="P1">
        <v>5</v>
      </c>
    </row>
    <row r="2" spans="1:36" x14ac:dyDescent="0.25">
      <c r="B2" t="s">
        <v>42</v>
      </c>
      <c r="C2" s="2">
        <v>45293</v>
      </c>
      <c r="D2" s="2"/>
      <c r="E2" s="2"/>
      <c r="O2" s="2" t="s">
        <v>61</v>
      </c>
      <c r="P2">
        <f ca="1">_xlfn.ISOWEEKNUM(P5)</f>
        <v>1</v>
      </c>
      <c r="Q2">
        <f t="shared" ref="Q2:AJ2" ca="1" si="0">_xlfn.ISOWEEKNUM(Q5)</f>
        <v>2</v>
      </c>
      <c r="R2">
        <f t="shared" ca="1" si="0"/>
        <v>2</v>
      </c>
      <c r="S2">
        <f t="shared" ca="1" si="0"/>
        <v>2</v>
      </c>
      <c r="T2">
        <f t="shared" ca="1" si="0"/>
        <v>2</v>
      </c>
      <c r="U2">
        <f t="shared" ca="1" si="0"/>
        <v>2</v>
      </c>
      <c r="V2">
        <f t="shared" ca="1" si="0"/>
        <v>2</v>
      </c>
      <c r="W2">
        <f t="shared" ca="1" si="0"/>
        <v>2</v>
      </c>
      <c r="X2">
        <f t="shared" ca="1" si="0"/>
        <v>3</v>
      </c>
      <c r="Y2">
        <f t="shared" ca="1" si="0"/>
        <v>3</v>
      </c>
      <c r="Z2">
        <f t="shared" ca="1" si="0"/>
        <v>3</v>
      </c>
      <c r="AA2">
        <f t="shared" ca="1" si="0"/>
        <v>3</v>
      </c>
      <c r="AB2">
        <f t="shared" ca="1" si="0"/>
        <v>3</v>
      </c>
      <c r="AC2">
        <f t="shared" ca="1" si="0"/>
        <v>3</v>
      </c>
      <c r="AD2">
        <f t="shared" ca="1" si="0"/>
        <v>3</v>
      </c>
      <c r="AE2">
        <f t="shared" ca="1" si="0"/>
        <v>4</v>
      </c>
      <c r="AF2">
        <f t="shared" ca="1" si="0"/>
        <v>4</v>
      </c>
      <c r="AG2">
        <f t="shared" ca="1" si="0"/>
        <v>4</v>
      </c>
      <c r="AH2">
        <f t="shared" ca="1" si="0"/>
        <v>4</v>
      </c>
      <c r="AI2">
        <f t="shared" ca="1" si="0"/>
        <v>4</v>
      </c>
      <c r="AJ2">
        <f t="shared" ca="1" si="0"/>
        <v>4</v>
      </c>
    </row>
    <row r="4" spans="1:36" ht="15.75" thickBot="1" x14ac:dyDescent="0.3"/>
    <row r="5" spans="1:36" s="14" customFormat="1" ht="82.5" customHeight="1" thickBot="1" x14ac:dyDescent="0.3">
      <c r="A5" s="23" t="s">
        <v>0</v>
      </c>
      <c r="B5" s="24" t="s">
        <v>1</v>
      </c>
      <c r="C5" s="24" t="s">
        <v>2</v>
      </c>
      <c r="D5" s="24" t="s">
        <v>43</v>
      </c>
      <c r="E5" s="24" t="s">
        <v>53</v>
      </c>
      <c r="F5" s="25" t="s">
        <v>3</v>
      </c>
      <c r="G5" s="25" t="s">
        <v>4</v>
      </c>
      <c r="H5" s="24" t="s">
        <v>5</v>
      </c>
      <c r="I5" s="24" t="s">
        <v>6</v>
      </c>
      <c r="J5" s="24" t="s">
        <v>7</v>
      </c>
      <c r="K5" s="24" t="s">
        <v>8</v>
      </c>
      <c r="L5" s="24" t="s">
        <v>9</v>
      </c>
      <c r="M5" s="24" t="s">
        <v>10</v>
      </c>
      <c r="N5" s="25" t="s">
        <v>11</v>
      </c>
      <c r="O5" s="26" t="s">
        <v>12</v>
      </c>
      <c r="P5" s="11">
        <f ca="1">MIN(N:N)+P1</f>
        <v>45298</v>
      </c>
      <c r="Q5" s="12">
        <f ca="1">P5+1</f>
        <v>45299</v>
      </c>
      <c r="R5" s="12">
        <f t="shared" ref="R5:AB5" ca="1" si="1">Q5+1</f>
        <v>45300</v>
      </c>
      <c r="S5" s="12">
        <f t="shared" ca="1" si="1"/>
        <v>45301</v>
      </c>
      <c r="T5" s="12">
        <f t="shared" ca="1" si="1"/>
        <v>45302</v>
      </c>
      <c r="U5" s="12">
        <f t="shared" ca="1" si="1"/>
        <v>45303</v>
      </c>
      <c r="V5" s="12">
        <f t="shared" ca="1" si="1"/>
        <v>45304</v>
      </c>
      <c r="W5" s="12">
        <f t="shared" ca="1" si="1"/>
        <v>45305</v>
      </c>
      <c r="X5" s="12">
        <f t="shared" ca="1" si="1"/>
        <v>45306</v>
      </c>
      <c r="Y5" s="12">
        <f t="shared" ca="1" si="1"/>
        <v>45307</v>
      </c>
      <c r="Z5" s="12">
        <f t="shared" ca="1" si="1"/>
        <v>45308</v>
      </c>
      <c r="AA5" s="12">
        <f t="shared" ca="1" si="1"/>
        <v>45309</v>
      </c>
      <c r="AB5" s="13">
        <f t="shared" ca="1" si="1"/>
        <v>45310</v>
      </c>
      <c r="AC5" s="13">
        <f t="shared" ref="AC5" ca="1" si="2">AB5+1</f>
        <v>45311</v>
      </c>
      <c r="AD5" s="13">
        <f t="shared" ref="AD5" ca="1" si="3">AC5+1</f>
        <v>45312</v>
      </c>
      <c r="AE5" s="13">
        <f t="shared" ref="AE5" ca="1" si="4">AD5+1</f>
        <v>45313</v>
      </c>
      <c r="AF5" s="13">
        <f t="shared" ref="AF5" ca="1" si="5">AE5+1</f>
        <v>45314</v>
      </c>
      <c r="AG5" s="13">
        <f t="shared" ref="AG5" ca="1" si="6">AF5+1</f>
        <v>45315</v>
      </c>
      <c r="AH5" s="13">
        <f t="shared" ref="AH5" ca="1" si="7">AG5+1</f>
        <v>45316</v>
      </c>
      <c r="AI5" s="13">
        <f t="shared" ref="AI5" ca="1" si="8">AH5+1</f>
        <v>45317</v>
      </c>
      <c r="AJ5" s="13">
        <f t="shared" ref="AJ5" ca="1" si="9">AI5+1</f>
        <v>45318</v>
      </c>
    </row>
    <row r="6" spans="1:36" x14ac:dyDescent="0.25">
      <c r="A6" s="16">
        <v>1</v>
      </c>
      <c r="B6" s="17" t="s">
        <v>24</v>
      </c>
      <c r="C6" s="27" t="s">
        <v>100</v>
      </c>
      <c r="D6" s="17"/>
      <c r="E6" s="17"/>
      <c r="F6" s="21">
        <v>45327</v>
      </c>
      <c r="G6" s="21">
        <v>45408</v>
      </c>
      <c r="H6" s="17"/>
      <c r="I6" s="18"/>
      <c r="J6" s="18"/>
      <c r="K6" s="6" t="str">
        <f>IFERROR(
IF(Type="Tâche",
      IF(Antecedent&lt;&gt;"",
      MATCH(Antecedent,$A:$A,0),
      _xlfn.XMATCH("Tâche",$B$1:B5,0,-1)
      ),
""
),
"")</f>
        <v/>
      </c>
      <c r="L6" s="19">
        <f ca="1">IFERROR(
                        IF(TODAY()&gt;=Fin,
                              1,
                             IF(TODAY()&lt;Debut,
                                   0,
                                     NETWORKDAYS(Debut,TODAY(),LST_feries)/NETWORKDAYS(Debut,Fin,LST_feries)
                                  )
                             ),
                    "")</f>
        <v>0</v>
      </c>
      <c r="M6" s="20"/>
      <c r="N6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MIN(OFFSET(N7,,,IFERROR(MATCH("Lot",B7:$B$919,0)-1,1000))),
              "")
              )</f>
        <v>45327</v>
      </c>
      <c r="O6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MAX(OFFSET(O7,,,IFERROR(MATCH("Lot",B7:$B$919,0)-1,1000))),
                                 "")
                  )</f>
        <v>45408</v>
      </c>
      <c r="P6" s="9">
        <f ca="1">IF(AND(Type="Jalon",DEBUT_IMP=Date_en_cours),1,0)</f>
        <v>0</v>
      </c>
      <c r="Q6" s="9">
        <f t="shared" ref="P6:AE13" ca="1" si="10">IF(AND(Type="Jalon",DEBUT_IMP=Date_en_cours),1,0)</f>
        <v>0</v>
      </c>
      <c r="R6" s="9">
        <f t="shared" ca="1" si="10"/>
        <v>0</v>
      </c>
      <c r="S6" s="9">
        <f t="shared" ca="1" si="10"/>
        <v>0</v>
      </c>
      <c r="T6" s="9">
        <f t="shared" ca="1" si="10"/>
        <v>0</v>
      </c>
      <c r="U6" s="9">
        <f t="shared" ca="1" si="10"/>
        <v>0</v>
      </c>
      <c r="V6" s="9">
        <f t="shared" ca="1" si="10"/>
        <v>0</v>
      </c>
      <c r="W6" s="9">
        <f t="shared" ca="1" si="10"/>
        <v>0</v>
      </c>
      <c r="X6" s="9">
        <f t="shared" ca="1" si="10"/>
        <v>0</v>
      </c>
      <c r="Y6" s="9">
        <f t="shared" ca="1" si="10"/>
        <v>0</v>
      </c>
      <c r="Z6" s="9">
        <f t="shared" ca="1" si="10"/>
        <v>0</v>
      </c>
      <c r="AA6" s="9">
        <f t="shared" ca="1" si="10"/>
        <v>0</v>
      </c>
      <c r="AB6" s="10">
        <f t="shared" ca="1" si="10"/>
        <v>0</v>
      </c>
      <c r="AC6" s="10">
        <f t="shared" ca="1" si="10"/>
        <v>0</v>
      </c>
      <c r="AD6" s="10">
        <f t="shared" ca="1" si="10"/>
        <v>0</v>
      </c>
      <c r="AE6" s="10">
        <f t="shared" ca="1" si="10"/>
        <v>0</v>
      </c>
      <c r="AF6" s="10">
        <f t="shared" ref="AC6:AJ18" ca="1" si="11">IF(AND(Type="Jalon",DEBUT_IMP=Date_en_cours),1,0)</f>
        <v>0</v>
      </c>
      <c r="AG6" s="10">
        <f t="shared" ca="1" si="11"/>
        <v>0</v>
      </c>
      <c r="AH6" s="10">
        <f t="shared" ca="1" si="11"/>
        <v>0</v>
      </c>
      <c r="AI6" s="10">
        <f t="shared" ca="1" si="11"/>
        <v>0</v>
      </c>
      <c r="AJ6" s="10">
        <f t="shared" ca="1" si="11"/>
        <v>0</v>
      </c>
    </row>
    <row r="7" spans="1:36" x14ac:dyDescent="0.25">
      <c r="A7" s="15" t="s">
        <v>13</v>
      </c>
      <c r="B7" s="3" t="s">
        <v>2</v>
      </c>
      <c r="C7" s="3" t="s">
        <v>54</v>
      </c>
      <c r="D7" s="17" t="s">
        <v>44</v>
      </c>
      <c r="E7" s="17" t="s">
        <v>74</v>
      </c>
      <c r="F7" s="4">
        <v>45327</v>
      </c>
      <c r="G7" s="4">
        <v>45408</v>
      </c>
      <c r="H7" s="3" t="s">
        <v>26</v>
      </c>
      <c r="I7" s="18"/>
      <c r="J7" s="6"/>
      <c r="K7" s="6" t="str">
        <f>IFERROR(
IF(Type="Tâche",
      IF(Antecedent&lt;&gt;"",
      MATCH(Antecedent,$A:$A,0),
      _xlfn.XMATCH("Tâche",$B$1:B6,0,-1)
      ),
""
),
"")</f>
        <v/>
      </c>
      <c r="L7" s="8">
        <f t="shared" ref="L7:L21" ca="1" si="12">IFERROR(
                        IF(TODAY()&gt;=Fin,
                              1,
                             IF(TODAY()&lt;Debut,
                                   0,
                                     NETWORKDAYS(Debut,TODAY(),LST_feries)/NETWORKDAYS(Debut,Fin,LST_feries)
            )
         ),
"")</f>
        <v>0</v>
      </c>
      <c r="M7" s="7">
        <v>1</v>
      </c>
      <c r="N7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MIN(OFFSET(N8,,,IFERROR(MATCH("Lot",B8:$B$919,0)-1,1000))),
              "")
              )</f>
        <v>45327</v>
      </c>
      <c r="O7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MAX(OFFSET(O8,,,IFERROR(MATCH("Lot",B8:$B$919,0)-1,1000))),
                                 "")
                  )</f>
        <v>45408</v>
      </c>
      <c r="P7" s="9">
        <f t="shared" ca="1" si="10"/>
        <v>0</v>
      </c>
      <c r="Q7" s="9">
        <f t="shared" ca="1" si="10"/>
        <v>0</v>
      </c>
      <c r="R7" s="9">
        <f t="shared" ca="1" si="10"/>
        <v>0</v>
      </c>
      <c r="S7" s="9">
        <f t="shared" ca="1" si="10"/>
        <v>0</v>
      </c>
      <c r="T7" s="9">
        <f t="shared" ca="1" si="10"/>
        <v>0</v>
      </c>
      <c r="U7" s="9">
        <f t="shared" ca="1" si="10"/>
        <v>0</v>
      </c>
      <c r="V7" s="9">
        <f t="shared" ca="1" si="10"/>
        <v>0</v>
      </c>
      <c r="W7" s="9">
        <f t="shared" ca="1" si="10"/>
        <v>0</v>
      </c>
      <c r="X7" s="9">
        <f t="shared" ca="1" si="10"/>
        <v>0</v>
      </c>
      <c r="Y7" s="9">
        <f t="shared" ca="1" si="10"/>
        <v>0</v>
      </c>
      <c r="Z7" s="9">
        <f t="shared" ca="1" si="10"/>
        <v>0</v>
      </c>
      <c r="AA7" s="9">
        <f t="shared" ca="1" si="10"/>
        <v>0</v>
      </c>
      <c r="AB7" s="10">
        <f t="shared" ca="1" si="10"/>
        <v>0</v>
      </c>
      <c r="AC7" s="10">
        <f t="shared" ca="1" si="11"/>
        <v>0</v>
      </c>
      <c r="AD7" s="10">
        <f t="shared" ca="1" si="11"/>
        <v>0</v>
      </c>
      <c r="AE7" s="10">
        <f t="shared" ca="1" si="11"/>
        <v>0</v>
      </c>
      <c r="AF7" s="10">
        <f t="shared" ca="1" si="11"/>
        <v>0</v>
      </c>
      <c r="AG7" s="10">
        <f t="shared" ca="1" si="11"/>
        <v>0</v>
      </c>
      <c r="AH7" s="10">
        <f t="shared" ca="1" si="11"/>
        <v>0</v>
      </c>
      <c r="AI7" s="10">
        <f t="shared" ca="1" si="11"/>
        <v>0</v>
      </c>
      <c r="AJ7" s="10">
        <f t="shared" ca="1" si="11"/>
        <v>0</v>
      </c>
    </row>
    <row r="8" spans="1:36" x14ac:dyDescent="0.25">
      <c r="A8" s="15" t="s">
        <v>14</v>
      </c>
      <c r="B8" s="3" t="s">
        <v>2</v>
      </c>
      <c r="C8" s="3" t="s">
        <v>55</v>
      </c>
      <c r="D8" s="17" t="s">
        <v>45</v>
      </c>
      <c r="E8" s="17" t="s">
        <v>79</v>
      </c>
      <c r="F8" s="4">
        <v>45327</v>
      </c>
      <c r="G8" s="4">
        <v>45408</v>
      </c>
      <c r="H8" s="3" t="s">
        <v>26</v>
      </c>
      <c r="I8" s="6"/>
      <c r="J8" s="6">
        <v>0</v>
      </c>
      <c r="K8" s="6">
        <f>IFERROR(
IF(Type="Tâche",
      IF(Antecedent&lt;&gt;"",
      MATCH(Antecedent,$A:$A,0),
      _xlfn.XMATCH("Tâche",$B$1:B7,0,-1)
      ),
""
),
"")</f>
        <v>7</v>
      </c>
      <c r="L8" s="8">
        <f t="shared" ca="1" si="12"/>
        <v>0</v>
      </c>
      <c r="M8" s="7">
        <v>1</v>
      </c>
      <c r="N8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MIN(OFFSET(#REF!,,,IFERROR(MATCH("Lot",B10:$B$919,0)-1,1000))),
              "")
              )</f>
        <v>45327</v>
      </c>
      <c r="O8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MAX(OFFSET(#REF!,,,IFERROR(MATCH("Lot",B10:$B$919,0)-1,1000))),
                                 "")
                  )</f>
        <v>45408</v>
      </c>
      <c r="P8" s="9">
        <f t="shared" ca="1" si="10"/>
        <v>0</v>
      </c>
      <c r="Q8" s="9">
        <f t="shared" ca="1" si="10"/>
        <v>0</v>
      </c>
      <c r="R8" s="9">
        <f t="shared" ca="1" si="10"/>
        <v>0</v>
      </c>
      <c r="S8" s="9">
        <f t="shared" ca="1" si="10"/>
        <v>0</v>
      </c>
      <c r="T8" s="9">
        <f t="shared" ca="1" si="10"/>
        <v>0</v>
      </c>
      <c r="U8" s="9">
        <f t="shared" ca="1" si="10"/>
        <v>0</v>
      </c>
      <c r="V8" s="9">
        <f t="shared" ca="1" si="10"/>
        <v>0</v>
      </c>
      <c r="W8" s="9">
        <f t="shared" ca="1" si="10"/>
        <v>0</v>
      </c>
      <c r="X8" s="9">
        <f t="shared" ca="1" si="10"/>
        <v>0</v>
      </c>
      <c r="Y8" s="9">
        <f t="shared" ca="1" si="10"/>
        <v>0</v>
      </c>
      <c r="Z8" s="9">
        <f t="shared" ca="1" si="10"/>
        <v>0</v>
      </c>
      <c r="AA8" s="9">
        <f t="shared" ca="1" si="10"/>
        <v>0</v>
      </c>
      <c r="AB8" s="10">
        <f t="shared" ca="1" si="10"/>
        <v>0</v>
      </c>
      <c r="AC8" s="10">
        <f t="shared" ca="1" si="11"/>
        <v>0</v>
      </c>
      <c r="AD8" s="10">
        <f t="shared" ca="1" si="11"/>
        <v>0</v>
      </c>
      <c r="AE8" s="10">
        <f t="shared" ca="1" si="11"/>
        <v>0</v>
      </c>
      <c r="AF8" s="10">
        <f t="shared" ca="1" si="11"/>
        <v>0</v>
      </c>
      <c r="AG8" s="10">
        <f t="shared" ca="1" si="11"/>
        <v>0</v>
      </c>
      <c r="AH8" s="10">
        <f t="shared" ca="1" si="11"/>
        <v>0</v>
      </c>
      <c r="AI8" s="10">
        <f t="shared" ca="1" si="11"/>
        <v>0</v>
      </c>
      <c r="AJ8" s="10">
        <f t="shared" ca="1" si="11"/>
        <v>0</v>
      </c>
    </row>
    <row r="9" spans="1:36" x14ac:dyDescent="0.25">
      <c r="A9" s="15" t="s">
        <v>14</v>
      </c>
      <c r="B9" s="3" t="s">
        <v>2</v>
      </c>
      <c r="C9" s="3" t="s">
        <v>47</v>
      </c>
      <c r="D9" s="17" t="s">
        <v>47</v>
      </c>
      <c r="E9" s="17" t="s">
        <v>89</v>
      </c>
      <c r="F9" s="4">
        <v>45384</v>
      </c>
      <c r="G9" s="4"/>
      <c r="H9" s="3" t="s">
        <v>26</v>
      </c>
      <c r="I9" s="6"/>
      <c r="J9" s="6">
        <v>0</v>
      </c>
      <c r="K9" s="6">
        <f>IFERROR(
IF(Type="Tâche",
      IF(Antecedent&lt;&gt;"",
      MATCH(Antecedent,$A:$A,0),
      _xlfn.XMATCH("Tâche",$B$1:B8,0,-1)
      ),
""
),
"")</f>
        <v>8</v>
      </c>
      <c r="L9" s="8">
        <f t="shared" ca="1" si="12"/>
        <v>0</v>
      </c>
      <c r="M9" s="7">
        <v>9</v>
      </c>
      <c r="N9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MIN(OFFSET(#REF!,,,IFERROR(MATCH("Lot",B11:$B$919,0)-1,1000))),
              "")
              )</f>
        <v>45384</v>
      </c>
      <c r="O9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MAX(OFFSET(#REF!,,,IFERROR(MATCH("Lot",B11:$B$919,0)-1,1000))),
                                 "")
                  )</f>
        <v>45394</v>
      </c>
      <c r="P9" s="9">
        <f t="shared" ca="1" si="10"/>
        <v>0</v>
      </c>
      <c r="Q9" s="9">
        <f t="shared" ca="1" si="10"/>
        <v>0</v>
      </c>
      <c r="R9" s="9">
        <f t="shared" ca="1" si="10"/>
        <v>0</v>
      </c>
      <c r="S9" s="9">
        <f t="shared" ca="1" si="10"/>
        <v>0</v>
      </c>
      <c r="T9" s="9">
        <f t="shared" ca="1" si="10"/>
        <v>0</v>
      </c>
      <c r="U9" s="9">
        <f t="shared" ca="1" si="10"/>
        <v>0</v>
      </c>
      <c r="V9" s="9">
        <f t="shared" ca="1" si="10"/>
        <v>0</v>
      </c>
      <c r="W9" s="9">
        <f t="shared" ca="1" si="10"/>
        <v>0</v>
      </c>
      <c r="X9" s="9">
        <f t="shared" ca="1" si="10"/>
        <v>0</v>
      </c>
      <c r="Y9" s="9">
        <f t="shared" ca="1" si="10"/>
        <v>0</v>
      </c>
      <c r="Z9" s="9">
        <f t="shared" ca="1" si="10"/>
        <v>0</v>
      </c>
      <c r="AA9" s="9">
        <f t="shared" ca="1" si="10"/>
        <v>0</v>
      </c>
      <c r="AB9" s="10">
        <f t="shared" ca="1" si="10"/>
        <v>0</v>
      </c>
      <c r="AC9" s="10">
        <f t="shared" ca="1" si="11"/>
        <v>0</v>
      </c>
      <c r="AD9" s="10">
        <f t="shared" ca="1" si="11"/>
        <v>0</v>
      </c>
      <c r="AE9" s="10">
        <f t="shared" ca="1" si="11"/>
        <v>0</v>
      </c>
      <c r="AF9" s="10">
        <f t="shared" ca="1" si="11"/>
        <v>0</v>
      </c>
      <c r="AG9" s="10">
        <f t="shared" ca="1" si="11"/>
        <v>0</v>
      </c>
      <c r="AH9" s="10">
        <f t="shared" ca="1" si="11"/>
        <v>0</v>
      </c>
      <c r="AI9" s="10">
        <f t="shared" ca="1" si="11"/>
        <v>0</v>
      </c>
      <c r="AJ9" s="10">
        <f t="shared" ca="1" si="11"/>
        <v>0</v>
      </c>
    </row>
    <row r="10" spans="1:36" x14ac:dyDescent="0.25">
      <c r="A10" s="15" t="s">
        <v>15</v>
      </c>
      <c r="B10" s="3" t="s">
        <v>25</v>
      </c>
      <c r="C10" s="3" t="s">
        <v>57</v>
      </c>
      <c r="D10" s="17" t="s">
        <v>56</v>
      </c>
      <c r="E10" s="17" t="s">
        <v>94</v>
      </c>
      <c r="F10" s="4"/>
      <c r="G10" s="4"/>
      <c r="H10" s="3"/>
      <c r="I10" s="6"/>
      <c r="J10" s="6"/>
      <c r="K10" s="6" t="str">
        <f>IFERROR(
IF(Type="Tâche",
      IF(Antecedent&lt;&gt;"",
      MATCH(Antecedent,$A:$A,0),
      _xlfn.XMATCH("Tâche",$B$1:B8,0,-1)
      ),
""
),
"")</f>
        <v/>
      </c>
      <c r="L10" s="8">
        <f t="shared" ca="1" si="12"/>
        <v>0</v>
      </c>
      <c r="M10" s="7"/>
      <c r="N10" s="21" t="str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MIN(OFFSET(N12,,,IFERROR(MATCH("Lot",B12:$B$919,0)-1,1000))),
              "")
              )</f>
        <v/>
      </c>
      <c r="O10" s="22" t="str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MAX(OFFSET(O12,,,IFERROR(MATCH("Lot",B12:$B$919,0)-1,1000))),
                                 "")
                  )</f>
        <v/>
      </c>
      <c r="P10" s="9">
        <f t="shared" ca="1" si="10"/>
        <v>0</v>
      </c>
      <c r="Q10" s="9">
        <f t="shared" ca="1" si="10"/>
        <v>0</v>
      </c>
      <c r="R10" s="9">
        <f t="shared" ca="1" si="10"/>
        <v>0</v>
      </c>
      <c r="S10" s="9">
        <f t="shared" ca="1" si="10"/>
        <v>0</v>
      </c>
      <c r="T10" s="9">
        <f t="shared" ca="1" si="10"/>
        <v>0</v>
      </c>
      <c r="U10" s="9">
        <f t="shared" ca="1" si="10"/>
        <v>0</v>
      </c>
      <c r="V10" s="9">
        <f t="shared" ca="1" si="10"/>
        <v>0</v>
      </c>
      <c r="W10" s="9">
        <f t="shared" ca="1" si="10"/>
        <v>0</v>
      </c>
      <c r="X10" s="9">
        <f t="shared" ca="1" si="10"/>
        <v>0</v>
      </c>
      <c r="Y10" s="9">
        <f t="shared" ca="1" si="10"/>
        <v>0</v>
      </c>
      <c r="Z10" s="9">
        <f t="shared" ca="1" si="10"/>
        <v>0</v>
      </c>
      <c r="AA10" s="9">
        <f t="shared" ca="1" si="10"/>
        <v>0</v>
      </c>
      <c r="AB10" s="10">
        <f t="shared" ca="1" si="10"/>
        <v>0</v>
      </c>
      <c r="AC10" s="10">
        <f t="shared" ca="1" si="11"/>
        <v>0</v>
      </c>
      <c r="AD10" s="10">
        <f t="shared" ca="1" si="11"/>
        <v>0</v>
      </c>
      <c r="AE10" s="10">
        <f t="shared" ca="1" si="11"/>
        <v>0</v>
      </c>
      <c r="AF10" s="10">
        <f t="shared" ca="1" si="11"/>
        <v>0</v>
      </c>
      <c r="AG10" s="10">
        <f t="shared" ca="1" si="11"/>
        <v>0</v>
      </c>
      <c r="AH10" s="10">
        <f t="shared" ca="1" si="11"/>
        <v>0</v>
      </c>
      <c r="AI10" s="10">
        <f t="shared" ca="1" si="11"/>
        <v>0</v>
      </c>
      <c r="AJ10" s="10">
        <f t="shared" ca="1" si="11"/>
        <v>0</v>
      </c>
    </row>
    <row r="11" spans="1:36" x14ac:dyDescent="0.25">
      <c r="A11" s="15" t="s">
        <v>15</v>
      </c>
      <c r="B11" s="3" t="s">
        <v>25</v>
      </c>
      <c r="C11" s="3" t="s">
        <v>58</v>
      </c>
      <c r="D11" s="17"/>
      <c r="E11" s="17"/>
      <c r="F11" s="4"/>
      <c r="G11" s="4"/>
      <c r="H11" s="3"/>
      <c r="I11" s="6"/>
      <c r="J11" s="6"/>
      <c r="K11" s="6" t="str">
        <f>IFERROR(
IF(Type="Tâche",
      IF(Antecedent&lt;&gt;"",
      MATCH(Antecedent,$A:$A,0),
      _xlfn.XMATCH("Tâche",$B$1:B10,0,-1)
      ),
""
),
"")</f>
        <v/>
      </c>
      <c r="L11" s="8">
        <f t="shared" ca="1" si="12"/>
        <v>0</v>
      </c>
      <c r="M11" s="7"/>
      <c r="N11" s="21" t="str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MIN(OFFSET(N13,,,IFERROR(MATCH("Lot",B13:$B$919,0)-1,1000))),
              "")
              )</f>
        <v/>
      </c>
      <c r="O11" s="22" t="str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MAX(OFFSET(O13,,,IFERROR(MATCH("Lot",B13:$B$919,0)-1,1000))),
                                 "")
                  )</f>
        <v/>
      </c>
      <c r="P11" s="9">
        <f t="shared" ca="1" si="10"/>
        <v>0</v>
      </c>
      <c r="Q11" s="9">
        <f t="shared" ca="1" si="10"/>
        <v>0</v>
      </c>
      <c r="R11" s="9">
        <f t="shared" ca="1" si="10"/>
        <v>0</v>
      </c>
      <c r="S11" s="9">
        <f t="shared" ca="1" si="10"/>
        <v>0</v>
      </c>
      <c r="T11" s="9">
        <f t="shared" ca="1" si="10"/>
        <v>0</v>
      </c>
      <c r="U11" s="9">
        <f t="shared" ca="1" si="10"/>
        <v>0</v>
      </c>
      <c r="V11" s="9">
        <f t="shared" ca="1" si="10"/>
        <v>0</v>
      </c>
      <c r="W11" s="9">
        <f t="shared" ca="1" si="10"/>
        <v>0</v>
      </c>
      <c r="X11" s="9">
        <f t="shared" ca="1" si="10"/>
        <v>0</v>
      </c>
      <c r="Y11" s="9">
        <f t="shared" ca="1" si="10"/>
        <v>0</v>
      </c>
      <c r="Z11" s="9">
        <f t="shared" ca="1" si="10"/>
        <v>0</v>
      </c>
      <c r="AA11" s="9">
        <f t="shared" ca="1" si="10"/>
        <v>0</v>
      </c>
      <c r="AB11" s="10">
        <f t="shared" ca="1" si="10"/>
        <v>0</v>
      </c>
      <c r="AC11" s="10">
        <f t="shared" ca="1" si="11"/>
        <v>0</v>
      </c>
      <c r="AD11" s="10">
        <f t="shared" ca="1" si="11"/>
        <v>0</v>
      </c>
      <c r="AE11" s="10">
        <f t="shared" ca="1" si="11"/>
        <v>0</v>
      </c>
      <c r="AF11" s="10">
        <f t="shared" ca="1" si="11"/>
        <v>0</v>
      </c>
      <c r="AG11" s="10">
        <f t="shared" ca="1" si="11"/>
        <v>0</v>
      </c>
      <c r="AH11" s="10">
        <f t="shared" ca="1" si="11"/>
        <v>0</v>
      </c>
      <c r="AI11" s="10">
        <f t="shared" ca="1" si="11"/>
        <v>0</v>
      </c>
      <c r="AJ11" s="10">
        <f t="shared" ca="1" si="11"/>
        <v>0</v>
      </c>
    </row>
    <row r="12" spans="1:36" x14ac:dyDescent="0.25">
      <c r="A12" s="15">
        <v>2</v>
      </c>
      <c r="B12" s="3" t="s">
        <v>24</v>
      </c>
      <c r="C12" s="27" t="s">
        <v>101</v>
      </c>
      <c r="D12" s="17"/>
      <c r="E12" s="17"/>
      <c r="F12" s="4">
        <v>45306</v>
      </c>
      <c r="G12" s="4">
        <v>45394</v>
      </c>
      <c r="H12" s="3"/>
      <c r="I12" s="6"/>
      <c r="J12" s="6"/>
      <c r="K12" s="6" t="str">
        <f>IFERROR(
IF(Type="Tâche",
      IF(Antecedent&lt;&gt;"",
      MATCH(Antecedent,$A:$A,0),
      _xlfn.XMATCH("Tâche",$B$1:B10,0,-1)
      ),
""
),
"")</f>
        <v/>
      </c>
      <c r="L12" s="8">
        <f t="shared" ca="1" si="12"/>
        <v>0.234375</v>
      </c>
      <c r="M12" s="7"/>
      <c r="N12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MIN(OFFSET(N13,,,IFERROR(MATCH("Lot",B13:$B$919,0)-1,1000))),
              "")
              )</f>
        <v>45306</v>
      </c>
      <c r="O12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MAX(OFFSET(O13,,,IFERROR(MATCH("Lot",B13:$B$919,0)-1,1000))),
                                 "")
                  )</f>
        <v>45394</v>
      </c>
      <c r="P12" s="9">
        <f t="shared" ca="1" si="10"/>
        <v>0</v>
      </c>
      <c r="Q12" s="9">
        <f t="shared" ca="1" si="10"/>
        <v>0</v>
      </c>
      <c r="R12" s="9">
        <f t="shared" ca="1" si="10"/>
        <v>0</v>
      </c>
      <c r="S12" s="9">
        <f t="shared" ca="1" si="10"/>
        <v>0</v>
      </c>
      <c r="T12" s="9">
        <f t="shared" ca="1" si="10"/>
        <v>0</v>
      </c>
      <c r="U12" s="9">
        <f t="shared" ca="1" si="10"/>
        <v>0</v>
      </c>
      <c r="V12" s="9">
        <f t="shared" ca="1" si="10"/>
        <v>0</v>
      </c>
      <c r="W12" s="9">
        <f t="shared" ca="1" si="10"/>
        <v>0</v>
      </c>
      <c r="X12" s="9">
        <f t="shared" ca="1" si="10"/>
        <v>0</v>
      </c>
      <c r="Y12" s="9">
        <f t="shared" ca="1" si="10"/>
        <v>0</v>
      </c>
      <c r="Z12" s="9">
        <f t="shared" ca="1" si="10"/>
        <v>0</v>
      </c>
      <c r="AA12" s="9">
        <f t="shared" ca="1" si="10"/>
        <v>0</v>
      </c>
      <c r="AB12" s="10">
        <f t="shared" ca="1" si="10"/>
        <v>0</v>
      </c>
      <c r="AC12" s="10">
        <f t="shared" ca="1" si="11"/>
        <v>0</v>
      </c>
      <c r="AD12" s="10">
        <f t="shared" ca="1" si="11"/>
        <v>0</v>
      </c>
      <c r="AE12" s="10">
        <f t="shared" ca="1" si="11"/>
        <v>0</v>
      </c>
      <c r="AF12" s="10">
        <f t="shared" ca="1" si="11"/>
        <v>0</v>
      </c>
      <c r="AG12" s="10">
        <f t="shared" ca="1" si="11"/>
        <v>0</v>
      </c>
      <c r="AH12" s="10">
        <f t="shared" ca="1" si="11"/>
        <v>0</v>
      </c>
      <c r="AI12" s="10">
        <f t="shared" ca="1" si="11"/>
        <v>0</v>
      </c>
      <c r="AJ12" s="10">
        <f t="shared" ca="1" si="11"/>
        <v>0</v>
      </c>
    </row>
    <row r="13" spans="1:36" x14ac:dyDescent="0.25">
      <c r="A13" s="15" t="s">
        <v>16</v>
      </c>
      <c r="B13" s="3" t="s">
        <v>2</v>
      </c>
      <c r="C13" s="3" t="s">
        <v>102</v>
      </c>
      <c r="D13" s="17" t="s">
        <v>46</v>
      </c>
      <c r="E13" s="17" t="s">
        <v>83</v>
      </c>
      <c r="F13" s="4">
        <v>45306</v>
      </c>
      <c r="G13" s="4">
        <v>45394</v>
      </c>
      <c r="H13" s="3" t="s">
        <v>26</v>
      </c>
      <c r="I13" s="6"/>
      <c r="J13" s="6"/>
      <c r="K13" s="6">
        <f>IFERROR(
IF(Type="Tâche",
      IF(Antecedent&lt;&gt;"",
      MATCH(Antecedent,$A:$A,0),
      _xlfn.XMATCH("Tâche",$B$1:B12,0,-1)
      ),
""
),
"")</f>
        <v>9</v>
      </c>
      <c r="L13" s="8">
        <f t="shared" ca="1" si="12"/>
        <v>0.234375</v>
      </c>
      <c r="M13" s="7">
        <v>1</v>
      </c>
      <c r="N13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MIN(OFFSET(N14,,,IFERROR(MATCH("Lot",B14:$B$919,0)-1,1000))),
              "")
              )</f>
        <v>45306</v>
      </c>
      <c r="O13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MAX(OFFSET(O14,,,IFERROR(MATCH("Lot",B14:$B$919,0)-1,1000))),
                                 "")
                  )</f>
        <v>45394</v>
      </c>
      <c r="P13" s="9">
        <f t="shared" ca="1" si="10"/>
        <v>0</v>
      </c>
      <c r="Q13" s="9">
        <f t="shared" ca="1" si="10"/>
        <v>0</v>
      </c>
      <c r="R13" s="9">
        <f t="shared" ca="1" si="10"/>
        <v>0</v>
      </c>
      <c r="S13" s="9">
        <f t="shared" ca="1" si="10"/>
        <v>0</v>
      </c>
      <c r="T13" s="9">
        <f t="shared" ca="1" si="10"/>
        <v>0</v>
      </c>
      <c r="U13" s="9">
        <f t="shared" ca="1" si="10"/>
        <v>0</v>
      </c>
      <c r="V13" s="9">
        <f t="shared" ca="1" si="10"/>
        <v>0</v>
      </c>
      <c r="W13" s="9">
        <f t="shared" ca="1" si="10"/>
        <v>0</v>
      </c>
      <c r="X13" s="9">
        <f t="shared" ca="1" si="10"/>
        <v>0</v>
      </c>
      <c r="Y13" s="9">
        <f t="shared" ca="1" si="10"/>
        <v>0</v>
      </c>
      <c r="Z13" s="9">
        <f t="shared" ca="1" si="10"/>
        <v>0</v>
      </c>
      <c r="AA13" s="9">
        <f t="shared" ca="1" si="10"/>
        <v>0</v>
      </c>
      <c r="AB13" s="10">
        <f t="shared" ca="1" si="10"/>
        <v>0</v>
      </c>
      <c r="AC13" s="10">
        <f t="shared" ca="1" si="11"/>
        <v>0</v>
      </c>
      <c r="AD13" s="10">
        <f t="shared" ca="1" si="11"/>
        <v>0</v>
      </c>
      <c r="AE13" s="10">
        <f t="shared" ca="1" si="11"/>
        <v>0</v>
      </c>
      <c r="AF13" s="10">
        <f t="shared" ca="1" si="11"/>
        <v>0</v>
      </c>
      <c r="AG13" s="10">
        <f t="shared" ca="1" si="11"/>
        <v>0</v>
      </c>
      <c r="AH13" s="10">
        <f t="shared" ca="1" si="11"/>
        <v>0</v>
      </c>
      <c r="AI13" s="10">
        <f t="shared" ca="1" si="11"/>
        <v>0</v>
      </c>
      <c r="AJ13" s="10">
        <f t="shared" ca="1" si="11"/>
        <v>0</v>
      </c>
    </row>
    <row r="14" spans="1:36" x14ac:dyDescent="0.25">
      <c r="A14" s="15" t="s">
        <v>17</v>
      </c>
      <c r="B14" s="3" t="s">
        <v>2</v>
      </c>
      <c r="C14" s="3" t="s">
        <v>103</v>
      </c>
      <c r="D14" s="17" t="s">
        <v>45</v>
      </c>
      <c r="E14" s="17" t="s">
        <v>78</v>
      </c>
      <c r="F14" s="4">
        <v>45306</v>
      </c>
      <c r="G14" s="4">
        <v>45380</v>
      </c>
      <c r="H14" s="3" t="s">
        <v>27</v>
      </c>
      <c r="I14" s="6"/>
      <c r="J14" s="6"/>
      <c r="K14" s="6">
        <f>IFERROR(
IF(Type="Tâche",
      IF(Antecedent&lt;&gt;"",
      MATCH(Antecedent,$A:$A,0),
      _xlfn.XMATCH("Tâche",$B$1:B13,0,-1)
      ),
""
),
"")</f>
        <v>13</v>
      </c>
      <c r="L14" s="8">
        <f t="shared" ca="1" si="12"/>
        <v>0.27272727272727271</v>
      </c>
      <c r="M14" s="7">
        <v>1</v>
      </c>
      <c r="N14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MIN(OFFSET(N15,,,IFERROR(MATCH("Lot",B15:$B$919,0)-1,1000))),
              "")
              )</f>
        <v>45306</v>
      </c>
      <c r="O14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MAX(OFFSET(O15,,,IFERROR(MATCH("Lot",B15:$B$919,0)-1,1000))),
                                 "")
                  )</f>
        <v>45380</v>
      </c>
      <c r="P14" s="9">
        <f t="shared" ref="P14:AE21" ca="1" si="13">IF(AND(Type="Jalon",DEBUT_IMP=Date_en_cours),1,0)</f>
        <v>0</v>
      </c>
      <c r="Q14" s="9">
        <f t="shared" ca="1" si="13"/>
        <v>0</v>
      </c>
      <c r="R14" s="9">
        <f t="shared" ca="1" si="13"/>
        <v>0</v>
      </c>
      <c r="S14" s="9">
        <f t="shared" ca="1" si="13"/>
        <v>0</v>
      </c>
      <c r="T14" s="9">
        <f t="shared" ca="1" si="13"/>
        <v>0</v>
      </c>
      <c r="U14" s="9">
        <f t="shared" ca="1" si="13"/>
        <v>0</v>
      </c>
      <c r="V14" s="9">
        <f t="shared" ca="1" si="13"/>
        <v>0</v>
      </c>
      <c r="W14" s="9">
        <f t="shared" ca="1" si="13"/>
        <v>0</v>
      </c>
      <c r="X14" s="9">
        <f t="shared" ca="1" si="13"/>
        <v>0</v>
      </c>
      <c r="Y14" s="9">
        <f t="shared" ca="1" si="13"/>
        <v>0</v>
      </c>
      <c r="Z14" s="9">
        <f t="shared" ca="1" si="13"/>
        <v>0</v>
      </c>
      <c r="AA14" s="9">
        <f t="shared" ca="1" si="13"/>
        <v>0</v>
      </c>
      <c r="AB14" s="10">
        <f t="shared" ca="1" si="13"/>
        <v>0</v>
      </c>
      <c r="AC14" s="10">
        <f t="shared" ca="1" si="13"/>
        <v>0</v>
      </c>
      <c r="AD14" s="10">
        <f t="shared" ca="1" si="13"/>
        <v>0</v>
      </c>
      <c r="AE14" s="10">
        <f t="shared" ca="1" si="13"/>
        <v>0</v>
      </c>
      <c r="AF14" s="10">
        <f t="shared" ca="1" si="11"/>
        <v>0</v>
      </c>
      <c r="AG14" s="10">
        <f t="shared" ca="1" si="11"/>
        <v>0</v>
      </c>
      <c r="AH14" s="10">
        <f t="shared" ca="1" si="11"/>
        <v>0</v>
      </c>
      <c r="AI14" s="10">
        <f t="shared" ca="1" si="11"/>
        <v>0</v>
      </c>
      <c r="AJ14" s="10">
        <f t="shared" ca="1" si="11"/>
        <v>0</v>
      </c>
    </row>
    <row r="15" spans="1:36" x14ac:dyDescent="0.25">
      <c r="A15" s="15" t="s">
        <v>18</v>
      </c>
      <c r="B15" s="3" t="s">
        <v>2</v>
      </c>
      <c r="C15" s="3" t="s">
        <v>104</v>
      </c>
      <c r="D15" s="17" t="s">
        <v>44</v>
      </c>
      <c r="E15" s="17" t="s">
        <v>75</v>
      </c>
      <c r="F15" s="4"/>
      <c r="G15" s="4"/>
      <c r="H15" s="3" t="s">
        <v>26</v>
      </c>
      <c r="I15" s="6"/>
      <c r="J15" s="6"/>
      <c r="K15" s="6">
        <f>IFERROR(
IF(Type="Tâche",
      IF(Antecedent&lt;&gt;"",
      MATCH(Antecedent,$A:$A,0),
      _xlfn.XMATCH("Tâche",$B$1:B14,0,-1)
      ),
""
),
"")</f>
        <v>14</v>
      </c>
      <c r="L15" s="8">
        <f t="shared" ca="1" si="12"/>
        <v>0</v>
      </c>
      <c r="M15" s="7">
        <v>1</v>
      </c>
      <c r="N15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MIN(OFFSET(N16,,,IFERROR(MATCH("Lot",B16:$B$919,0)-1,1000))),
              "")
              )</f>
        <v>45384</v>
      </c>
      <c r="O15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MAX(OFFSET(O16,,,IFERROR(MATCH("Lot",B16:$B$919,0)-1,1000))),
                                 "")
                  )</f>
        <v>45384</v>
      </c>
      <c r="P15" s="9">
        <f t="shared" ca="1" si="13"/>
        <v>0</v>
      </c>
      <c r="Q15" s="9">
        <f t="shared" ca="1" si="13"/>
        <v>0</v>
      </c>
      <c r="R15" s="9">
        <f t="shared" ca="1" si="13"/>
        <v>0</v>
      </c>
      <c r="S15" s="9">
        <f t="shared" ca="1" si="13"/>
        <v>0</v>
      </c>
      <c r="T15" s="9">
        <f t="shared" ca="1" si="13"/>
        <v>0</v>
      </c>
      <c r="U15" s="9">
        <f t="shared" ca="1" si="13"/>
        <v>0</v>
      </c>
      <c r="V15" s="9">
        <f t="shared" ca="1" si="13"/>
        <v>0</v>
      </c>
      <c r="W15" s="9">
        <f t="shared" ca="1" si="13"/>
        <v>0</v>
      </c>
      <c r="X15" s="9">
        <f t="shared" ca="1" si="13"/>
        <v>0</v>
      </c>
      <c r="Y15" s="9">
        <f t="shared" ca="1" si="13"/>
        <v>0</v>
      </c>
      <c r="Z15" s="9">
        <f t="shared" ca="1" si="13"/>
        <v>0</v>
      </c>
      <c r="AA15" s="9">
        <f t="shared" ca="1" si="13"/>
        <v>0</v>
      </c>
      <c r="AB15" s="10">
        <f t="shared" ca="1" si="13"/>
        <v>0</v>
      </c>
      <c r="AC15" s="10">
        <f t="shared" ca="1" si="11"/>
        <v>0</v>
      </c>
      <c r="AD15" s="10">
        <f t="shared" ca="1" si="11"/>
        <v>0</v>
      </c>
      <c r="AE15" s="10">
        <f t="shared" ca="1" si="11"/>
        <v>0</v>
      </c>
      <c r="AF15" s="10">
        <f t="shared" ca="1" si="11"/>
        <v>0</v>
      </c>
      <c r="AG15" s="10">
        <f t="shared" ca="1" si="11"/>
        <v>0</v>
      </c>
      <c r="AH15" s="10">
        <f t="shared" ca="1" si="11"/>
        <v>0</v>
      </c>
      <c r="AI15" s="10">
        <f t="shared" ca="1" si="11"/>
        <v>0</v>
      </c>
      <c r="AJ15" s="10">
        <f t="shared" ca="1" si="11"/>
        <v>0</v>
      </c>
    </row>
    <row r="16" spans="1:36" x14ac:dyDescent="0.25">
      <c r="A16" s="15" t="s">
        <v>19</v>
      </c>
      <c r="B16" s="3" t="s">
        <v>25</v>
      </c>
      <c r="C16" s="3"/>
      <c r="D16" s="17"/>
      <c r="E16" s="17"/>
      <c r="F16" s="4"/>
      <c r="G16" s="4"/>
      <c r="H16" s="3"/>
      <c r="I16" s="6"/>
      <c r="J16" s="6"/>
      <c r="K16" s="6" t="str">
        <f>IFERROR(
IF(Type="Tâche",
      IF(Antecedent&lt;&gt;"",
      MATCH(Antecedent,$A:$A,0),
      _xlfn.XMATCH("Tâche",$B$1:B15,0,-1)
      ),
""
),
"")</f>
        <v/>
      </c>
      <c r="L16" s="8">
        <f t="shared" ca="1" si="12"/>
        <v>0</v>
      </c>
      <c r="M16" s="7"/>
      <c r="N16" s="21" t="str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MIN(OFFSET(N17,,,IFERROR(MATCH("Lot",B17:$B$919,0)-1,1000))),
              "")
              )</f>
        <v/>
      </c>
      <c r="O16" s="22" t="str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MAX(OFFSET(O17,,,IFERROR(MATCH("Lot",B17:$B$919,0)-1,1000))),
                                 "")
                  )</f>
        <v/>
      </c>
      <c r="P16" s="9">
        <f t="shared" ca="1" si="13"/>
        <v>0</v>
      </c>
      <c r="Q16" s="9">
        <f t="shared" ca="1" si="13"/>
        <v>0</v>
      </c>
      <c r="R16" s="9">
        <f t="shared" ca="1" si="13"/>
        <v>0</v>
      </c>
      <c r="S16" s="9">
        <f t="shared" ca="1" si="13"/>
        <v>0</v>
      </c>
      <c r="T16" s="9">
        <f t="shared" ca="1" si="13"/>
        <v>0</v>
      </c>
      <c r="U16" s="9">
        <f t="shared" ca="1" si="13"/>
        <v>0</v>
      </c>
      <c r="V16" s="9">
        <f t="shared" ca="1" si="13"/>
        <v>0</v>
      </c>
      <c r="W16" s="9">
        <f t="shared" ca="1" si="13"/>
        <v>0</v>
      </c>
      <c r="X16" s="9">
        <f t="shared" ca="1" si="13"/>
        <v>0</v>
      </c>
      <c r="Y16" s="9">
        <f t="shared" ca="1" si="13"/>
        <v>0</v>
      </c>
      <c r="Z16" s="9">
        <f t="shared" ca="1" si="13"/>
        <v>0</v>
      </c>
      <c r="AA16" s="9">
        <f t="shared" ca="1" si="13"/>
        <v>0</v>
      </c>
      <c r="AB16" s="10">
        <f t="shared" ca="1" si="13"/>
        <v>0</v>
      </c>
      <c r="AC16" s="10">
        <f t="shared" ca="1" si="11"/>
        <v>0</v>
      </c>
      <c r="AD16" s="10">
        <f t="shared" ca="1" si="11"/>
        <v>0</v>
      </c>
      <c r="AE16" s="10">
        <f t="shared" ca="1" si="11"/>
        <v>0</v>
      </c>
      <c r="AF16" s="10">
        <f t="shared" ca="1" si="11"/>
        <v>0</v>
      </c>
      <c r="AG16" s="10">
        <f t="shared" ca="1" si="11"/>
        <v>0</v>
      </c>
      <c r="AH16" s="10">
        <f t="shared" ca="1" si="11"/>
        <v>0</v>
      </c>
      <c r="AI16" s="10">
        <f t="shared" ca="1" si="11"/>
        <v>0</v>
      </c>
      <c r="AJ16" s="10">
        <f t="shared" ca="1" si="11"/>
        <v>0</v>
      </c>
    </row>
    <row r="17" spans="1:36" x14ac:dyDescent="0.25">
      <c r="A17" s="15">
        <v>3</v>
      </c>
      <c r="B17" s="3" t="s">
        <v>24</v>
      </c>
      <c r="C17" s="27" t="s">
        <v>99</v>
      </c>
      <c r="D17" s="17"/>
      <c r="E17" s="17"/>
      <c r="F17" s="4">
        <v>45293</v>
      </c>
      <c r="G17" s="4">
        <v>45352</v>
      </c>
      <c r="H17" s="3"/>
      <c r="I17" s="6"/>
      <c r="J17" s="6"/>
      <c r="K17" s="6" t="str">
        <f>IFERROR(
IF(Type="Tâche",
      IF(Antecedent&lt;&gt;"",
      MATCH(Antecedent,$A:$A,0),
      _xlfn.XMATCH("Tâche",$B$1:B15,0,-1)
      ),
""
),
"")</f>
        <v/>
      </c>
      <c r="L17" s="8">
        <f t="shared" ca="1" si="12"/>
        <v>0.54545454545454541</v>
      </c>
      <c r="M17" s="7"/>
      <c r="N17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MIN(OFFSET(N18,,,IFERROR(MATCH("Lot",B18:$B$919,0)-1,1000))),
              "")
              )</f>
        <v>45293</v>
      </c>
      <c r="O17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MAX(OFFSET(O18,,,IFERROR(MATCH("Lot",B18:$B$919,0)-1,1000))),
                                 "")
                  )</f>
        <v>45352</v>
      </c>
      <c r="P17" s="9">
        <f t="shared" ca="1" si="13"/>
        <v>0</v>
      </c>
      <c r="Q17" s="9">
        <f t="shared" ca="1" si="13"/>
        <v>0</v>
      </c>
      <c r="R17" s="9">
        <f t="shared" ca="1" si="13"/>
        <v>0</v>
      </c>
      <c r="S17" s="9">
        <f t="shared" ca="1" si="13"/>
        <v>0</v>
      </c>
      <c r="T17" s="9">
        <f t="shared" ca="1" si="13"/>
        <v>0</v>
      </c>
      <c r="U17" s="9">
        <f t="shared" ca="1" si="13"/>
        <v>0</v>
      </c>
      <c r="V17" s="9">
        <f t="shared" ca="1" si="13"/>
        <v>0</v>
      </c>
      <c r="W17" s="9">
        <f t="shared" ca="1" si="13"/>
        <v>0</v>
      </c>
      <c r="X17" s="9">
        <f t="shared" ca="1" si="13"/>
        <v>0</v>
      </c>
      <c r="Y17" s="9">
        <f t="shared" ca="1" si="13"/>
        <v>0</v>
      </c>
      <c r="Z17" s="9">
        <f t="shared" ca="1" si="13"/>
        <v>0</v>
      </c>
      <c r="AA17" s="9">
        <f t="shared" ca="1" si="13"/>
        <v>0</v>
      </c>
      <c r="AB17" s="10">
        <f t="shared" ca="1" si="13"/>
        <v>0</v>
      </c>
      <c r="AC17" s="10">
        <f t="shared" ca="1" si="11"/>
        <v>0</v>
      </c>
      <c r="AD17" s="10">
        <f t="shared" ca="1" si="11"/>
        <v>0</v>
      </c>
      <c r="AE17" s="10">
        <f t="shared" ca="1" si="11"/>
        <v>0</v>
      </c>
      <c r="AF17" s="10">
        <f t="shared" ca="1" si="11"/>
        <v>0</v>
      </c>
      <c r="AG17" s="10">
        <f t="shared" ca="1" si="11"/>
        <v>0</v>
      </c>
      <c r="AH17" s="10">
        <f t="shared" ca="1" si="11"/>
        <v>0</v>
      </c>
      <c r="AI17" s="10">
        <f t="shared" ca="1" si="11"/>
        <v>0</v>
      </c>
      <c r="AJ17" s="10">
        <f t="shared" ca="1" si="11"/>
        <v>0</v>
      </c>
    </row>
    <row r="18" spans="1:36" x14ac:dyDescent="0.25">
      <c r="A18" s="15" t="s">
        <v>20</v>
      </c>
      <c r="B18" s="3" t="s">
        <v>2</v>
      </c>
      <c r="C18" s="3" t="s">
        <v>105</v>
      </c>
      <c r="D18" s="17" t="s">
        <v>47</v>
      </c>
      <c r="E18" s="17" t="s">
        <v>90</v>
      </c>
      <c r="F18" s="4">
        <v>45293</v>
      </c>
      <c r="G18" s="4"/>
      <c r="H18" s="3" t="s">
        <v>26</v>
      </c>
      <c r="I18" s="6"/>
      <c r="J18" s="6"/>
      <c r="K18" s="6">
        <f>IFERROR(
IF(Type="Tâche",
      IF(Antecedent&lt;&gt;"",
      MATCH(Antecedent,$A:$A,0),
      _xlfn.XMATCH("Tâche",$B$1:B17,0,-1)
      ),
""
),
"")</f>
        <v>15</v>
      </c>
      <c r="L18" s="8">
        <f t="shared" ca="1" si="12"/>
        <v>1</v>
      </c>
      <c r="M18" s="7">
        <v>9</v>
      </c>
      <c r="N18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MIN(OFFSET(N19,,,IFERROR(MATCH("Lot",B19:$B$919,0)-1,1000))),
              "")
              )</f>
        <v>45293</v>
      </c>
      <c r="O18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MAX(OFFSET(O19,,,IFERROR(MATCH("Lot",B19:$B$919,0)-1,1000))),
                                 "")
                  )</f>
        <v>45303</v>
      </c>
      <c r="P18" s="9">
        <f t="shared" ca="1" si="13"/>
        <v>0</v>
      </c>
      <c r="Q18" s="9">
        <f t="shared" ca="1" si="13"/>
        <v>0</v>
      </c>
      <c r="R18" s="9">
        <f t="shared" ca="1" si="13"/>
        <v>0</v>
      </c>
      <c r="S18" s="9">
        <f t="shared" ca="1" si="13"/>
        <v>0</v>
      </c>
      <c r="T18" s="9">
        <f t="shared" ca="1" si="13"/>
        <v>0</v>
      </c>
      <c r="U18" s="9">
        <f t="shared" ca="1" si="13"/>
        <v>0</v>
      </c>
      <c r="V18" s="9">
        <f t="shared" ca="1" si="13"/>
        <v>0</v>
      </c>
      <c r="W18" s="9">
        <f t="shared" ca="1" si="13"/>
        <v>0</v>
      </c>
      <c r="X18" s="9">
        <f t="shared" ca="1" si="13"/>
        <v>0</v>
      </c>
      <c r="Y18" s="9">
        <f t="shared" ca="1" si="13"/>
        <v>0</v>
      </c>
      <c r="Z18" s="9">
        <f t="shared" ca="1" si="13"/>
        <v>0</v>
      </c>
      <c r="AA18" s="9">
        <f t="shared" ca="1" si="13"/>
        <v>0</v>
      </c>
      <c r="AB18" s="10">
        <f t="shared" ca="1" si="13"/>
        <v>0</v>
      </c>
      <c r="AC18" s="10">
        <f t="shared" ca="1" si="11"/>
        <v>0</v>
      </c>
      <c r="AD18" s="10">
        <f t="shared" ca="1" si="11"/>
        <v>0</v>
      </c>
      <c r="AE18" s="10">
        <f t="shared" ca="1" si="11"/>
        <v>0</v>
      </c>
      <c r="AF18" s="10">
        <f t="shared" ca="1" si="11"/>
        <v>0</v>
      </c>
      <c r="AG18" s="10">
        <f t="shared" ca="1" si="11"/>
        <v>0</v>
      </c>
      <c r="AH18" s="10">
        <f t="shared" ca="1" si="11"/>
        <v>0</v>
      </c>
      <c r="AI18" s="10">
        <f t="shared" ca="1" si="11"/>
        <v>0</v>
      </c>
      <c r="AJ18" s="10">
        <f t="shared" ca="1" si="11"/>
        <v>0</v>
      </c>
    </row>
    <row r="19" spans="1:36" x14ac:dyDescent="0.25">
      <c r="A19" s="15" t="s">
        <v>21</v>
      </c>
      <c r="B19" s="3" t="s">
        <v>2</v>
      </c>
      <c r="C19" s="3" t="s">
        <v>106</v>
      </c>
      <c r="D19" s="17" t="s">
        <v>47</v>
      </c>
      <c r="E19" s="17" t="s">
        <v>89</v>
      </c>
      <c r="F19" s="4">
        <v>45306</v>
      </c>
      <c r="G19" s="4"/>
      <c r="H19" s="3" t="s">
        <v>26</v>
      </c>
      <c r="I19" s="6"/>
      <c r="J19" s="6"/>
      <c r="K19" s="6">
        <f>IFERROR(
IF(Type="Tâche",
      IF(Antecedent&lt;&gt;"",
      MATCH(Antecedent,$A:$A,0),
      _xlfn.XMATCH("Tâche",$B$1:B18,0,-1)
      ),
""
),
"")</f>
        <v>18</v>
      </c>
      <c r="L19" s="8">
        <f t="shared" ca="1" si="12"/>
        <v>1</v>
      </c>
      <c r="M19" s="7">
        <v>10</v>
      </c>
      <c r="N19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MIN(OFFSET(N20,,,IFERROR(MATCH("Lot",B20:$B$919,0)-1,1000))),
              "")
              )</f>
        <v>45306</v>
      </c>
      <c r="O19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MAX(OFFSET(O20,,,IFERROR(MATCH("Lot",B20:$B$919,0)-1,1000))),
                                 "")
                  )</f>
        <v>45317</v>
      </c>
      <c r="P19" s="9">
        <f t="shared" ca="1" si="13"/>
        <v>0</v>
      </c>
      <c r="Q19" s="9">
        <f t="shared" ca="1" si="13"/>
        <v>0</v>
      </c>
      <c r="R19" s="9">
        <f t="shared" ca="1" si="13"/>
        <v>0</v>
      </c>
      <c r="S19" s="9">
        <f t="shared" ca="1" si="13"/>
        <v>0</v>
      </c>
      <c r="T19" s="9">
        <f t="shared" ca="1" si="13"/>
        <v>0</v>
      </c>
      <c r="U19" s="9">
        <f t="shared" ca="1" si="13"/>
        <v>0</v>
      </c>
      <c r="V19" s="9">
        <f t="shared" ca="1" si="13"/>
        <v>0</v>
      </c>
      <c r="W19" s="9">
        <f t="shared" ca="1" si="13"/>
        <v>0</v>
      </c>
      <c r="X19" s="9">
        <f t="shared" ca="1" si="13"/>
        <v>0</v>
      </c>
      <c r="Y19" s="9">
        <f t="shared" ca="1" si="13"/>
        <v>0</v>
      </c>
      <c r="Z19" s="9">
        <f t="shared" ca="1" si="13"/>
        <v>0</v>
      </c>
      <c r="AA19" s="9">
        <f t="shared" ca="1" si="13"/>
        <v>0</v>
      </c>
      <c r="AB19" s="10">
        <f t="shared" ca="1" si="13"/>
        <v>0</v>
      </c>
      <c r="AC19" s="10">
        <f t="shared" ca="1" si="13"/>
        <v>0</v>
      </c>
      <c r="AD19" s="10">
        <f t="shared" ca="1" si="13"/>
        <v>0</v>
      </c>
      <c r="AE19" s="10">
        <f t="shared" ca="1" si="13"/>
        <v>0</v>
      </c>
      <c r="AF19" s="10">
        <f t="shared" ref="AC19:AJ21" ca="1" si="14">IF(AND(Type="Jalon",DEBUT_IMP=Date_en_cours),1,0)</f>
        <v>0</v>
      </c>
      <c r="AG19" s="10">
        <f t="shared" ca="1" si="14"/>
        <v>0</v>
      </c>
      <c r="AH19" s="10">
        <f t="shared" ca="1" si="14"/>
        <v>0</v>
      </c>
      <c r="AI19" s="10">
        <f t="shared" ca="1" si="14"/>
        <v>0</v>
      </c>
      <c r="AJ19" s="10">
        <f t="shared" ca="1" si="14"/>
        <v>0</v>
      </c>
    </row>
    <row r="20" spans="1:36" x14ac:dyDescent="0.25">
      <c r="A20" s="15" t="s">
        <v>22</v>
      </c>
      <c r="B20" s="3" t="s">
        <v>2</v>
      </c>
      <c r="C20" s="3" t="s">
        <v>107</v>
      </c>
      <c r="D20" s="17" t="s">
        <v>45</v>
      </c>
      <c r="E20" s="17" t="s">
        <v>81</v>
      </c>
      <c r="F20" s="4">
        <v>45327</v>
      </c>
      <c r="G20" s="4">
        <v>45352</v>
      </c>
      <c r="H20" s="3" t="s">
        <v>26</v>
      </c>
      <c r="I20" s="6"/>
      <c r="J20" s="6"/>
      <c r="K20" s="6">
        <f>IFERROR(
IF(Type="Tâche",
      IF(Antecedent&lt;&gt;"",
      MATCH(Antecedent,$A:$A,0),
      _xlfn.XMATCH("Tâche",$B$1:B19,0,-1)
      ),
""
),
"")</f>
        <v>19</v>
      </c>
      <c r="L20" s="8">
        <f t="shared" ca="1" si="12"/>
        <v>0</v>
      </c>
      <c r="M20" s="7">
        <v>20</v>
      </c>
      <c r="N20" s="21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MIN(OFFSET(N21,,,IFERROR(MATCH("Lot",B21:$B$919,0)-1,1000))),
              "")
              )</f>
        <v>45327</v>
      </c>
      <c r="O20" s="22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MAX(OFFSET(O21,,,IFERROR(MATCH("Lot",B21:$B$919,0)-1,1000))),
                                 "")
                  )</f>
        <v>45352</v>
      </c>
      <c r="P20" s="9">
        <f t="shared" ca="1" si="13"/>
        <v>0</v>
      </c>
      <c r="Q20" s="9">
        <f t="shared" ca="1" si="13"/>
        <v>0</v>
      </c>
      <c r="R20" s="9">
        <f t="shared" ca="1" si="13"/>
        <v>0</v>
      </c>
      <c r="S20" s="9">
        <f t="shared" ca="1" si="13"/>
        <v>0</v>
      </c>
      <c r="T20" s="9">
        <f t="shared" ca="1" si="13"/>
        <v>0</v>
      </c>
      <c r="U20" s="9">
        <f t="shared" ca="1" si="13"/>
        <v>0</v>
      </c>
      <c r="V20" s="9">
        <f t="shared" ca="1" si="13"/>
        <v>0</v>
      </c>
      <c r="W20" s="9">
        <f t="shared" ca="1" si="13"/>
        <v>0</v>
      </c>
      <c r="X20" s="9">
        <f t="shared" ca="1" si="13"/>
        <v>0</v>
      </c>
      <c r="Y20" s="9">
        <f t="shared" ca="1" si="13"/>
        <v>0</v>
      </c>
      <c r="Z20" s="9">
        <f t="shared" ca="1" si="13"/>
        <v>0</v>
      </c>
      <c r="AA20" s="9">
        <f t="shared" ca="1" si="13"/>
        <v>0</v>
      </c>
      <c r="AB20" s="10">
        <f t="shared" ca="1" si="13"/>
        <v>0</v>
      </c>
      <c r="AC20" s="10">
        <f t="shared" ca="1" si="14"/>
        <v>0</v>
      </c>
      <c r="AD20" s="10">
        <f t="shared" ca="1" si="14"/>
        <v>0</v>
      </c>
      <c r="AE20" s="10">
        <f t="shared" ca="1" si="14"/>
        <v>0</v>
      </c>
      <c r="AF20" s="10">
        <f t="shared" ca="1" si="14"/>
        <v>0</v>
      </c>
      <c r="AG20" s="10">
        <f t="shared" ca="1" si="14"/>
        <v>0</v>
      </c>
      <c r="AH20" s="10">
        <f t="shared" ca="1" si="14"/>
        <v>0</v>
      </c>
      <c r="AI20" s="10">
        <f t="shared" ca="1" si="14"/>
        <v>0</v>
      </c>
      <c r="AJ20" s="10">
        <f t="shared" ca="1" si="14"/>
        <v>0</v>
      </c>
    </row>
    <row r="21" spans="1:36" x14ac:dyDescent="0.25">
      <c r="A21" s="15" t="s">
        <v>60</v>
      </c>
      <c r="B21" s="3" t="s">
        <v>25</v>
      </c>
      <c r="C21" s="3"/>
      <c r="D21" s="17"/>
      <c r="E21" s="17"/>
      <c r="F21" s="4"/>
      <c r="G21" s="4"/>
      <c r="H21" s="3"/>
      <c r="I21" s="6"/>
      <c r="J21" s="6"/>
      <c r="K21" s="6" t="str">
        <f>IFERROR(
IF(Type="Tâche",
      IF(Antecedent&lt;&gt;"",
      MATCH(Antecedent,$A:$A,0),
      _xlfn.XMATCH("Tâche",$B$1:B20,0,-1)
      ),
""
),
"")</f>
        <v/>
      </c>
      <c r="L21" s="8">
        <f t="shared" ca="1" si="12"/>
        <v>0</v>
      </c>
      <c r="M21" s="7"/>
      <c r="N21" s="21" t="str">
        <f ca="1">IF(Type="Tâche",
       IF(DEBUT_IMP&lt;&gt;"",
            DEBUT_IMP,
              IF(FIN_IMP&lt;&gt;"",
                  WORKDAY(Fin,-(Duree-1),LST_feries),
                      IF(Lien="FD",
                        WORKDAY(INDEX($O:$O,LIG_ANTE),1+Decalage,LST_feries),
                          IF(Lien="DD",
                             WORKDAY(INDEX($N:$N,LIG_ANTE),0+Decalage,LST_feries),
                               WORKDAY(Fin,-(Duree-1),LST_feries)
                  )
                )
           )
        ),
              IF(Type="Lot",
              MIN(OFFSET(#REF!,,,IFERROR(MATCH("Lot",B22:$B$919,0)-1,1000))),
              "")
              )</f>
        <v/>
      </c>
      <c r="O21" s="22" t="str">
        <f ca="1">IF(Type="Tâche",
       IF(FIN_IMP&lt;&gt;"",
           FIN_IMP,
              IF(DEBUT_IMP&lt;&gt;"",
               WORKDAY(Debut,Duree-1,LST_feries),
                  IF(Lien="FF",
                      WORKDAY(INDEX($O:$O,LIG_ANTE),0+Decalage,LST_feries),
                  IF(Lien="DF",
                      WORKDAY(INDEX($N:$N,LIG_ANTE),-1-Decalage,LST_feries),
                             WORKDAY(Debut,Duree-1,LST_feries)
                       )
                       )
                     )
                 ),
                                IF(Type="LOT",
                                    MAX(OFFSET(#REF!,,,IFERROR(MATCH("Lot",B22:$B$919,0)-1,1000))),
                                 "")
                  )</f>
        <v/>
      </c>
      <c r="P21" s="9">
        <f t="shared" ca="1" si="13"/>
        <v>0</v>
      </c>
      <c r="Q21" s="9">
        <f t="shared" ca="1" si="13"/>
        <v>0</v>
      </c>
      <c r="R21" s="9">
        <f t="shared" ca="1" si="13"/>
        <v>0</v>
      </c>
      <c r="S21" s="9">
        <f t="shared" ca="1" si="13"/>
        <v>0</v>
      </c>
      <c r="T21" s="9">
        <f t="shared" ca="1" si="13"/>
        <v>0</v>
      </c>
      <c r="U21" s="9">
        <f t="shared" ca="1" si="13"/>
        <v>0</v>
      </c>
      <c r="V21" s="9">
        <f t="shared" ca="1" si="13"/>
        <v>0</v>
      </c>
      <c r="W21" s="9">
        <f t="shared" ca="1" si="13"/>
        <v>0</v>
      </c>
      <c r="X21" s="9">
        <f t="shared" ca="1" si="13"/>
        <v>0</v>
      </c>
      <c r="Y21" s="9">
        <f t="shared" ca="1" si="13"/>
        <v>0</v>
      </c>
      <c r="Z21" s="9">
        <f t="shared" ca="1" si="13"/>
        <v>0</v>
      </c>
      <c r="AA21" s="9">
        <f t="shared" ca="1" si="13"/>
        <v>0</v>
      </c>
      <c r="AB21" s="10">
        <f t="shared" ca="1" si="13"/>
        <v>0</v>
      </c>
      <c r="AC21" s="10">
        <f t="shared" ca="1" si="14"/>
        <v>0</v>
      </c>
      <c r="AD21" s="10">
        <f t="shared" ca="1" si="14"/>
        <v>0</v>
      </c>
      <c r="AE21" s="10">
        <f t="shared" ca="1" si="14"/>
        <v>0</v>
      </c>
      <c r="AF21" s="10">
        <f t="shared" ca="1" si="14"/>
        <v>0</v>
      </c>
      <c r="AG21" s="10">
        <f t="shared" ca="1" si="14"/>
        <v>0</v>
      </c>
      <c r="AH21" s="10">
        <f t="shared" ca="1" si="14"/>
        <v>0</v>
      </c>
      <c r="AI21" s="10">
        <f t="shared" ca="1" si="14"/>
        <v>0</v>
      </c>
      <c r="AJ21" s="10">
        <f t="shared" ca="1" si="14"/>
        <v>0</v>
      </c>
    </row>
  </sheetData>
  <phoneticPr fontId="1" type="noConversion"/>
  <conditionalFormatting sqref="H6:K21">
    <cfRule type="expression" dxfId="10" priority="13">
      <formula>OR(Type&lt;&gt;"Tâche",COUNTIFS($B$6:$B6,"Tâche")=1)</formula>
    </cfRule>
  </conditionalFormatting>
  <conditionalFormatting sqref="M6:M21">
    <cfRule type="expression" dxfId="9" priority="12">
      <formula>Type&lt;&gt;"Tâche"</formula>
    </cfRule>
  </conditionalFormatting>
  <conditionalFormatting sqref="L6:L21">
    <cfRule type="dataBar" priority="10">
      <dataBar showValue="0"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{97E7D51B-C330-4BBE-9A61-2CC80D4773F8}</x14:id>
        </ext>
      </extLst>
    </cfRule>
  </conditionalFormatting>
  <conditionalFormatting sqref="P5:AJ21">
    <cfRule type="expression" dxfId="8" priority="4">
      <formula>WEEKDAY(Date_en_cours,2)&gt;5</formula>
    </cfRule>
    <cfRule type="expression" dxfId="7" priority="8">
      <formula>Date_en_cours=TODAY()</formula>
    </cfRule>
  </conditionalFormatting>
  <conditionalFormatting sqref="P6:AJ21">
    <cfRule type="expression" dxfId="6" priority="6">
      <formula>AND(Type="Lot",Date_en_cours&gt;=Debut,Date_en_cours&lt;=Fin)</formula>
    </cfRule>
    <cfRule type="expression" dxfId="5" priority="7">
      <formula>AND(Type="Tâche",Date_en_cours&gt;=Debut,Date_en_cours&lt;=Fin)</formula>
    </cfRule>
    <cfRule type="expression" dxfId="4" priority="9">
      <formula>COUNTIFS(LST_feries,Date_en_cours)&gt;0</formula>
    </cfRule>
  </conditionalFormatting>
  <conditionalFormatting sqref="B6:B21">
    <cfRule type="containsText" dxfId="3" priority="1" operator="containsText" text="Jalon">
      <formula>NOT(ISERROR(SEARCH("Jalon",B6)))</formula>
    </cfRule>
    <cfRule type="containsText" dxfId="2" priority="2" operator="containsText" text="Tâche">
      <formula>NOT(ISERROR(SEARCH("Tâche",B6)))</formula>
    </cfRule>
    <cfRule type="containsText" dxfId="1" priority="3" operator="containsText" text="Lot">
      <formula>NOT(ISERROR(SEARCH("Lot",B6)))</formula>
    </cfRule>
  </conditionalFormatting>
  <dataValidations count="4">
    <dataValidation type="list" allowBlank="1" showInputMessage="1" showErrorMessage="1" sqref="B6:B21" xr:uid="{9212AB0E-72D9-4708-8760-C3A3585F4BDB}">
      <formula1>LST_types</formula1>
    </dataValidation>
    <dataValidation type="list" allowBlank="1" showInputMessage="1" showErrorMessage="1" sqref="H6:H21" xr:uid="{BCF1463A-6431-4D4B-AE18-97C2C1E107D4}">
      <formula1>LST_liens</formula1>
    </dataValidation>
    <dataValidation type="list" allowBlank="1" showInputMessage="1" showErrorMessage="1" sqref="D6:D21" xr:uid="{AACFCA77-EFAA-42A2-B552-E9F5C0E41A93}">
      <formula1>LST_Domaine</formula1>
    </dataValidation>
    <dataValidation type="list" allowBlank="1" showInputMessage="1" showErrorMessage="1" sqref="E6:E21" xr:uid="{97C46C19-DB9E-42C0-A7A7-E358825212F9}">
      <formula1>INDIRECT($D6)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Scroll Bar 6">
              <controlPr defaultSize="0" autoPict="0">
                <anchor moveWithCells="1">
                  <from>
                    <xdr:col>15</xdr:col>
                    <xdr:colOff>9525</xdr:colOff>
                    <xdr:row>1</xdr:row>
                    <xdr:rowOff>180975</xdr:rowOff>
                  </from>
                  <to>
                    <xdr:col>35</xdr:col>
                    <xdr:colOff>304800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7E7D51B-C330-4BBE-9A61-2CC80D4773F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L6:L21</xm:sqref>
        </x14:conditionalFormatting>
        <x14:conditionalFormatting xmlns:xm="http://schemas.microsoft.com/office/excel/2006/main">
          <x14:cfRule type="iconSet" priority="63" id="{4289E874-763B-4401-91BD-8DF17933AB46}">
            <x14:iconSet iconSet="3Flag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P6:AJ21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70C81-A6BC-46F0-A386-772719D6A826}">
  <dimension ref="A1:C28"/>
  <sheetViews>
    <sheetView workbookViewId="0">
      <selection activeCell="C15" sqref="C15"/>
    </sheetView>
  </sheetViews>
  <sheetFormatPr baseColWidth="10" defaultRowHeight="15" x14ac:dyDescent="0.25"/>
  <cols>
    <col min="1" max="1" width="29.85546875" customWidth="1"/>
    <col min="3" max="3" width="28.42578125" customWidth="1"/>
  </cols>
  <sheetData>
    <row r="1" spans="1:3" x14ac:dyDescent="0.25">
      <c r="A1" t="s">
        <v>62</v>
      </c>
      <c r="B1" t="s">
        <v>63</v>
      </c>
    </row>
    <row r="2" spans="1:3" ht="15.75" thickBot="1" x14ac:dyDescent="0.3"/>
    <row r="3" spans="1:3" s="29" customFormat="1" ht="19.5" thickBot="1" x14ac:dyDescent="0.35">
      <c r="A3" s="31" t="s">
        <v>70</v>
      </c>
      <c r="B3" s="30" t="s">
        <v>41</v>
      </c>
      <c r="C3" s="32" t="s">
        <v>2</v>
      </c>
    </row>
    <row r="4" spans="1:3" x14ac:dyDescent="0.25">
      <c r="A4" s="36" t="s">
        <v>64</v>
      </c>
      <c r="B4" s="33" t="s">
        <v>66</v>
      </c>
      <c r="C4" s="37" t="s">
        <v>71</v>
      </c>
    </row>
    <row r="5" spans="1:3" x14ac:dyDescent="0.25">
      <c r="A5" s="38"/>
      <c r="B5" s="34" t="s">
        <v>65</v>
      </c>
      <c r="C5" s="39" t="s">
        <v>71</v>
      </c>
    </row>
    <row r="6" spans="1:3" x14ac:dyDescent="0.25">
      <c r="A6" s="38"/>
      <c r="B6" s="34" t="s">
        <v>67</v>
      </c>
      <c r="C6" s="39"/>
    </row>
    <row r="7" spans="1:3" x14ac:dyDescent="0.25">
      <c r="A7" s="38"/>
      <c r="B7" s="34" t="s">
        <v>68</v>
      </c>
      <c r="C7" s="39"/>
    </row>
    <row r="8" spans="1:3" ht="15.75" thickBot="1" x14ac:dyDescent="0.3">
      <c r="A8" s="40"/>
      <c r="B8" s="35" t="s">
        <v>69</v>
      </c>
      <c r="C8" s="41"/>
    </row>
    <row r="9" spans="1:3" x14ac:dyDescent="0.25">
      <c r="A9" s="36" t="s">
        <v>72</v>
      </c>
      <c r="B9" s="33" t="s">
        <v>66</v>
      </c>
      <c r="C9" s="37" t="s">
        <v>71</v>
      </c>
    </row>
    <row r="10" spans="1:3" x14ac:dyDescent="0.25">
      <c r="A10" s="38"/>
      <c r="B10" s="34" t="s">
        <v>65</v>
      </c>
      <c r="C10" s="39"/>
    </row>
    <row r="11" spans="1:3" s="28" customFormat="1" x14ac:dyDescent="0.25">
      <c r="A11" s="38"/>
      <c r="B11" s="34" t="s">
        <v>67</v>
      </c>
      <c r="C11" s="39"/>
    </row>
    <row r="12" spans="1:3" x14ac:dyDescent="0.25">
      <c r="A12" s="38"/>
      <c r="B12" s="34" t="s">
        <v>68</v>
      </c>
      <c r="C12" s="39"/>
    </row>
    <row r="13" spans="1:3" ht="15.75" thickBot="1" x14ac:dyDescent="0.3">
      <c r="A13" s="40"/>
      <c r="B13" s="35" t="s">
        <v>69</v>
      </c>
      <c r="C13" s="41"/>
    </row>
    <row r="14" spans="1:3" x14ac:dyDescent="0.25">
      <c r="A14" s="36" t="s">
        <v>73</v>
      </c>
      <c r="B14" s="33" t="s">
        <v>66</v>
      </c>
      <c r="C14" s="37"/>
    </row>
    <row r="15" spans="1:3" x14ac:dyDescent="0.25">
      <c r="A15" s="38"/>
      <c r="B15" s="34" t="s">
        <v>65</v>
      </c>
      <c r="C15" s="39"/>
    </row>
    <row r="16" spans="1:3" x14ac:dyDescent="0.25">
      <c r="A16" s="38"/>
      <c r="B16" s="34" t="s">
        <v>67</v>
      </c>
      <c r="C16" s="39"/>
    </row>
    <row r="17" spans="1:3" x14ac:dyDescent="0.25">
      <c r="A17" s="38"/>
      <c r="B17" s="34" t="s">
        <v>68</v>
      </c>
      <c r="C17" s="39"/>
    </row>
    <row r="18" spans="1:3" ht="15.75" thickBot="1" x14ac:dyDescent="0.3">
      <c r="A18" s="40"/>
      <c r="B18" s="35" t="s">
        <v>69</v>
      </c>
      <c r="C18" s="41"/>
    </row>
    <row r="19" spans="1:3" x14ac:dyDescent="0.25">
      <c r="A19" s="36"/>
      <c r="B19" s="33"/>
      <c r="C19" s="37"/>
    </row>
    <row r="20" spans="1:3" x14ac:dyDescent="0.25">
      <c r="A20" s="38"/>
      <c r="B20" s="34"/>
      <c r="C20" s="39"/>
    </row>
    <row r="21" spans="1:3" x14ac:dyDescent="0.25">
      <c r="A21" s="38"/>
      <c r="B21" s="34"/>
      <c r="C21" s="39"/>
    </row>
    <row r="22" spans="1:3" x14ac:dyDescent="0.25">
      <c r="A22" s="38"/>
      <c r="B22" s="34"/>
      <c r="C22" s="39"/>
    </row>
    <row r="23" spans="1:3" ht="15.75" thickBot="1" x14ac:dyDescent="0.3">
      <c r="A23" s="40"/>
      <c r="B23" s="35"/>
      <c r="C23" s="41"/>
    </row>
    <row r="24" spans="1:3" x14ac:dyDescent="0.25">
      <c r="A24" s="36"/>
      <c r="B24" s="33"/>
      <c r="C24" s="37"/>
    </row>
    <row r="25" spans="1:3" x14ac:dyDescent="0.25">
      <c r="A25" s="38"/>
      <c r="B25" s="34"/>
      <c r="C25" s="39"/>
    </row>
    <row r="26" spans="1:3" x14ac:dyDescent="0.25">
      <c r="A26" s="38"/>
      <c r="B26" s="34"/>
      <c r="C26" s="39"/>
    </row>
    <row r="27" spans="1:3" x14ac:dyDescent="0.25">
      <c r="A27" s="38"/>
      <c r="B27" s="34"/>
      <c r="C27" s="39"/>
    </row>
    <row r="28" spans="1:3" ht="15.75" thickBot="1" x14ac:dyDescent="0.3">
      <c r="A28" s="40"/>
      <c r="B28" s="35"/>
      <c r="C28" s="41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BABD7-C31C-4A9C-A0C7-181EE44F9D95}">
  <dimension ref="A1:P11"/>
  <sheetViews>
    <sheetView tabSelected="1" workbookViewId="0">
      <selection activeCell="P10" sqref="P10"/>
    </sheetView>
  </sheetViews>
  <sheetFormatPr baseColWidth="10" defaultRowHeight="15" x14ac:dyDescent="0.25"/>
  <cols>
    <col min="1" max="1" width="11.42578125" customWidth="1"/>
    <col min="2" max="2" width="1.85546875" customWidth="1"/>
    <col min="4" max="4" width="11.7109375" customWidth="1"/>
    <col min="5" max="5" width="17.7109375" customWidth="1"/>
    <col min="6" max="6" width="16.140625" style="2" customWidth="1"/>
    <col min="7" max="7" width="3.140625" customWidth="1"/>
    <col min="8" max="8" width="16.5703125" customWidth="1"/>
    <col min="9" max="9" width="2.28515625" customWidth="1"/>
    <col min="10" max="16" width="22.7109375" customWidth="1"/>
  </cols>
  <sheetData>
    <row r="1" spans="1:16" x14ac:dyDescent="0.25">
      <c r="A1" t="s">
        <v>23</v>
      </c>
      <c r="C1" t="s">
        <v>5</v>
      </c>
      <c r="E1" t="s">
        <v>41</v>
      </c>
      <c r="F1" s="2" t="s">
        <v>30</v>
      </c>
      <c r="H1" t="s">
        <v>43</v>
      </c>
      <c r="J1" t="s">
        <v>44</v>
      </c>
      <c r="K1" t="s">
        <v>45</v>
      </c>
      <c r="L1" t="s">
        <v>46</v>
      </c>
      <c r="M1" t="s">
        <v>48</v>
      </c>
      <c r="N1" t="s">
        <v>47</v>
      </c>
      <c r="O1" t="s">
        <v>59</v>
      </c>
      <c r="P1" t="s">
        <v>56</v>
      </c>
    </row>
    <row r="2" spans="1:16" x14ac:dyDescent="0.25">
      <c r="A2" t="s">
        <v>2</v>
      </c>
      <c r="C2" t="s">
        <v>26</v>
      </c>
      <c r="D2" t="s">
        <v>49</v>
      </c>
      <c r="E2" t="s">
        <v>31</v>
      </c>
      <c r="F2" s="2">
        <v>45292</v>
      </c>
      <c r="H2" t="s">
        <v>44</v>
      </c>
      <c r="J2" t="s">
        <v>74</v>
      </c>
      <c r="K2" t="s">
        <v>78</v>
      </c>
      <c r="L2" t="s">
        <v>83</v>
      </c>
      <c r="M2" t="s">
        <v>86</v>
      </c>
      <c r="N2" t="s">
        <v>89</v>
      </c>
      <c r="O2" t="s">
        <v>93</v>
      </c>
      <c r="P2" t="s">
        <v>94</v>
      </c>
    </row>
    <row r="3" spans="1:16" x14ac:dyDescent="0.25">
      <c r="A3" t="s">
        <v>24</v>
      </c>
      <c r="C3" t="s">
        <v>27</v>
      </c>
      <c r="D3" t="s">
        <v>50</v>
      </c>
      <c r="E3" t="s">
        <v>32</v>
      </c>
      <c r="F3" s="2">
        <v>45383</v>
      </c>
      <c r="H3" t="s">
        <v>45</v>
      </c>
      <c r="J3" t="s">
        <v>75</v>
      </c>
      <c r="K3" t="s">
        <v>79</v>
      </c>
      <c r="L3" t="s">
        <v>84</v>
      </c>
      <c r="M3" t="s">
        <v>87</v>
      </c>
      <c r="N3" t="s">
        <v>90</v>
      </c>
      <c r="O3" t="s">
        <v>95</v>
      </c>
      <c r="P3" t="s">
        <v>97</v>
      </c>
    </row>
    <row r="4" spans="1:16" x14ac:dyDescent="0.25">
      <c r="A4" t="s">
        <v>25</v>
      </c>
      <c r="C4" t="s">
        <v>28</v>
      </c>
      <c r="D4" t="s">
        <v>51</v>
      </c>
      <c r="E4" s="1" t="s">
        <v>34</v>
      </c>
      <c r="F4" s="2">
        <v>45413</v>
      </c>
      <c r="H4" t="s">
        <v>46</v>
      </c>
      <c r="J4" t="s">
        <v>76</v>
      </c>
      <c r="K4" t="s">
        <v>80</v>
      </c>
      <c r="L4" t="s">
        <v>85</v>
      </c>
      <c r="M4" t="s">
        <v>88</v>
      </c>
      <c r="N4" t="s">
        <v>91</v>
      </c>
      <c r="O4" t="s">
        <v>96</v>
      </c>
      <c r="P4" t="s">
        <v>98</v>
      </c>
    </row>
    <row r="5" spans="1:16" x14ac:dyDescent="0.25">
      <c r="C5" t="s">
        <v>29</v>
      </c>
      <c r="D5" t="s">
        <v>52</v>
      </c>
      <c r="E5" t="s">
        <v>33</v>
      </c>
      <c r="F5" s="2">
        <v>45420</v>
      </c>
      <c r="H5" t="s">
        <v>47</v>
      </c>
      <c r="J5" t="s">
        <v>77</v>
      </c>
      <c r="K5" t="s">
        <v>81</v>
      </c>
      <c r="N5" t="s">
        <v>92</v>
      </c>
    </row>
    <row r="6" spans="1:16" x14ac:dyDescent="0.25">
      <c r="E6" t="s">
        <v>35</v>
      </c>
      <c r="F6" s="2">
        <v>45421</v>
      </c>
      <c r="H6" t="s">
        <v>48</v>
      </c>
      <c r="K6" t="s">
        <v>82</v>
      </c>
    </row>
    <row r="7" spans="1:16" x14ac:dyDescent="0.25">
      <c r="E7" t="s">
        <v>36</v>
      </c>
      <c r="F7" s="2">
        <v>45432</v>
      </c>
      <c r="H7" t="s">
        <v>59</v>
      </c>
    </row>
    <row r="8" spans="1:16" x14ac:dyDescent="0.25">
      <c r="E8" t="s">
        <v>37</v>
      </c>
      <c r="F8" s="2">
        <v>45487</v>
      </c>
      <c r="H8" t="s">
        <v>56</v>
      </c>
    </row>
    <row r="9" spans="1:16" x14ac:dyDescent="0.25">
      <c r="E9" t="s">
        <v>38</v>
      </c>
      <c r="F9" s="2">
        <v>45519</v>
      </c>
    </row>
    <row r="10" spans="1:16" x14ac:dyDescent="0.25">
      <c r="E10" t="s">
        <v>39</v>
      </c>
      <c r="F10" s="2">
        <v>45597</v>
      </c>
    </row>
    <row r="11" spans="1:16" x14ac:dyDescent="0.25">
      <c r="E11" t="s">
        <v>40</v>
      </c>
      <c r="F11" s="2">
        <v>45651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22</vt:i4>
      </vt:variant>
    </vt:vector>
  </HeadingPairs>
  <TitlesOfParts>
    <vt:vector size="25" baseType="lpstr">
      <vt:lpstr>Gantt</vt:lpstr>
      <vt:lpstr>Charge_semaine</vt:lpstr>
      <vt:lpstr>Paramètres</vt:lpstr>
      <vt:lpstr>Antecedent</vt:lpstr>
      <vt:lpstr>Date_en_cours</vt:lpstr>
      <vt:lpstr>Debut</vt:lpstr>
      <vt:lpstr>DEBUT_IMP</vt:lpstr>
      <vt:lpstr>Decalage</vt:lpstr>
      <vt:lpstr>Duree</vt:lpstr>
      <vt:lpstr>Fin</vt:lpstr>
      <vt:lpstr>FIN_IMP</vt:lpstr>
      <vt:lpstr>Lien</vt:lpstr>
      <vt:lpstr>LIG_ANTE</vt:lpstr>
      <vt:lpstr>Ligne_antecedent</vt:lpstr>
      <vt:lpstr>LST_Automaticien</vt:lpstr>
      <vt:lpstr>LST_CAO</vt:lpstr>
      <vt:lpstr>LST_Domaine</vt:lpstr>
      <vt:lpstr>LST_feries</vt:lpstr>
      <vt:lpstr>LST_liens</vt:lpstr>
      <vt:lpstr>LST_Montage</vt:lpstr>
      <vt:lpstr>LST_Roboticien</vt:lpstr>
      <vt:lpstr>LST_types</vt:lpstr>
      <vt:lpstr>LST_Usinage</vt:lpstr>
      <vt:lpstr>Type</vt:lpstr>
      <vt:lpstr>WBS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BOUDET</dc:creator>
  <cp:lastModifiedBy>Charles BOUDET</cp:lastModifiedBy>
  <dcterms:created xsi:type="dcterms:W3CDTF">2015-06-05T18:19:34Z</dcterms:created>
  <dcterms:modified xsi:type="dcterms:W3CDTF">2024-02-02T12:56:32Z</dcterms:modified>
</cp:coreProperties>
</file>