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3200" activeTab="1"/>
  </bookViews>
  <sheets>
    <sheet name="DONNÉES" sheetId="2" r:id="rId1"/>
    <sheet name="Tableau" sheetId="13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3" l="1"/>
  <c r="A6" i="13" s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U4" i="13" l="1"/>
  <c r="V4" i="13"/>
  <c r="B7" i="13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<sst xmlns="http://schemas.openxmlformats.org/spreadsheetml/2006/main" count="42" uniqueCount="30">
  <si>
    <t>test</t>
  </si>
  <si>
    <t>groupe</t>
  </si>
  <si>
    <t>gerard</t>
  </si>
  <si>
    <t>patrick</t>
  </si>
  <si>
    <t>jean</t>
  </si>
  <si>
    <t>anissa</t>
  </si>
  <si>
    <t>Laetitia</t>
  </si>
  <si>
    <t>Momo</t>
  </si>
  <si>
    <t>Yves</t>
  </si>
  <si>
    <t xml:space="preserve">Alexandre 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</si>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</sst>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mmmm\ 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  <family val="2"/>
    </font>
    <font>
      <sz val="20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4" borderId="9" xfId="0" applyFill="1" applyBorder="1"/>
    <xf numFmtId="0" fontId="0" fillId="5" borderId="4" xfId="0" applyFill="1" applyBorder="1"/>
    <xf numFmtId="14" fontId="0" fillId="5" borderId="9" xfId="0" applyNumberFormat="1" applyFill="1" applyBorder="1" applyAlignment="1">
      <alignment horizontal="center" vertical="center"/>
    </xf>
    <xf numFmtId="0" fontId="0" fillId="5" borderId="6" xfId="0" applyFill="1" applyBorder="1"/>
    <xf numFmtId="14" fontId="0" fillId="5" borderId="10" xfId="0" applyNumberFormat="1" applyFill="1" applyBorder="1" applyAlignment="1">
      <alignment horizontal="center" vertical="center"/>
    </xf>
    <xf numFmtId="0" fontId="3" fillId="3" borderId="15" xfId="0" applyFont="1" applyFill="1" applyBorder="1"/>
    <xf numFmtId="14" fontId="0" fillId="6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2" fillId="2" borderId="1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</cellXfs>
  <cellStyles count="2">
    <cellStyle name="Hyperlink" xfId="1"/>
    <cellStyle name="Normal" xfId="0" builtinId="0"/>
  </cellStyles>
  <dxfs count="4">
    <dxf>
      <fill>
        <patternFill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17.42578125" customWidth="1"/>
    <col min="3" max="3" width="31.140625" customWidth="1"/>
  </cols>
  <sheetData>
    <row r="1" spans="1:21" ht="60" customHeight="1" x14ac:dyDescent="0.25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U1" s="3"/>
    </row>
    <row r="2" spans="1:21" ht="30" customHeight="1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1"/>
    </row>
    <row r="4" spans="1:21" x14ac:dyDescent="0.25">
      <c r="A4" s="6" t="s">
        <v>1</v>
      </c>
    </row>
    <row r="5" spans="1:21" x14ac:dyDescent="0.25">
      <c r="A5" s="4" t="s">
        <v>2</v>
      </c>
    </row>
    <row r="6" spans="1:21" x14ac:dyDescent="0.25">
      <c r="A6" s="4" t="s">
        <v>3</v>
      </c>
    </row>
    <row r="7" spans="1:21" x14ac:dyDescent="0.25">
      <c r="A7" s="4" t="s">
        <v>4</v>
      </c>
    </row>
    <row r="8" spans="1:21" x14ac:dyDescent="0.25">
      <c r="A8" s="4" t="s">
        <v>5</v>
      </c>
    </row>
    <row r="9" spans="1:21" x14ac:dyDescent="0.25">
      <c r="A9" s="4" t="s">
        <v>6</v>
      </c>
    </row>
    <row r="10" spans="1:21" x14ac:dyDescent="0.25">
      <c r="A10" s="4" t="s">
        <v>7</v>
      </c>
    </row>
    <row r="11" spans="1:21" x14ac:dyDescent="0.25">
      <c r="A11" s="4" t="s">
        <v>8</v>
      </c>
    </row>
    <row r="12" spans="1:21" x14ac:dyDescent="0.25">
      <c r="A12" s="5" t="s">
        <v>9</v>
      </c>
    </row>
    <row r="14" spans="1:21" x14ac:dyDescent="0.25">
      <c r="A14" s="35" t="s">
        <v>10</v>
      </c>
      <c r="B14" s="36"/>
    </row>
    <row r="15" spans="1:21" x14ac:dyDescent="0.25">
      <c r="A15" s="7" t="s">
        <v>11</v>
      </c>
      <c r="B15" s="15">
        <v>2025</v>
      </c>
    </row>
    <row r="16" spans="1:21" x14ac:dyDescent="0.25">
      <c r="A16" s="6" t="s">
        <v>12</v>
      </c>
      <c r="B16" s="8" t="s">
        <v>13</v>
      </c>
    </row>
    <row r="17" spans="1:3" x14ac:dyDescent="0.25">
      <c r="A17" s="10" t="s">
        <v>14</v>
      </c>
      <c r="B17" s="16">
        <f>DATE($B$15,1,1)</f>
        <v>45658</v>
      </c>
      <c r="C17" s="18">
        <f>DATE($B$15,1,1)</f>
        <v>45658</v>
      </c>
    </row>
    <row r="18" spans="1:3" x14ac:dyDescent="0.25">
      <c r="A18" s="10" t="s">
        <v>15</v>
      </c>
      <c r="B18" s="16">
        <f>$B$29+1</f>
        <v>45768</v>
      </c>
      <c r="C18" s="18">
        <f>$B$29+1</f>
        <v>45768</v>
      </c>
    </row>
    <row r="19" spans="1:3" x14ac:dyDescent="0.25">
      <c r="A19" s="10" t="s">
        <v>16</v>
      </c>
      <c r="B19" s="16">
        <f>DATE($B$15,5,1)</f>
        <v>45778</v>
      </c>
      <c r="C19" s="18">
        <f>DATE($B$15,5,1)</f>
        <v>45778</v>
      </c>
    </row>
    <row r="20" spans="1:3" x14ac:dyDescent="0.25">
      <c r="A20" s="10" t="s">
        <v>17</v>
      </c>
      <c r="B20" s="16">
        <f>DATE($B$15,5,8)</f>
        <v>45785</v>
      </c>
      <c r="C20" s="18">
        <f>DATE($B$15,5,8)</f>
        <v>45785</v>
      </c>
    </row>
    <row r="21" spans="1:3" x14ac:dyDescent="0.25">
      <c r="A21" s="10" t="s">
        <v>18</v>
      </c>
      <c r="B21" s="16">
        <f>$B$29+39</f>
        <v>45806</v>
      </c>
      <c r="C21" s="18">
        <f>$B$29+39</f>
        <v>45806</v>
      </c>
    </row>
    <row r="22" spans="1:3" x14ac:dyDescent="0.25">
      <c r="A22" s="10" t="s">
        <v>19</v>
      </c>
      <c r="B22" s="16">
        <f>DATE($B$15,7,14)</f>
        <v>45852</v>
      </c>
      <c r="C22" s="18">
        <f>DATE($B$15,7,14)</f>
        <v>45852</v>
      </c>
    </row>
    <row r="23" spans="1:3" x14ac:dyDescent="0.25">
      <c r="A23" s="10" t="s">
        <v>20</v>
      </c>
      <c r="B23" s="16">
        <f>$B$29+50</f>
        <v>45817</v>
      </c>
      <c r="C23" s="18">
        <f>$B$29+50</f>
        <v>45817</v>
      </c>
    </row>
    <row r="24" spans="1:3" x14ac:dyDescent="0.25">
      <c r="A24" s="10" t="s">
        <v>21</v>
      </c>
      <c r="B24" s="16">
        <f>DATE($B$15,8,15)</f>
        <v>45884</v>
      </c>
      <c r="C24" s="18">
        <f>DATE($B$15,8,15)</f>
        <v>45884</v>
      </c>
    </row>
    <row r="25" spans="1:3" x14ac:dyDescent="0.25">
      <c r="A25" s="10" t="s">
        <v>22</v>
      </c>
      <c r="B25" s="16">
        <f>DATE($B$15,11,1)</f>
        <v>45962</v>
      </c>
      <c r="C25" s="18">
        <f>DATE($B$15,11,1)</f>
        <v>45962</v>
      </c>
    </row>
    <row r="26" spans="1:3" x14ac:dyDescent="0.25">
      <c r="A26" s="10" t="s">
        <v>23</v>
      </c>
      <c r="B26" s="16">
        <f>DATE($B$15,11,11)</f>
        <v>45972</v>
      </c>
      <c r="C26" s="18">
        <f>DATE($B$15,11,11)</f>
        <v>45972</v>
      </c>
    </row>
    <row r="27" spans="1:3" x14ac:dyDescent="0.25">
      <c r="A27" s="10" t="s">
        <v>24</v>
      </c>
      <c r="B27" s="16">
        <f>DATE($B$15,12,25)</f>
        <v>46016</v>
      </c>
      <c r="C27" s="18">
        <f>DATE($B$15,12,25)</f>
        <v>46016</v>
      </c>
    </row>
    <row r="28" spans="1:3" x14ac:dyDescent="0.25">
      <c r="A28" s="9" t="s">
        <v>25</v>
      </c>
      <c r="B28" s="6" t="s">
        <v>13</v>
      </c>
    </row>
    <row r="29" spans="1:3" x14ac:dyDescent="0.25">
      <c r="A29" s="11" t="s">
        <v>26</v>
      </c>
      <c r="B29" s="12">
        <f>FLOOR(DAY(MINUTE(B15/38)/2+56)&amp;"/5/"&amp;B15,7)-34</f>
        <v>45767</v>
      </c>
    </row>
    <row r="30" spans="1:3" x14ac:dyDescent="0.25">
      <c r="A30" s="11" t="s">
        <v>15</v>
      </c>
      <c r="B30" s="12">
        <f>$B$29+1</f>
        <v>45768</v>
      </c>
    </row>
    <row r="31" spans="1:3" x14ac:dyDescent="0.25">
      <c r="A31" s="11" t="s">
        <v>18</v>
      </c>
      <c r="B31" s="12">
        <f>$B$29+39</f>
        <v>45806</v>
      </c>
    </row>
    <row r="32" spans="1:3" x14ac:dyDescent="0.25">
      <c r="A32" s="11" t="s">
        <v>27</v>
      </c>
      <c r="B32" s="12">
        <f>B29+49</f>
        <v>45816</v>
      </c>
    </row>
    <row r="33" spans="1:2" x14ac:dyDescent="0.25">
      <c r="A33" s="13" t="s">
        <v>20</v>
      </c>
      <c r="B33" s="14">
        <f>$B$29+50</f>
        <v>45817</v>
      </c>
    </row>
  </sheetData>
  <mergeCells count="3">
    <mergeCell ref="A14:B14"/>
    <mergeCell ref="A1:O1"/>
    <mergeCell ref="A2:O2"/>
  </mergeCells>
  <conditionalFormatting sqref="A1:A2">
    <cfRule type="containsText" dxfId="3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4"/>
  <sheetViews>
    <sheetView tabSelected="1" topLeftCell="A7" workbookViewId="0">
      <selection activeCell="S23" sqref="S23"/>
    </sheetView>
  </sheetViews>
  <sheetFormatPr baseColWidth="10" defaultColWidth="9.140625" defaultRowHeight="15" x14ac:dyDescent="0.25"/>
  <cols>
    <col min="1" max="1" width="12.42578125" customWidth="1"/>
    <col min="2" max="3" width="18" customWidth="1"/>
    <col min="4" max="4" width="11.140625" bestFit="1" customWidth="1"/>
    <col min="5" max="5" width="10.5703125" bestFit="1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22" ht="60" customHeight="1" x14ac:dyDescent="0.25">
      <c r="A1" s="42" t="s">
        <v>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4"/>
    </row>
    <row r="2" spans="1:22" ht="30" customHeight="1" x14ac:dyDescent="0.2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1"/>
    </row>
    <row r="3" spans="1:22" ht="30" customHeight="1" x14ac:dyDescent="0.25">
      <c r="A3" s="45">
        <v>45689</v>
      </c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7"/>
    </row>
    <row r="4" spans="1:22" ht="39.75" customHeight="1" x14ac:dyDescent="0.25">
      <c r="A4" s="25"/>
      <c r="B4" s="26"/>
      <c r="C4" s="26"/>
      <c r="D4" s="48"/>
      <c r="E4" s="49"/>
      <c r="F4" s="48"/>
      <c r="G4" s="49"/>
      <c r="H4" s="48"/>
      <c r="I4" s="49"/>
      <c r="J4" s="30"/>
      <c r="K4" s="48"/>
      <c r="L4" s="49"/>
      <c r="M4" s="48"/>
      <c r="N4" s="49"/>
      <c r="O4" s="48"/>
      <c r="P4" s="50"/>
      <c r="U4" t="b">
        <f>COUNTIFS(DONNÉES!$B$17:$B$27,$B6)=1</f>
        <v>0</v>
      </c>
      <c r="V4" t="b">
        <f>COUNTIFS(DONNÉES!$B$17:$B$27,B6)=1</f>
        <v>0</v>
      </c>
    </row>
    <row r="5" spans="1:22" x14ac:dyDescent="0.25">
      <c r="A5" s="20"/>
      <c r="B5" s="17" t="s">
        <v>28</v>
      </c>
      <c r="C5" s="17" t="s">
        <v>29</v>
      </c>
      <c r="D5" s="31"/>
      <c r="E5" s="31"/>
      <c r="F5" s="31"/>
      <c r="G5" s="31"/>
      <c r="H5" s="31"/>
      <c r="I5" s="31"/>
      <c r="J5" s="31"/>
      <c r="K5" s="32"/>
      <c r="L5" s="33"/>
      <c r="M5" s="32"/>
      <c r="N5" s="33"/>
      <c r="O5" s="32"/>
      <c r="P5" s="34"/>
    </row>
    <row r="6" spans="1:22" ht="18" customHeight="1" x14ac:dyDescent="0.25">
      <c r="A6" s="21" t="str">
        <f>TEXT(B6,"jjj jj")</f>
        <v>sam 01</v>
      </c>
      <c r="B6" s="2">
        <f>DATE(YEAR(A3),MONTH(A3),1)</f>
        <v>45689</v>
      </c>
      <c r="C6" s="2" t="b">
        <f>COUNTIFS(DONNÉES!$B$17:$B$27,B6)=1</f>
        <v>0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22"/>
    </row>
    <row r="7" spans="1:22" ht="18" customHeight="1" x14ac:dyDescent="0.25">
      <c r="A7" s="21" t="str">
        <f t="shared" ref="A7:A36" si="0">TEXT(B7,"jjj jj")</f>
        <v>dim 02</v>
      </c>
      <c r="B7" s="2">
        <f>B6+1</f>
        <v>45690</v>
      </c>
      <c r="C7" s="2" t="b">
        <f>COUNTIFS(DONNÉES!$B$17:$B$27,B7)=1</f>
        <v>0</v>
      </c>
      <c r="D7" s="19" t="s">
        <v>2</v>
      </c>
      <c r="E7" s="19"/>
      <c r="F7" s="19" t="s">
        <v>6</v>
      </c>
      <c r="G7" s="19"/>
      <c r="H7" s="19" t="s">
        <v>6</v>
      </c>
      <c r="I7" s="19"/>
      <c r="J7" s="19" t="s">
        <v>7</v>
      </c>
      <c r="K7" s="19"/>
      <c r="L7" s="19" t="s">
        <v>7</v>
      </c>
      <c r="M7" s="19"/>
      <c r="N7" s="19" t="s">
        <v>6</v>
      </c>
      <c r="O7" s="19"/>
      <c r="P7" s="22" t="s">
        <v>8</v>
      </c>
    </row>
    <row r="8" spans="1:22" ht="18" customHeight="1" x14ac:dyDescent="0.25">
      <c r="A8" s="21" t="str">
        <f t="shared" si="0"/>
        <v>lun 03</v>
      </c>
      <c r="B8" s="2">
        <f t="shared" ref="B8:B36" si="1">B7+1</f>
        <v>45691</v>
      </c>
      <c r="C8" s="2" t="b">
        <f>COUNTIFS(DONNÉES!$B$17:$B$27,B8)=1</f>
        <v>0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22"/>
    </row>
    <row r="9" spans="1:22" ht="18" customHeight="1" x14ac:dyDescent="0.25">
      <c r="A9" s="21" t="str">
        <f t="shared" si="0"/>
        <v>mar 04</v>
      </c>
      <c r="B9" s="2">
        <f t="shared" si="1"/>
        <v>45692</v>
      </c>
      <c r="C9" s="2" t="b">
        <f>COUNTIFS(DONNÉES!$B$17:$B$27,B9)=1</f>
        <v>0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2"/>
    </row>
    <row r="10" spans="1:22" ht="18" customHeight="1" x14ac:dyDescent="0.25">
      <c r="A10" s="21" t="str">
        <f t="shared" si="0"/>
        <v>mer 05</v>
      </c>
      <c r="B10" s="2">
        <f t="shared" si="1"/>
        <v>45693</v>
      </c>
      <c r="C10" s="2" t="b">
        <f>COUNTIFS(DONNÉES!$B$17:$B$27,B10)=1</f>
        <v>0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2"/>
    </row>
    <row r="11" spans="1:22" ht="18" customHeight="1" x14ac:dyDescent="0.25">
      <c r="A11" s="21" t="str">
        <f t="shared" si="0"/>
        <v>jeu 06</v>
      </c>
      <c r="B11" s="2">
        <f t="shared" si="1"/>
        <v>45694</v>
      </c>
      <c r="C11" s="2" t="b">
        <f>COUNTIFS(DONNÉES!$B$17:$B$27,B11)=1</f>
        <v>0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22"/>
    </row>
    <row r="12" spans="1:22" ht="18" customHeight="1" x14ac:dyDescent="0.25">
      <c r="A12" s="21" t="str">
        <f t="shared" si="0"/>
        <v>ven 07</v>
      </c>
      <c r="B12" s="2">
        <f t="shared" si="1"/>
        <v>45695</v>
      </c>
      <c r="C12" s="2" t="b">
        <f>COUNTIFS(DONNÉES!$B$17:$B$27,B12)=1</f>
        <v>0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22"/>
    </row>
    <row r="13" spans="1:22" ht="18" customHeight="1" x14ac:dyDescent="0.25">
      <c r="A13" s="21" t="str">
        <f t="shared" si="0"/>
        <v>sam 08</v>
      </c>
      <c r="B13" s="2">
        <f t="shared" si="1"/>
        <v>45696</v>
      </c>
      <c r="C13" s="2" t="b">
        <f>COUNTIFS(DONNÉES!$B$17:$B$27,B13)=1</f>
        <v>0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22"/>
    </row>
    <row r="14" spans="1:22" ht="18" customHeight="1" x14ac:dyDescent="0.25">
      <c r="A14" s="21" t="str">
        <f t="shared" si="0"/>
        <v>dim 09</v>
      </c>
      <c r="B14" s="2">
        <f t="shared" si="1"/>
        <v>45697</v>
      </c>
      <c r="C14" s="2" t="b">
        <f>COUNTIFS(DONNÉES!$B$17:$B$27,B14)=1</f>
        <v>0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2"/>
    </row>
    <row r="15" spans="1:22" ht="18" customHeight="1" x14ac:dyDescent="0.25">
      <c r="A15" s="21" t="str">
        <f t="shared" si="0"/>
        <v>lun 10</v>
      </c>
      <c r="B15" s="2">
        <f t="shared" si="1"/>
        <v>45698</v>
      </c>
      <c r="C15" s="2" t="b">
        <f>COUNTIFS(DONNÉES!$B$17:$B$27,B15)=1</f>
        <v>0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22"/>
    </row>
    <row r="16" spans="1:22" ht="18" customHeight="1" x14ac:dyDescent="0.25">
      <c r="A16" s="21" t="str">
        <f t="shared" si="0"/>
        <v>mar 11</v>
      </c>
      <c r="B16" s="2">
        <f t="shared" si="1"/>
        <v>45699</v>
      </c>
      <c r="C16" s="2" t="b">
        <f>COUNTIFS(DONNÉES!$B$17:$B$27,B16)=1</f>
        <v>0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22"/>
    </row>
    <row r="17" spans="1:17" ht="18" customHeight="1" x14ac:dyDescent="0.25">
      <c r="A17" s="21" t="str">
        <f t="shared" si="0"/>
        <v>mer 12</v>
      </c>
      <c r="B17" s="2">
        <f t="shared" si="1"/>
        <v>45700</v>
      </c>
      <c r="C17" s="2" t="b">
        <f>COUNTIFS(DONNÉES!$B$17:$B$27,B17)=1</f>
        <v>0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22"/>
    </row>
    <row r="18" spans="1:17" ht="18" customHeight="1" x14ac:dyDescent="0.25">
      <c r="A18" s="21" t="str">
        <f t="shared" si="0"/>
        <v>jeu 13</v>
      </c>
      <c r="B18" s="2">
        <f t="shared" si="1"/>
        <v>45701</v>
      </c>
      <c r="C18" s="2" t="b">
        <f>COUNTIFS(DONNÉES!$B$17:$B$27,B18)=1</f>
        <v>0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22"/>
    </row>
    <row r="19" spans="1:17" ht="18" customHeight="1" x14ac:dyDescent="0.25">
      <c r="A19" s="21" t="str">
        <f t="shared" si="0"/>
        <v>ven 14</v>
      </c>
      <c r="B19" s="2">
        <f t="shared" si="1"/>
        <v>45702</v>
      </c>
      <c r="C19" s="2" t="b">
        <f>COUNTIFS(DONNÉES!$B$17:$B$27,B19)=1</f>
        <v>0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22"/>
    </row>
    <row r="20" spans="1:17" ht="18" customHeight="1" x14ac:dyDescent="0.25">
      <c r="A20" s="21" t="str">
        <f t="shared" si="0"/>
        <v>sam 15</v>
      </c>
      <c r="B20" s="2">
        <f t="shared" si="1"/>
        <v>45703</v>
      </c>
      <c r="C20" s="2" t="b">
        <f>COUNTIFS(DONNÉES!$B$17:$B$27,B20)=1</f>
        <v>0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22"/>
    </row>
    <row r="21" spans="1:17" ht="18" customHeight="1" x14ac:dyDescent="0.25">
      <c r="A21" s="21" t="str">
        <f t="shared" si="0"/>
        <v>dim 16</v>
      </c>
      <c r="B21" s="2">
        <f t="shared" si="1"/>
        <v>45704</v>
      </c>
      <c r="C21" s="2" t="b">
        <f>COUNTIFS(DONNÉES!$B$17:$B$27,B21)=1</f>
        <v>0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22"/>
    </row>
    <row r="22" spans="1:17" ht="18" customHeight="1" x14ac:dyDescent="0.25">
      <c r="A22" s="21" t="str">
        <f t="shared" si="0"/>
        <v>lun 17</v>
      </c>
      <c r="B22" s="2">
        <f t="shared" si="1"/>
        <v>45705</v>
      </c>
      <c r="C22" s="2" t="b">
        <f>COUNTIFS(DONNÉES!$B$17:$B$27,B22)=1</f>
        <v>0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22"/>
    </row>
    <row r="23" spans="1:17" ht="18" customHeight="1" x14ac:dyDescent="0.25">
      <c r="A23" s="21" t="str">
        <f t="shared" si="0"/>
        <v>mar 18</v>
      </c>
      <c r="B23" s="2">
        <f t="shared" si="1"/>
        <v>45706</v>
      </c>
      <c r="C23" s="2" t="b">
        <f>COUNTIFS(DONNÉES!$B$17:$B$27,B23)=1</f>
        <v>0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22"/>
    </row>
    <row r="24" spans="1:17" ht="18" customHeight="1" x14ac:dyDescent="0.25">
      <c r="A24" s="21" t="str">
        <f t="shared" si="0"/>
        <v>mer 19</v>
      </c>
      <c r="B24" s="2">
        <f t="shared" si="1"/>
        <v>45707</v>
      </c>
      <c r="C24" s="2" t="b">
        <f>COUNTIFS(DONNÉES!$B$17:$B$27,B24)=1</f>
        <v>0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22"/>
    </row>
    <row r="25" spans="1:17" ht="18" customHeight="1" x14ac:dyDescent="0.25">
      <c r="A25" s="21" t="str">
        <f t="shared" si="0"/>
        <v>jeu 20</v>
      </c>
      <c r="B25" s="2">
        <f t="shared" si="1"/>
        <v>45708</v>
      </c>
      <c r="C25" s="2" t="b">
        <f>COUNTIFS(DONNÉES!$B$17:$B$27,B25)=1</f>
        <v>0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22"/>
    </row>
    <row r="26" spans="1:17" ht="18" customHeight="1" x14ac:dyDescent="0.25">
      <c r="A26" s="21" t="str">
        <f t="shared" si="0"/>
        <v>ven 21</v>
      </c>
      <c r="B26" s="2">
        <f t="shared" si="1"/>
        <v>45709</v>
      </c>
      <c r="C26" s="2" t="b">
        <f>COUNTIFS(DONNÉES!$B$17:$B$27,B26)=1</f>
        <v>0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2"/>
    </row>
    <row r="27" spans="1:17" ht="18" customHeight="1" x14ac:dyDescent="0.25">
      <c r="A27" s="21" t="str">
        <f t="shared" si="0"/>
        <v>sam 22</v>
      </c>
      <c r="B27" s="2">
        <f t="shared" si="1"/>
        <v>45710</v>
      </c>
      <c r="C27" s="2" t="b">
        <f>COUNTIFS(DONNÉES!$B$17:$B$27,B27)=1</f>
        <v>0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22"/>
    </row>
    <row r="28" spans="1:17" ht="18" customHeight="1" x14ac:dyDescent="0.25">
      <c r="A28" s="21" t="str">
        <f t="shared" si="0"/>
        <v>dim 23</v>
      </c>
      <c r="B28" s="2">
        <f t="shared" si="1"/>
        <v>45711</v>
      </c>
      <c r="C28" s="2" t="b">
        <f>COUNTIFS(DONNÉES!$B$17:$B$27,B28)=1</f>
        <v>0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22"/>
    </row>
    <row r="29" spans="1:17" ht="18" customHeight="1" x14ac:dyDescent="0.25">
      <c r="A29" s="21" t="str">
        <f t="shared" si="0"/>
        <v>lun 24</v>
      </c>
      <c r="B29" s="2">
        <f t="shared" si="1"/>
        <v>45712</v>
      </c>
      <c r="C29" s="2" t="b">
        <f>COUNTIFS(DONNÉES!$B$17:$B$27,B29)=1</f>
        <v>0</v>
      </c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22"/>
    </row>
    <row r="30" spans="1:17" ht="18" customHeight="1" x14ac:dyDescent="0.25">
      <c r="A30" s="21" t="str">
        <f t="shared" si="0"/>
        <v>mar 25</v>
      </c>
      <c r="B30" s="2">
        <f t="shared" si="1"/>
        <v>45713</v>
      </c>
      <c r="C30" s="2" t="b">
        <f>COUNTIFS(DONNÉES!$B$17:$B$27,B30)=1</f>
        <v>0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22"/>
    </row>
    <row r="31" spans="1:17" ht="18" customHeight="1" x14ac:dyDescent="0.25">
      <c r="A31" s="21" t="str">
        <f t="shared" si="0"/>
        <v>mer 26</v>
      </c>
      <c r="B31" s="2">
        <f t="shared" si="1"/>
        <v>45714</v>
      </c>
      <c r="C31" s="2" t="b">
        <f>COUNTIFS(DONNÉES!$B$17:$B$27,B31)=1</f>
        <v>0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22"/>
      <c r="Q31" s="1"/>
    </row>
    <row r="32" spans="1:17" ht="18" customHeight="1" x14ac:dyDescent="0.25">
      <c r="A32" s="21" t="str">
        <f t="shared" si="0"/>
        <v>jeu 27</v>
      </c>
      <c r="B32" s="2">
        <f t="shared" si="1"/>
        <v>45715</v>
      </c>
      <c r="C32" s="2" t="b">
        <f>COUNTIFS(DONNÉES!$B$17:$B$27,B32)=1</f>
        <v>0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22"/>
    </row>
    <row r="33" spans="1:16" ht="18" customHeight="1" x14ac:dyDescent="0.25">
      <c r="A33" s="21" t="str">
        <f t="shared" si="0"/>
        <v>ven 28</v>
      </c>
      <c r="B33" s="2">
        <f t="shared" si="1"/>
        <v>45716</v>
      </c>
      <c r="C33" s="2" t="b">
        <f>COUNTIFS(DONNÉES!$B$17:$B$27,B33)=1</f>
        <v>0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22"/>
    </row>
    <row r="34" spans="1:16" ht="18" customHeight="1" x14ac:dyDescent="0.25">
      <c r="A34" s="21" t="str">
        <f t="shared" si="0"/>
        <v>sam 01</v>
      </c>
      <c r="B34" s="2">
        <f t="shared" si="1"/>
        <v>45717</v>
      </c>
      <c r="C34" s="2" t="b">
        <f>COUNTIFS(DONNÉES!$B$17:$B$27,B34)=1</f>
        <v>0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22"/>
    </row>
    <row r="35" spans="1:16" ht="18" customHeight="1" x14ac:dyDescent="0.25">
      <c r="A35" s="21" t="str">
        <f t="shared" si="0"/>
        <v>dim 02</v>
      </c>
      <c r="B35" s="2">
        <f t="shared" si="1"/>
        <v>45718</v>
      </c>
      <c r="C35" s="2" t="b">
        <f>COUNTIFS(DONNÉES!$B$17:$B$27,B35)=1</f>
        <v>0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22"/>
    </row>
    <row r="36" spans="1:16" ht="18" customHeight="1" x14ac:dyDescent="0.25">
      <c r="A36" s="23" t="str">
        <f t="shared" si="0"/>
        <v>lun 03</v>
      </c>
      <c r="B36" s="24">
        <f t="shared" si="1"/>
        <v>45719</v>
      </c>
      <c r="C36" s="24" t="b">
        <f>COUNTIFS(DONNÉES!$B$17:$B$27,B36)=1</f>
        <v>0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8"/>
    </row>
    <row r="44" spans="1:16" x14ac:dyDescent="0.25">
      <c r="A44" s="29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6:P36">
    <cfRule type="expression" dxfId="2" priority="4">
      <formula>COUNTIFS($A6,"*dim*")=1</formula>
    </cfRule>
  </conditionalFormatting>
  <conditionalFormatting sqref="A34:P36">
    <cfRule type="expression" dxfId="0" priority="1">
      <formula>MONTH($B34)&lt;&gt;MONTH($B$6)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A6:P36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!!!" error="Vous devez choisir un nom parmis la liste!!!">
          <x14:formula1>
            <xm:f>DONNÉES!$A$5:$A$12</xm:f>
          </x14:formula1>
          <xm:sqref>D6:P36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purl.org/dc/elements/1.1/"/>
    <ds:schemaRef ds:uri="e8143870-10f4-4d3c-921d-d7b0d1353aa8"/>
    <ds:schemaRef ds:uri="http://www.w3.org/XML/1998/namespace"/>
    <ds:schemaRef ds:uri="http://schemas.microsoft.com/office/2006/documentManagement/types"/>
    <ds:schemaRef ds:uri="http://purl.org/dc/dcmitype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revision/>
  <dcterms:created xsi:type="dcterms:W3CDTF">2024-08-30T05:58:54Z</dcterms:created>
  <dcterms:modified xsi:type="dcterms:W3CDTF">2025-05-26T21:58:52Z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