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ustomProperty1.bin" ContentType="application/vnd.openxmlformats-officedocument.spreadsheetml.customProperty"/>
  <Override PartName="/xl/tables/table1.xml" ContentType="application/vnd.openxmlformats-officedocument.spreadsheetml.table+xml"/>
  <Override PartName="/xl/tables/table2.xml" ContentType="application/vnd.openxmlformats-officedocument.spreadsheetml.table+xml"/>
  <Override PartName="/xl/customProperty2.bin" ContentType="application/vnd.openxmlformats-officedocument.spreadsheetml.customProperty"/>
  <Override PartName="/xl/drawings/drawing1.xml" ContentType="application/vnd.openxmlformats-officedocument.drawing+xml"/>
  <Override PartName="/xl/tables/table3.xml" ContentType="application/vnd.openxmlformats-officedocument.spreadsheetml.table+xml"/>
  <Override PartName="/xl/customProperty3.bin" ContentType="application/vnd.openxmlformats-officedocument.spreadsheetml.customProperty"/>
  <Override PartName="/xl/persons/person.xml" ContentType="application/vnd.ms-excel.person+xml"/>
  <Override PartName="/xl/calcChain.xml" ContentType="application/vnd.openxmlformats-officedocument.spreadsheetml.calcChain+xml"/>
  <Override PartName="/customXml/itemProps1.xml" ContentType="application/vnd.openxmlformats-officedocument.customXmlProperties+xml"/>
  <Override PartName="/docMetadata/LabelInfo.xml" ContentType="application/vnd.ms-office.classificationlabel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microsoft.com/office/2020/02/relationships/classificationlabels" Target="docMetadata/LabelInfo.xml"/><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codeName="{AE6600E7-7A62-396C-DE95-9942FA9DD81E}"/>
  <workbookPr codeName="ThisWorkbook"/>
  <mc:AlternateContent xmlns:mc="http://schemas.openxmlformats.org/markup-compatibility/2006">
    <mc:Choice Requires="x15">
      <x15ac:absPath xmlns:x15ac="http://schemas.microsoft.com/office/spreadsheetml/2010/11/ac" url="https://grouperenault-my.sharepoint.com/personal/clara_fourrier_renault_com/Documents/Documents/Renault/Dashboard &amp; Reporting/Automatisation/"/>
    </mc:Choice>
  </mc:AlternateContent>
  <xr:revisionPtr revIDLastSave="174" documentId="8_{40A8FB3B-0CB2-4D55-AAE4-2BF7F2147B80}" xr6:coauthVersionLast="47" xr6:coauthVersionMax="47" xr10:uidLastSave="{4A6E3D3E-C5F6-4562-AEC9-77DD9230F26E}"/>
  <bookViews>
    <workbookView xWindow="-120" yWindow="-120" windowWidth="29040" windowHeight="15840" xr2:uid="{00000000-000D-0000-FFFF-FFFF00000000}"/>
  </bookViews>
  <sheets>
    <sheet name="Data_Projet" sheetId="20" r:id="rId1"/>
    <sheet name="Data_Sous_tâche" sheetId="27" r:id="rId2"/>
    <sheet name="Annexe" sheetId="23" r:id="rId3"/>
  </sheets>
  <definedNames>
    <definedName name="nextDate">#REF!</definedName>
    <definedName name="pEnd">#REF!</definedName>
    <definedName name="thisDate">#REF!</definedName>
    <definedName name="valuevx">42.314159</definedName>
    <definedName name="vertex42_copyright" hidden="1">"© 2017 Vertex42 LLC"</definedName>
    <definedName name="vertex42_id" hidden="1">"project-planner.xlsx"</definedName>
    <definedName name="vertex42_title" hidden="1">"Project Planner Template"</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V3" i="20" l="1" a="1"/>
  <c r="V3" i="20" s="1"/>
  <c r="U3" i="20" a="1"/>
  <c r="U3" i="20" s="1"/>
  <c r="S3" i="20" a="1"/>
  <c r="S3" i="20" s="1"/>
  <c r="R3" i="20" a="1"/>
  <c r="R3" i="20" s="1"/>
  <c r="E3" i="20" a="1"/>
  <c r="E3" i="20" s="1"/>
  <c r="H4" i="20" a="1"/>
  <c r="H4" i="20" s="1"/>
  <c r="I4" i="20" a="1"/>
  <c r="I4" i="20" s="1"/>
  <c r="I3" i="20" a="1"/>
  <c r="I3" i="20" s="1"/>
  <c r="H3" i="20" a="1"/>
  <c r="H3" i="20" s="1"/>
  <c r="F4" i="20" a="1"/>
  <c r="F4" i="20" s="1"/>
  <c r="E4" i="20" a="1"/>
  <c r="E4" i="20" s="1"/>
  <c r="F3" i="20" a="1"/>
  <c r="F3" i="20" s="1"/>
  <c r="J16" i="27"/>
  <c r="J17" i="27"/>
  <c r="K17" i="27" s="1"/>
  <c r="M17" i="27" s="1"/>
  <c r="J18" i="27"/>
  <c r="J19" i="27"/>
  <c r="K19" i="27" s="1"/>
  <c r="M19" i="27" s="1"/>
  <c r="K18" i="27"/>
  <c r="M18" i="27" s="1"/>
  <c r="G19" i="27"/>
  <c r="G18" i="27"/>
  <c r="G16" i="27"/>
  <c r="G17" i="27"/>
  <c r="C6" i="27"/>
  <c r="C5" i="27"/>
  <c r="C4" i="27"/>
  <c r="C3" i="27"/>
  <c r="K16" i="27" l="1"/>
  <c r="M16" i="27" s="1"/>
  <c r="T3" i="20"/>
  <c r="J4" i="20"/>
  <c r="J3" i="20"/>
  <c r="G3" i="20"/>
  <c r="G4" i="20"/>
  <c r="W3" i="20" l="1"/>
  <c r="X3" i="20" s="1"/>
  <c r="Y3" i="20" s="1"/>
  <c r="K4" i="20"/>
  <c r="L4" i="20" s="1"/>
  <c r="K3" i="20"/>
  <c r="L3" i="20" s="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<sst xmlns="http://schemas.openxmlformats.org/spreadsheetml/2006/main" count="64" uniqueCount="41">
  <si>
    <t>WBS</t>
  </si>
  <si>
    <t>Descritpion tâches</t>
  </si>
  <si>
    <t>Date début prévu</t>
  </si>
  <si>
    <t>Date fin prévu</t>
  </si>
  <si>
    <t>Date début réel</t>
  </si>
  <si>
    <t>Date fin réel</t>
  </si>
  <si>
    <t>Nombre de jours réels</t>
  </si>
  <si>
    <t>Nombre de jours prévus</t>
  </si>
  <si>
    <t xml:space="preserve">Ecart </t>
  </si>
  <si>
    <t>Activité</t>
  </si>
  <si>
    <t>Sous-Tâche</t>
  </si>
  <si>
    <t>Statut</t>
  </si>
  <si>
    <t>En cours</t>
  </si>
  <si>
    <t>Terminée</t>
  </si>
  <si>
    <t>Non commencée</t>
  </si>
  <si>
    <t>Progression</t>
  </si>
  <si>
    <t xml:space="preserve">Non Commencée </t>
  </si>
  <si>
    <t>Retardée</t>
  </si>
  <si>
    <t>Objectif</t>
  </si>
  <si>
    <t>Ecart Plannification</t>
  </si>
  <si>
    <t>% Ecart</t>
  </si>
  <si>
    <t xml:space="preserve">% Ecart </t>
  </si>
  <si>
    <t>Date début Prévue</t>
  </si>
  <si>
    <t>Date Fin Prévue</t>
  </si>
  <si>
    <t>Date Début Réelle</t>
  </si>
  <si>
    <t>Date Fin Réelle</t>
  </si>
  <si>
    <t>Nombre de jour</t>
  </si>
  <si>
    <t>Date Début Prévue</t>
  </si>
  <si>
    <t>Nombre Jour Prévu</t>
  </si>
  <si>
    <t>Nombre de jour Réel</t>
  </si>
  <si>
    <t>Activités</t>
  </si>
  <si>
    <t>Ecart</t>
  </si>
  <si>
    <t>Projet 1</t>
  </si>
  <si>
    <t>Sous-tâche 1</t>
  </si>
  <si>
    <t>Tâche 1</t>
  </si>
  <si>
    <t>Projet 2</t>
  </si>
  <si>
    <t>Tâche 2</t>
  </si>
  <si>
    <t>Sous-tâche 2</t>
  </si>
  <si>
    <t>Nombre de jour2</t>
  </si>
  <si>
    <t>Ecart Plannification3</t>
  </si>
  <si>
    <t>Activité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</si>
</sst>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2">
    <numFmt numFmtId="164" formatCode="d/m/yy;@"/>
    <numFmt numFmtId="165" formatCode="[$-F800]dddd\,\ mmmm\ dd\,\ yyyy"/>
  </numFmts>
  <fonts count="10" x14ac:knownFonts="1">
    <font>
      <sz val="11"/>
      <color theme="1"/>
      <name val="Arial"/>
      <family val="2"/>
      <scheme val="minor"/>
    </font>
    <font>
      <u/>
      <sz val="11"/>
      <color indexed="12"/>
      <name val="Arial"/>
      <family val="2"/>
    </font>
    <font>
      <sz val="10"/>
      <color theme="1"/>
      <name val="Arial"/>
      <family val="2"/>
      <scheme val="minor"/>
    </font>
    <font>
      <sz val="11"/>
      <name val="Arial"/>
      <family val="2"/>
      <scheme val="minor"/>
    </font>
    <font>
      <b/>
      <sz val="9"/>
      <color theme="0"/>
      <name val="Arial"/>
      <family val="2"/>
      <scheme val="minor"/>
    </font>
    <font>
      <sz val="11"/>
      <color theme="1"/>
      <name val="Arial"/>
      <family val="2"/>
      <scheme val="minor"/>
    </font>
    <font>
      <b/>
      <sz val="11"/>
      <color theme="0"/>
      <name val="Arial"/>
      <family val="2"/>
      <scheme val="minor"/>
    </font>
    <font>
      <sz val="11"/>
      <color theme="0"/>
      <name val="Arial"/>
      <family val="2"/>
      <scheme val="minor"/>
    </font>
    <font>
      <sz val="8"/>
      <name val="Arial"/>
      <family val="2"/>
      <scheme val="minor"/>
    </font>
    <font>
      <b/>
      <sz val="10"/>
      <color theme="0"/>
      <name val="Arial"/>
      <family val="2"/>
      <scheme val="minor"/>
    </font>
  </fonts>
  <fills count="7">
    <fill>
      <patternFill patternType="none"/>
    </fill>
    <fill>
      <patternFill patternType="gray125"/>
    </fill>
    <fill>
      <patternFill patternType="solid">
        <fgColor rgb="FF45BB90"/>
        <bgColor theme="4"/>
      </patternFill>
    </fill>
    <fill>
      <patternFill patternType="darkUp">
        <fgColor theme="1" tint="0.499984740745262"/>
        <bgColor rgb="FF45BB90"/>
      </patternFill>
    </fill>
    <fill>
      <patternFill patternType="solid">
        <fgColor rgb="FF24624C"/>
        <bgColor indexed="64"/>
      </patternFill>
    </fill>
    <fill>
      <patternFill patternType="solid">
        <fgColor theme="0"/>
        <bgColor indexed="64"/>
      </patternFill>
    </fill>
    <fill>
      <patternFill patternType="solid">
        <fgColor theme="2"/>
        <bgColor indexed="64"/>
      </patternFill>
    </fill>
  </fills>
  <borders count="11">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bottom style="thin">
        <color indexed="64"/>
      </bottom>
      <diagonal/>
    </border>
  </borders>
  <cellStyleXfs count="3">
    <xf numFmtId="0" fontId="0" fillId="0" borderId="0"/>
    <xf numFmtId="0" fontId="1" fillId="0" borderId="0" applyNumberFormat="0" applyFill="0" applyBorder="0" applyAlignment="0" applyProtection="0">
      <alignment vertical="top"/>
      <protection locked="0"/>
    </xf>
    <xf numFmtId="9" fontId="5" fillId="0" borderId="0" applyFont="0" applyFill="0" applyBorder="0" applyAlignment="0" applyProtection="0"/>
  </cellStyleXfs>
  <cellXfs count="63">
    <xf numFmtId="0" fontId="0" fillId="0" borderId="0" xfId="0"/>
    <xf numFmtId="0" fontId="0" fillId="0" borderId="0" xfId="0" applyAlignment="1">
      <alignment horizontal="center"/>
    </xf>
    <xf numFmtId="0" fontId="3" fillId="0" borderId="1" xfId="0" applyFont="1" applyBorder="1" applyAlignment="1">
      <alignment horizontal="center" vertical="center"/>
    </xf>
    <xf numFmtId="0" fontId="9" fillId="4" borderId="1" xfId="0" applyFont="1" applyFill="1" applyBorder="1" applyAlignment="1">
      <alignment horizontal="center" vertical="center"/>
    </xf>
    <xf numFmtId="0" fontId="6" fillId="4" borderId="1" xfId="0" applyFont="1" applyFill="1" applyBorder="1" applyAlignment="1">
      <alignment horizontal="center" vertical="center"/>
    </xf>
    <xf numFmtId="164" fontId="0" fillId="0" borderId="1" xfId="0" applyNumberFormat="1" applyBorder="1" applyAlignment="1">
      <alignment horizontal="center" vertical="center"/>
    </xf>
    <xf numFmtId="164" fontId="3" fillId="0" borderId="1" xfId="0" applyNumberFormat="1" applyFont="1" applyBorder="1" applyAlignment="1">
      <alignment horizontal="center" vertical="center"/>
    </xf>
    <xf numFmtId="0" fontId="7" fillId="4" borderId="2" xfId="0" applyFont="1" applyFill="1" applyBorder="1" applyAlignment="1">
      <alignment horizontal="center" vertical="center"/>
    </xf>
    <xf numFmtId="14" fontId="0" fillId="0" borderId="0" xfId="0" applyNumberFormat="1"/>
    <xf numFmtId="0" fontId="0" fillId="0" borderId="1" xfId="0" applyBorder="1"/>
    <xf numFmtId="0" fontId="0" fillId="5" borderId="1" xfId="0" applyFont="1" applyFill="1" applyBorder="1" applyAlignment="1">
      <alignment horizontal="center" vertical="center"/>
    </xf>
    <xf numFmtId="0" fontId="0" fillId="5" borderId="1" xfId="0" applyFill="1" applyBorder="1" applyAlignment="1">
      <alignment horizontal="left" vertical="center"/>
    </xf>
    <xf numFmtId="0" fontId="0" fillId="6" borderId="1" xfId="0" applyFill="1" applyBorder="1"/>
    <xf numFmtId="14" fontId="0" fillId="0" borderId="1" xfId="0" applyNumberFormat="1" applyBorder="1"/>
    <xf numFmtId="0" fontId="4" fillId="2" borderId="4" xfId="0" applyFont="1" applyFill="1" applyBorder="1" applyAlignment="1">
      <alignment horizontal="center" vertical="center"/>
    </xf>
    <xf numFmtId="0" fontId="4" fillId="2" borderId="5" xfId="0" applyFont="1" applyFill="1" applyBorder="1" applyAlignment="1">
      <alignment horizontal="center" vertical="center"/>
    </xf>
    <xf numFmtId="0" fontId="0" fillId="0" borderId="9" xfId="0" applyBorder="1"/>
    <xf numFmtId="0" fontId="4" fillId="3" borderId="5" xfId="0" applyFont="1" applyFill="1" applyBorder="1" applyAlignment="1">
      <alignment horizontal="center" vertical="center" wrapText="1"/>
    </xf>
    <xf numFmtId="0" fontId="4" fillId="2" borderId="5" xfId="0" applyFont="1" applyFill="1" applyBorder="1" applyAlignment="1">
      <alignment horizontal="center" vertical="center" wrapText="1"/>
    </xf>
    <xf numFmtId="0" fontId="4" fillId="2" borderId="6" xfId="0" applyFont="1" applyFill="1" applyBorder="1" applyAlignment="1">
      <alignment horizontal="center" vertical="center" wrapText="1"/>
    </xf>
    <xf numFmtId="0" fontId="0" fillId="0" borderId="0" xfId="0" applyAlignment="1">
      <alignment horizontal="left"/>
    </xf>
    <xf numFmtId="164" fontId="0" fillId="0" borderId="8" xfId="0" applyNumberFormat="1" applyBorder="1" applyAlignment="1">
      <alignment horizontal="center" vertical="center"/>
    </xf>
    <xf numFmtId="164" fontId="3" fillId="0" borderId="8" xfId="0" applyNumberFormat="1" applyFont="1" applyBorder="1" applyAlignment="1">
      <alignment horizontal="center" vertical="center"/>
    </xf>
    <xf numFmtId="0" fontId="3" fillId="0" borderId="9" xfId="0" applyFont="1" applyBorder="1" applyAlignment="1">
      <alignment horizontal="center" vertical="center"/>
    </xf>
    <xf numFmtId="0" fontId="7" fillId="4" borderId="9" xfId="0" applyFont="1" applyFill="1" applyBorder="1" applyAlignment="1">
      <alignment horizontal="center" vertical="center"/>
    </xf>
    <xf numFmtId="165" fontId="4" fillId="2" borderId="5" xfId="0" applyNumberFormat="1" applyFont="1" applyFill="1" applyBorder="1" applyAlignment="1">
      <alignment horizontal="center" vertical="center" wrapText="1"/>
    </xf>
    <xf numFmtId="0" fontId="4" fillId="2" borderId="10" xfId="0" applyFont="1" applyFill="1" applyBorder="1" applyAlignment="1">
      <alignment horizontal="center" vertical="center" wrapText="1"/>
    </xf>
    <xf numFmtId="14" fontId="4" fillId="3" borderId="5" xfId="0" applyNumberFormat="1" applyFont="1" applyFill="1" applyBorder="1" applyAlignment="1">
      <alignment horizontal="center" vertical="center" wrapText="1"/>
    </xf>
    <xf numFmtId="14" fontId="0" fillId="0" borderId="1" xfId="0" applyNumberFormat="1" applyBorder="1" applyAlignment="1">
      <alignment horizontal="center" vertical="center"/>
    </xf>
    <xf numFmtId="14" fontId="3" fillId="0" borderId="1" xfId="0" applyNumberFormat="1" applyFont="1" applyBorder="1" applyAlignment="1">
      <alignment horizontal="center" vertical="center"/>
    </xf>
    <xf numFmtId="0" fontId="0" fillId="5" borderId="8" xfId="0" applyFont="1" applyFill="1" applyBorder="1" applyAlignment="1">
      <alignment horizontal="center"/>
    </xf>
    <xf numFmtId="0" fontId="9" fillId="4" borderId="3" xfId="0" applyFont="1" applyFill="1" applyBorder="1" applyAlignment="1">
      <alignment horizontal="center" vertical="center"/>
    </xf>
    <xf numFmtId="0" fontId="9" fillId="4" borderId="7" xfId="0" applyFont="1" applyFill="1" applyBorder="1" applyAlignment="1">
      <alignment horizontal="center" vertical="center"/>
    </xf>
    <xf numFmtId="0" fontId="6" fillId="4" borderId="8" xfId="0" applyFont="1" applyFill="1" applyBorder="1" applyAlignment="1">
      <alignment horizontal="center" vertical="center"/>
    </xf>
    <xf numFmtId="9" fontId="0" fillId="0" borderId="0" xfId="2" applyFont="1"/>
    <xf numFmtId="9" fontId="0" fillId="0" borderId="1" xfId="2" applyFont="1" applyBorder="1"/>
    <xf numFmtId="0" fontId="0" fillId="0" borderId="1" xfId="0" applyFill="1" applyBorder="1"/>
    <xf numFmtId="10" fontId="0" fillId="0" borderId="1" xfId="0" applyNumberFormat="1" applyBorder="1"/>
    <xf numFmtId="10" fontId="0" fillId="0" borderId="0" xfId="0" applyNumberFormat="1" applyBorder="1"/>
    <xf numFmtId="14" fontId="0" fillId="0" borderId="8" xfId="0" applyNumberFormat="1" applyBorder="1" applyAlignment="1">
      <alignment horizontal="center" vertical="center"/>
    </xf>
    <xf numFmtId="14" fontId="3" fillId="0" borderId="8" xfId="0" applyNumberFormat="1" applyFont="1" applyBorder="1" applyAlignment="1">
      <alignment horizontal="center" vertical="center"/>
    </xf>
    <xf numFmtId="0" fontId="3" fillId="0" borderId="8" xfId="0" applyFont="1" applyBorder="1" applyAlignment="1">
      <alignment horizontal="center" vertical="center"/>
    </xf>
    <xf numFmtId="9" fontId="0" fillId="0" borderId="8" xfId="2" applyFont="1" applyBorder="1"/>
    <xf numFmtId="9" fontId="0" fillId="0" borderId="2" xfId="2" applyFont="1" applyBorder="1"/>
    <xf numFmtId="14" fontId="0" fillId="0" borderId="1" xfId="2" applyNumberFormat="1" applyFont="1" applyBorder="1"/>
    <xf numFmtId="14" fontId="0" fillId="0" borderId="8" xfId="2" applyNumberFormat="1" applyFont="1" applyBorder="1"/>
    <xf numFmtId="2" fontId="0" fillId="0" borderId="1" xfId="2" applyNumberFormat="1" applyFont="1" applyBorder="1"/>
    <xf numFmtId="14" fontId="4" fillId="2" borderId="5" xfId="0" applyNumberFormat="1" applyFont="1" applyFill="1" applyBorder="1" applyAlignment="1">
      <alignment horizontal="center" vertical="center" wrapText="1"/>
    </xf>
    <xf numFmtId="2" fontId="0" fillId="0" borderId="1" xfId="0" applyNumberFormat="1" applyBorder="1"/>
    <xf numFmtId="0" fontId="2" fillId="5" borderId="1" xfId="0" applyFont="1" applyFill="1" applyBorder="1" applyAlignment="1">
      <alignment horizontal="center" vertical="center"/>
    </xf>
    <xf numFmtId="0" fontId="2" fillId="0" borderId="1" xfId="0" applyFont="1" applyBorder="1" applyAlignment="1">
      <alignment horizontal="center"/>
    </xf>
    <xf numFmtId="0" fontId="2" fillId="0" borderId="0" xfId="0" applyFont="1" applyBorder="1" applyAlignment="1">
      <alignment horizontal="center"/>
    </xf>
    <xf numFmtId="0" fontId="9" fillId="2" borderId="4" xfId="0" applyFont="1" applyFill="1" applyBorder="1" applyAlignment="1">
      <alignment horizontal="center" vertical="center"/>
    </xf>
    <xf numFmtId="0" fontId="2" fillId="0" borderId="0" xfId="0" applyFont="1"/>
    <xf numFmtId="10" fontId="0" fillId="0" borderId="8" xfId="0" applyNumberFormat="1" applyBorder="1"/>
    <xf numFmtId="0" fontId="9" fillId="4" borderId="0" xfId="0" applyFont="1" applyFill="1" applyBorder="1" applyAlignment="1">
      <alignment horizontal="center" vertical="center"/>
    </xf>
    <xf numFmtId="2" fontId="4" fillId="2" borderId="5" xfId="0" applyNumberFormat="1" applyFont="1" applyFill="1" applyBorder="1" applyAlignment="1">
      <alignment horizontal="center" vertical="center" wrapText="1"/>
    </xf>
    <xf numFmtId="2" fontId="0" fillId="0" borderId="8" xfId="2" applyNumberFormat="1" applyFont="1" applyBorder="1"/>
    <xf numFmtId="2" fontId="0" fillId="0" borderId="0" xfId="0" applyNumberFormat="1"/>
    <xf numFmtId="0" fontId="4" fillId="2" borderId="5" xfId="0" applyFont="1" applyFill="1" applyBorder="1" applyAlignment="1">
      <alignment horizontal="left" vertical="center"/>
    </xf>
    <xf numFmtId="0" fontId="0" fillId="5" borderId="8" xfId="0" applyFill="1" applyBorder="1" applyAlignment="1">
      <alignment horizontal="left"/>
    </xf>
    <xf numFmtId="0" fontId="2" fillId="5" borderId="8" xfId="0" applyFont="1" applyFill="1" applyBorder="1" applyAlignment="1">
      <alignment horizontal="center"/>
    </xf>
    <xf numFmtId="9" fontId="4" fillId="2" borderId="10" xfId="2" applyFont="1" applyFill="1" applyBorder="1" applyAlignment="1">
      <alignment horizontal="center" vertical="center" wrapText="1"/>
    </xf>
  </cellXfs>
  <cellStyles count="3">
    <cellStyle name="Lien hypertexte" xfId="1" builtinId="8" customBuiltin="1"/>
    <cellStyle name="Normal" xfId="0" builtinId="0"/>
    <cellStyle name="Pourcentage" xfId="2" builtinId="5"/>
  </cellStyles>
  <dxfs count="54">
    <dxf>
      <font>
        <b/>
        <i val="0"/>
        <strike val="0"/>
        <condense val="0"/>
        <extend val="0"/>
        <outline val="0"/>
        <shadow val="0"/>
        <u val="none"/>
        <vertAlign val="baseline"/>
        <sz val="9"/>
        <color theme="0"/>
        <name val="Arial"/>
        <family val="2"/>
        <scheme val="minor"/>
      </font>
      <fill>
        <patternFill patternType="solid">
          <fgColor theme="4"/>
          <bgColor rgb="FF45BB90"/>
        </patternFill>
      </fill>
      <alignment horizontal="center" vertical="center" textRotation="0" wrapText="1" indent="0" justifyLastLine="0" shrinkToFit="0" readingOrder="0"/>
    </dxf>
    <dxf>
      <numFmt numFmtId="14" formatCode="0.00%"/>
      <border diagonalUp="0" diagonalDown="0">
        <left style="thin">
          <color indexed="64"/>
        </left>
        <right style="thin">
          <color indexed="64"/>
        </right>
        <top style="thin">
          <color indexed="64"/>
        </top>
        <bottom style="thin">
          <color indexed="64"/>
        </bottom>
        <vertical/>
        <horizontal/>
      </border>
    </dxf>
    <dxf>
      <numFmt numFmtId="2" formatCode="0.00"/>
      <border diagonalUp="0" diagonalDown="0">
        <left style="thin">
          <color indexed="64"/>
        </left>
        <right style="thin">
          <color indexed="64"/>
        </right>
        <top style="thin">
          <color indexed="64"/>
        </top>
        <bottom style="thin">
          <color indexed="64"/>
        </bottom>
        <vertical/>
        <horizontal/>
      </border>
    </dxf>
    <dxf>
      <numFmt numFmtId="2" formatCode="0.00"/>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numFmt numFmtId="2" formatCode="0.00"/>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numFmt numFmtId="19" formatCode="dd/mm/yyyy"/>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Arial"/>
        <family val="2"/>
        <scheme val="minor"/>
      </font>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theme="1"/>
        <name val="Arial"/>
        <family val="2"/>
        <scheme val="minor"/>
      </font>
      <border diagonalUp="0" diagonalDown="0">
        <left style="thin">
          <color indexed="64"/>
        </left>
        <right style="thin">
          <color indexed="64"/>
        </right>
        <top style="thin">
          <color indexed="64"/>
        </top>
        <bottom style="thin">
          <color indexed="64"/>
        </bottom>
        <vertical/>
        <horizontal/>
      </border>
    </dxf>
    <dxf>
      <font>
        <b/>
        <i val="0"/>
        <strike val="0"/>
        <condense val="0"/>
        <extend val="0"/>
        <outline val="0"/>
        <shadow val="0"/>
        <u val="none"/>
        <vertAlign val="baseline"/>
        <sz val="10"/>
        <color theme="0"/>
        <name val="Arial"/>
        <family val="2"/>
        <scheme val="minor"/>
      </font>
      <fill>
        <patternFill patternType="solid">
          <fgColor indexed="64"/>
          <bgColor rgb="FF24624C"/>
        </patternFill>
      </fill>
      <alignment horizontal="center" vertical="center" textRotation="0" wrapText="0" indent="0" justifyLastLine="0" shrinkToFit="0" readingOrder="0"/>
    </dxf>
    <dxf>
      <border outline="0">
        <bottom style="thin">
          <color indexed="64"/>
        </bottom>
      </border>
    </dxf>
    <dxf>
      <border outline="0">
        <top style="thin">
          <color indexed="64"/>
        </top>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outline="0">
        <left style="thin">
          <color indexed="64"/>
        </left>
        <right/>
        <top style="thin">
          <color indexed="64"/>
        </top>
        <bottom style="thin">
          <color indexed="64"/>
        </bottom>
      </border>
    </dxf>
    <dxf>
      <font>
        <b val="0"/>
        <i val="0"/>
        <strike val="0"/>
        <condense val="0"/>
        <extend val="0"/>
        <outline val="0"/>
        <shadow val="0"/>
        <u val="none"/>
        <vertAlign val="baseline"/>
        <sz val="11"/>
        <color theme="0"/>
        <name val="Arial"/>
        <family val="2"/>
        <scheme val="minor"/>
      </font>
      <fill>
        <patternFill patternType="solid">
          <fgColor indexed="64"/>
          <bgColor rgb="FF24624C"/>
        </patternFill>
      </fill>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1"/>
        <color auto="1"/>
        <name val="Arial"/>
        <family val="2"/>
        <scheme val="minor"/>
      </font>
      <alignment horizontal="center" vertical="center" textRotation="0" wrapText="0" indent="0" justifyLastLine="0" shrinkToFit="0" readingOrder="0"/>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1"/>
        <color auto="1"/>
        <name val="Arial"/>
        <family val="2"/>
        <scheme val="minor"/>
      </font>
      <numFmt numFmtId="164" formatCode="d/m/yy;@"/>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64" formatCode="d/m/yy;@"/>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Arial"/>
        <family val="2"/>
        <scheme val="minor"/>
      </font>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auto="1"/>
        <name val="Arial"/>
        <family val="2"/>
        <scheme val="minor"/>
      </font>
      <numFmt numFmtId="19" formatCode="dd/mm/yyyy"/>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numFmt numFmtId="19" formatCode="dd/mm/yyyy"/>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fgColor indexed="64"/>
          <bgColor theme="0"/>
        </patternFill>
      </fill>
      <alignment horizontal="left"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1"/>
        <color theme="1"/>
        <name val="Arial"/>
        <family val="2"/>
        <scheme val="minor"/>
      </font>
      <fill>
        <patternFill>
          <fgColor indexed="64"/>
          <bgColor theme="0"/>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0"/>
        <name val="Arial"/>
        <family val="2"/>
        <scheme val="minor"/>
      </font>
      <fill>
        <patternFill>
          <fgColor indexed="64"/>
          <bgColor theme="0"/>
        </patternFill>
      </fill>
      <border diagonalUp="0" diagonalDown="0" outline="0">
        <left style="thin">
          <color indexed="64"/>
        </left>
        <right style="thin">
          <color indexed="64"/>
        </right>
        <top style="thin">
          <color indexed="64"/>
        </top>
        <bottom style="thin">
          <color indexed="64"/>
        </bottom>
      </border>
    </dxf>
    <dxf>
      <border outline="0">
        <top style="thin">
          <color rgb="FF000000"/>
        </top>
      </border>
    </dxf>
    <dxf>
      <border outline="0">
        <left style="thin">
          <color rgb="FF000000"/>
        </left>
        <top style="thin">
          <color rgb="FF000000"/>
        </top>
        <bottom style="thin">
          <color rgb="FF000000"/>
        </bottom>
      </border>
    </dxf>
    <dxf>
      <border outline="0">
        <bottom style="thin">
          <color rgb="FF000000"/>
        </bottom>
      </border>
    </dxf>
    <dxf>
      <font>
        <b/>
        <i val="0"/>
        <strike val="0"/>
        <condense val="0"/>
        <extend val="0"/>
        <outline val="0"/>
        <shadow val="0"/>
        <u val="none"/>
        <vertAlign val="baseline"/>
        <sz val="9"/>
        <color theme="0"/>
        <name val="Arial"/>
        <family val="2"/>
        <scheme val="minor"/>
      </font>
      <fill>
        <patternFill patternType="solid">
          <fgColor theme="4"/>
          <bgColor rgb="FF45BB90"/>
        </patternFill>
      </fill>
      <alignment horizontal="center" vertical="center" textRotation="0" wrapText="1" indent="0" justifyLastLine="0" shrinkToFit="0" readingOrder="0"/>
    </dxf>
    <dxf>
      <border diagonalUp="0" diagonalDown="0">
        <left style="thin">
          <color indexed="64"/>
        </left>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theme="1"/>
        <name val="Arial"/>
        <family val="2"/>
        <scheme val="minor"/>
      </font>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theme="1"/>
        <name val="Arial"/>
        <family val="2"/>
        <scheme val="minor"/>
      </font>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Arial"/>
        <family val="2"/>
        <scheme val="minor"/>
      </font>
      <numFmt numFmtId="19" formatCode="dd/mm/yyyy"/>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Arial"/>
        <family val="2"/>
        <scheme val="minor"/>
      </font>
      <numFmt numFmtId="19" formatCode="dd/mm/yyyy"/>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Arial"/>
        <family val="2"/>
        <scheme val="minor"/>
      </font>
      <numFmt numFmtId="2" formatCode="0.0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Arial"/>
        <family val="2"/>
        <scheme val="minor"/>
      </font>
      <numFmt numFmtId="19" formatCode="dd/mm/yyyy"/>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1"/>
        <color theme="1"/>
        <name val="Arial"/>
        <family val="2"/>
        <scheme val="minor"/>
      </font>
      <numFmt numFmtId="19" formatCode="dd/mm/yyyy"/>
      <border diagonalUp="0" diagonalDown="0" outline="0">
        <left style="thin">
          <color indexed="64"/>
        </left>
        <right style="thin">
          <color indexed="64"/>
        </right>
        <top style="thin">
          <color indexed="64"/>
        </top>
        <bottom style="thin">
          <color indexed="64"/>
        </bottom>
      </border>
    </dxf>
    <dxf>
      <numFmt numFmtId="0" formatCode="General"/>
      <border diagonalUp="0" diagonalDown="0" outline="0">
        <left style="thin">
          <color indexed="64"/>
        </left>
        <right style="thin">
          <color indexed="64"/>
        </right>
        <top style="thin">
          <color indexed="64"/>
        </top>
        <bottom style="thin">
          <color indexed="64"/>
        </bottom>
      </border>
    </dxf>
    <dxf>
      <font>
        <b/>
        <i val="0"/>
        <strike val="0"/>
        <condense val="0"/>
        <extend val="0"/>
        <outline val="0"/>
        <shadow val="0"/>
        <u val="none"/>
        <vertAlign val="baseline"/>
        <sz val="11"/>
        <color theme="0"/>
        <name val="Arial"/>
        <family val="2"/>
        <scheme val="minor"/>
      </font>
      <fill>
        <patternFill patternType="solid">
          <fgColor indexed="64"/>
          <bgColor rgb="FF24624C"/>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i val="0"/>
        <strike val="0"/>
        <condense val="0"/>
        <extend val="0"/>
        <outline val="0"/>
        <shadow val="0"/>
        <u val="none"/>
        <vertAlign val="baseline"/>
        <sz val="10"/>
        <color theme="0"/>
        <name val="Arial"/>
        <family val="2"/>
        <scheme val="minor"/>
      </font>
      <fill>
        <patternFill patternType="solid">
          <fgColor indexed="64"/>
          <bgColor rgb="FF24624C"/>
        </patternFill>
      </fill>
      <alignment horizontal="center" vertical="center" textRotation="0" wrapText="0" indent="0" justifyLastLine="0" shrinkToFit="0" readingOrder="0"/>
      <border diagonalUp="0" diagonalDown="0">
        <left/>
        <right style="thin">
          <color indexed="64"/>
        </right>
        <top style="thin">
          <color indexed="64"/>
        </top>
        <bottom style="thin">
          <color indexed="64"/>
        </bottom>
        <vertical style="thin">
          <color indexed="64"/>
        </vertical>
        <horizontal style="thin">
          <color indexed="64"/>
        </horizontal>
      </border>
    </dxf>
    <dxf>
      <border>
        <top style="thin">
          <color indexed="64"/>
        </top>
      </border>
    </dxf>
    <dxf>
      <border diagonalUp="0" diagonalDown="0">
        <left style="thin">
          <color indexed="64"/>
        </left>
        <right style="thin">
          <color indexed="64"/>
        </right>
        <top style="thin">
          <color indexed="64"/>
        </top>
        <bottom style="thin">
          <color indexed="64"/>
        </bottom>
      </border>
    </dxf>
    <dxf>
      <border>
        <bottom style="thin">
          <color indexed="64"/>
        </bottom>
      </border>
    </dxf>
    <dxf>
      <font>
        <b/>
        <i val="0"/>
        <strike val="0"/>
        <condense val="0"/>
        <extend val="0"/>
        <outline val="0"/>
        <shadow val="0"/>
        <u val="none"/>
        <vertAlign val="baseline"/>
        <sz val="9"/>
        <color theme="0"/>
        <name val="Arial"/>
        <family val="2"/>
        <scheme val="minor"/>
      </font>
      <fill>
        <patternFill patternType="solid">
          <fgColor theme="4"/>
          <bgColor rgb="FF45BB90"/>
        </patternFill>
      </fill>
      <alignment horizontal="center" vertical="center" textRotation="0" wrapText="1" indent="0" justifyLastLine="0" shrinkToFit="0" readingOrder="0"/>
      <border diagonalUp="0" diagonalDown="0">
        <left style="thin">
          <color indexed="64"/>
        </left>
        <right style="thin">
          <color indexed="64"/>
        </right>
        <top/>
        <bottom/>
        <vertical style="thin">
          <color indexed="64"/>
        </vertical>
        <horizontal style="thin">
          <color indexed="64"/>
        </horizontal>
      </border>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s>
  <tableStyles count="1" defaultTableStyle="TableStyleMedium2" defaultPivotStyle="PivotStyleLight16">
    <tableStyle name="ToDoList" pivot="0" count="9" xr9:uid="{00000000-0011-0000-FFFF-FFFF00000000}">
      <tableStyleElement type="wholeTable" dxfId="53"/>
      <tableStyleElement type="headerRow" dxfId="52"/>
      <tableStyleElement type="totalRow" dxfId="51"/>
      <tableStyleElement type="firstColumn" dxfId="50"/>
      <tableStyleElement type="lastColumn" dxfId="49"/>
      <tableStyleElement type="firstRowStripe" dxfId="48"/>
      <tableStyleElement type="secondRowStripe" dxfId="47"/>
      <tableStyleElement type="firstColumnStripe" dxfId="46"/>
      <tableStyleElement type="secondColumnStripe" dxfId="45"/>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C0C0C0"/>
      <color rgb="FFF1EEC1"/>
      <color rgb="FF24624C"/>
      <color rgb="FF81D1B4"/>
      <color rgb="FF45BB90"/>
      <color rgb="FF969696"/>
      <color rgb="FF427FC2"/>
      <color rgb="FF44678E"/>
      <color rgb="FF42648A"/>
      <color rgb="FF21588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eetMetadata" Target="metadata.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11" Type="http://schemas.microsoft.com/office/2006/relationships/vbaProject" Target="vbaProject.bin"/><Relationship Id="rId5" Type="http://schemas.openxmlformats.org/officeDocument/2006/relationships/styles" Target="styles.xml"/><Relationship Id="rId10" Type="http://schemas.openxmlformats.org/officeDocument/2006/relationships/customXml" Target="../customXml/item1.xml"/><Relationship Id="rId4" Type="http://schemas.openxmlformats.org/officeDocument/2006/relationships/theme" Target="theme/theme1.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3</xdr:col>
      <xdr:colOff>698500</xdr:colOff>
      <xdr:row>36</xdr:row>
      <xdr:rowOff>52918</xdr:rowOff>
    </xdr:from>
    <xdr:to>
      <xdr:col>7</xdr:col>
      <xdr:colOff>222250</xdr:colOff>
      <xdr:row>47</xdr:row>
      <xdr:rowOff>1</xdr:rowOff>
    </xdr:to>
    <xdr:sp macro="" textlink="">
      <xdr:nvSpPr>
        <xdr:cNvPr id="2" name="ZoneTexte 1">
          <a:extLst>
            <a:ext uri="{FF2B5EF4-FFF2-40B4-BE49-F238E27FC236}">
              <a16:creationId xmlns:a16="http://schemas.microsoft.com/office/drawing/2014/main" id="{A1072478-6090-BF85-F421-870BB6125FCC}"/>
            </a:ext>
          </a:extLst>
        </xdr:cNvPr>
        <xdr:cNvSpPr txBox="1"/>
      </xdr:nvSpPr>
      <xdr:spPr>
        <a:xfrm>
          <a:off x="5101167" y="6529918"/>
          <a:ext cx="6826250" cy="1926166"/>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Tableau des datas</a:t>
          </a:r>
          <a:r>
            <a:rPr lang="fr-FR" sz="1100" baseline="0"/>
            <a:t> de toutes les activités répertoriées. C'est le tableau centrale où je vais extraire mes données. </a:t>
          </a:r>
        </a:p>
        <a:p>
          <a:r>
            <a:rPr lang="fr-FR" sz="1100" baseline="0"/>
            <a:t>Dans ce tableau, je veux extraire en fonction de mes différents activités et tâches, la date de début prévue la plus ancienne. Exemple sur le projet, la date la plus ancienne est 01/01/2023., Je veux faire de même pour la Projet 1 associé à la tâche 1. </a:t>
          </a:r>
          <a:br>
            <a:rPr lang="fr-FR" sz="1100" baseline="0"/>
          </a:br>
          <a:r>
            <a:rPr lang="fr-FR" sz="1100" baseline="0"/>
            <a:t>Une fois cette date sélectionnée, je veux qu'elle soit copier dans le tableau ProgressionActivités située dans la feuille Data_Projet sur la ligne correspondant au projet 1</a:t>
          </a:r>
          <a:endParaRPr lang="fr-FR" sz="1100"/>
        </a:p>
      </xdr:txBody>
    </xdr:sp>
    <xdr:clientData/>
  </xdr:twoCellAnchor>
</xdr:wsDr>
</file>

<file path=xl/persons/person.xml><?xml version="1.0" encoding="utf-8"?>
<personList xmlns="http://schemas.microsoft.com/office/spreadsheetml/2018/threadedcomments" xmlns:x="http://schemas.openxmlformats.org/spreadsheetml/2006/mai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45E23B93-6225-4443-BC98-1D519DE514D6}" name="ProgressionTâche" displayName="ProgressionTâche" ref="B2:L15" totalsRowShown="0" headerRowDxfId="44" headerRowBorderDxfId="43" tableBorderDxfId="42" totalsRowBorderDxfId="41">
  <autoFilter ref="B2:L15" xr:uid="{45E23B93-6225-4443-BC98-1D519DE514D6}"/>
  <tableColumns count="11">
    <tableColumn id="1" xr3:uid="{65EC1678-C298-40B5-8E96-EE6E7340F8B7}" name="Activités" dataDxfId="40"/>
    <tableColumn id="2" xr3:uid="{372FB3F3-639E-4F0A-BD33-0BF7CCEE49AB}" name="Descritpion tâches" dataDxfId="39"/>
    <tableColumn id="10" xr3:uid="{6134B9C4-0047-4C6A-8CB7-05F2D7C5181F}" name="Progression" dataDxfId="38">
      <calculatedColumnFormula>(COUNTIFS(#REF!,"=Sommaire &amp; Introduction",#REF!,"=En cours"))/(COUNTIF(#REF!,"=Sommaire &amp; Introduction"))</calculatedColumnFormula>
    </tableColumn>
    <tableColumn id="19" xr3:uid="{9468CFFA-45BD-4DE4-98E1-6842589752C8}" name="Date Début Prévue" dataDxfId="37" dataCellStyle="Pourcentage">
      <calculatedColumnFormula array="1">IF(OR(ISBLANK(#REF!),ISBLANK(#REF!)),"",_xlfn.MINIFS(#REF!,#REF!,"=Sommaire &amp; Introduction"))</calculatedColumnFormula>
    </tableColumn>
    <tableColumn id="18" xr3:uid="{BC61BA47-1249-403F-8EBE-1F13414D8D2F}" name="Date Fin Prévue" dataDxfId="36" dataCellStyle="Pourcentage">
      <calculatedColumnFormula array="1">IF(OR(ISBLANK(#REF!),ISBLANK(#REF!)),"",_xlfn.MINIFS(#REF!,#REF!,"=Sommaire &amp; Introduction"))</calculatedColumnFormula>
    </tableColumn>
    <tableColumn id="17" xr3:uid="{340DB742-B49A-46AB-9E47-CAF30F8F6DBC}" name="Nombre Jour Prévu" dataDxfId="35" dataCellStyle="Pourcentage">
      <calculatedColumnFormula>IF(OR(ISBLANK(E3),ISBLANK(F3)),"",F3-E3+1)</calculatedColumnFormula>
    </tableColumn>
    <tableColumn id="16" xr3:uid="{E2B67FE1-21C8-41A0-BBA8-682641DB431E}" name="Date Début Réelle" dataDxfId="34" dataCellStyle="Pourcentage">
      <calculatedColumnFormula array="1">IF(OR(ISBLANK(#REF!),ISBLANK(#REF!)),"",_xlfn.MINIFS(#REF!,#REF!,"=Sommaire &amp; Introduction"))</calculatedColumnFormula>
    </tableColumn>
    <tableColumn id="20" xr3:uid="{84354C09-6A76-4044-9CE2-AFF194DBC1DF}" name="Date Fin Réelle" dataDxfId="33" dataCellStyle="Pourcentage"/>
    <tableColumn id="21" xr3:uid="{95AF4B54-72B0-41D2-A8A8-E6D6F5B06599}" name="Nombre de jour Réel" dataDxfId="32" dataCellStyle="Pourcentage">
      <calculatedColumnFormula>IF(OR(ISBLANK(H3),ISBLANK(I3)),"",I3-H3+1)</calculatedColumnFormula>
    </tableColumn>
    <tableColumn id="22" xr3:uid="{14E0FC05-3B71-4461-815D-7303F63B750B}" name="Ecart" dataDxfId="31" dataCellStyle="Pourcentage">
      <calculatedColumnFormula>ProgressionTâche[[#This Row],[Nombre de jour Réel]]-ProgressionTâche[[#This Row],[Nombre Jour Prévu]]</calculatedColumnFormula>
    </tableColumn>
    <tableColumn id="11" xr3:uid="{89A01030-9782-4196-944E-53B4E3F5EDBB}" name="% Ecart " dataDxfId="30">
      <calculatedColumnFormula>ProgressionTâche[[#This Row],[Ecart]]/ProgressionTâche[[#This Row],[Nombre Jour Prévu]]</calculatedColumnFormula>
    </tableColumn>
  </tableColumns>
  <tableStyleInfo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6EF244F0-F1AF-44AE-8EF8-7C3299A4834D}" name="ProgressionActivités" displayName="ProgressionActivités" ref="O2:Y8" totalsRowShown="0" headerRowDxfId="0" headerRowBorderDxfId="12" tableBorderDxfId="13">
  <autoFilter ref="O2:Y8" xr:uid="{6EF244F0-F1AF-44AE-8EF8-7C3299A4834D}"/>
  <tableColumns count="11">
    <tableColumn id="1" xr3:uid="{643D9E8F-CF53-4472-BE72-6E56DB7C8D29}" name="WBS" dataDxfId="11"/>
    <tableColumn id="2" xr3:uid="{BB61E6E6-64A7-41BB-823F-ABFCEA8CA81D}" name="Progression" dataDxfId="10" dataCellStyle="Pourcentage"/>
    <tableColumn id="3" xr3:uid="{12B8D783-68E3-45FD-8517-D0CBAFC6C19C}" name="Objectif" dataDxfId="9" dataCellStyle="Pourcentage"/>
    <tableColumn id="4" xr3:uid="{68F6DECE-F759-4BBB-A9B0-5F4DC4A793D1}" name="Date début Prévue" dataDxfId="8"/>
    <tableColumn id="5" xr3:uid="{DA35F986-B657-44D4-8F50-DB130666965E}" name="Date Fin Prévue" dataDxfId="7"/>
    <tableColumn id="6" xr3:uid="{D4440EC0-4F2F-4F63-BCE0-6B93D73BABF1}" name="Nombre de jour" dataDxfId="6"/>
    <tableColumn id="7" xr3:uid="{560AB60D-CA57-4CE6-810C-DE8E8DAAC91C}" name="Date Début Réelle" dataDxfId="5"/>
    <tableColumn id="8" xr3:uid="{EBF102F7-25FF-4FF2-B6E9-7B3B7D894429}" name="Date Fin Réelle" dataDxfId="4"/>
    <tableColumn id="9" xr3:uid="{CDCA4632-6467-4C3B-89F8-317B6A3172BB}" name="Nombre de jour2" dataDxfId="3"/>
    <tableColumn id="10" xr3:uid="{F84223B9-497C-41FC-A6F9-A7D32F292845}" name="Ecart Plannification" dataDxfId="2"/>
    <tableColumn id="11" xr3:uid="{B5AB6702-3228-4495-B900-2D0A6D181A84}" name="Ecart Plannification3" dataDxfId="1"/>
  </tableColumns>
  <tableStyleInfo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39BF3504-A28A-4399-BCE0-974EAB06DB4B}" name="DataActivités" displayName="DataActivités" ref="B15:M19" totalsRowShown="0" headerRowDxfId="29" headerRowBorderDxfId="28" tableBorderDxfId="27" totalsRowBorderDxfId="26">
  <autoFilter ref="B15:M19" xr:uid="{6E170939-BB45-48DB-A07F-89A029AD10E0}"/>
  <tableColumns count="12">
    <tableColumn id="1" xr3:uid="{C80090B9-AEC6-4FCF-91C1-846E67E550E8}" name="Activité" dataDxfId="25"/>
    <tableColumn id="2" xr3:uid="{AEB657D1-8A0A-4659-803E-A53D83D68966}" name="Descritpion tâches" dataDxfId="24"/>
    <tableColumn id="3" xr3:uid="{D1F72E8A-ACD3-4759-9679-D0771ADD985C}" name="Sous-Tâche" dataDxfId="23"/>
    <tableColumn id="4" xr3:uid="{E148DE12-4728-446E-926F-007D6A35F49C}" name="Date début prévu" dataDxfId="22"/>
    <tableColumn id="5" xr3:uid="{CC8C1A14-F53A-4410-A21B-4327A5AAE600}" name="Date fin prévu" dataDxfId="21"/>
    <tableColumn id="6" xr3:uid="{03632042-B701-48D9-AD4A-82BFBCDC33DD}" name="Nombre de jours prévus" dataDxfId="20">
      <calculatedColumnFormula>IF(OR(ISBLANK(E16),ISBLANK(F16)),"",F16-E16+1)</calculatedColumnFormula>
    </tableColumn>
    <tableColumn id="7" xr3:uid="{B91BFF77-1E6E-44A3-AEEC-DE95A6E6FAE1}" name="Date début réel" dataDxfId="19"/>
    <tableColumn id="8" xr3:uid="{77ACB354-F0D4-4399-BB83-A18E4B25906D}" name="Date fin réel" dataDxfId="18"/>
    <tableColumn id="9" xr3:uid="{250F5563-B127-48DE-953A-CC26C5BBF80C}" name="Nombre de jours réels" dataDxfId="17">
      <calculatedColumnFormula>IF(OR(ISBLANK(H16),ISBLANK(I16)),"",I16-H16+1)</calculatedColumnFormula>
    </tableColumn>
    <tableColumn id="10" xr3:uid="{2C9C4719-544F-4EFE-89E7-06CE02C89B55}" name="Ecart " dataDxfId="16">
      <calculatedColumnFormula>IF(OR(ISBLANK(DataActivités[[#This Row],[Date début réel]]),ISBLANK(DataActivités[[#This Row],[Date fin réel]])),"",J16-G16)</calculatedColumnFormula>
    </tableColumn>
    <tableColumn id="11" xr3:uid="{2DBE3572-ED9E-4856-ACDF-226FC9FAFD9A}" name="Statut" dataDxfId="15"/>
    <tableColumn id="14" xr3:uid="{FD1DFB19-0EE0-488C-BF95-73334C74BF5F}" name="% Ecart" dataDxfId="14" dataCellStyle="Pourcentage">
      <calculatedColumnFormula>IF(OR(ISBLANK(DataActivités[[#This Row],[Date début prévu]]),ISBLANK(DataActivités[[#This Row],[Date fin prévu]]),ISBLANK(DataActivités[[#This Row],[Date début réel]]),ISBLANK(DataActivités[[#This Row],[Date fin réel]])),"",(K16/G16))</calculatedColumnFormula>
    </tableColumn>
  </tableColumns>
  <tableStyleInfo showFirstColumn="0" showLastColumn="0" showRowStripes="1" showColumnStripes="0"/>
</table>
</file>

<file path=xl/theme/theme1.xml><?xml version="1.0" encoding="utf-8"?>
<a:theme xmlns:a="http://schemas.openxmlformats.org/drawingml/2006/main" name="Office Theme">
  <a:themeElements>
    <a:clrScheme name="Vertex42 - Blue">
      <a:dk1>
        <a:sysClr val="windowText" lastClr="000000"/>
      </a:dk1>
      <a:lt1>
        <a:sysClr val="window" lastClr="FFFFFF"/>
      </a:lt1>
      <a:dk2>
        <a:srgbClr val="5E8BCE"/>
      </a:dk2>
      <a:lt2>
        <a:srgbClr val="EEECE2"/>
      </a:lt2>
      <a:accent1>
        <a:srgbClr val="3A5D9C"/>
      </a:accent1>
      <a:accent2>
        <a:srgbClr val="C04E4E"/>
      </a:accent2>
      <a:accent3>
        <a:srgbClr val="E68422"/>
      </a:accent3>
      <a:accent4>
        <a:srgbClr val="846648"/>
      </a:accent4>
      <a:accent5>
        <a:srgbClr val="26AA26"/>
      </a:accent5>
      <a:accent6>
        <a:srgbClr val="7860B4"/>
      </a:accent6>
      <a:hlink>
        <a:srgbClr val="4C92AE"/>
      </a:hlink>
      <a:folHlink>
        <a:srgbClr val="969696"/>
      </a:folHlink>
    </a:clrScheme>
    <a:fontScheme name="Arial">
      <a:maj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ajorFont>
      <a:minorFont>
        <a:latin typeface="Arial" panose="020B0604020202020204"/>
        <a:ea typeface=""/>
        <a:cs typeface=""/>
        <a:font script="Jpan" typeface="ＭＳ Ｐゴシック"/>
        <a:font script="Hang" typeface="굴림"/>
        <a:font script="Hans" typeface="黑体"/>
        <a:font script="Hant" typeface="微軟正黑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customProperty" Target="../customProperty1.bin"/><Relationship Id="rId1" Type="http://schemas.openxmlformats.org/officeDocument/2006/relationships/printerSettings" Target="../printerSettings/printerSettings1.bin"/><Relationship Id="rId4" Type="http://schemas.openxmlformats.org/officeDocument/2006/relationships/table" Target="../tables/table2.x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customProperty" Target="../customProperty2.bin"/><Relationship Id="rId1" Type="http://schemas.openxmlformats.org/officeDocument/2006/relationships/printerSettings" Target="../printerSettings/printerSettings2.bin"/><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1" Type="http://schemas.openxmlformats.org/officeDocument/2006/relationships/customProperty" Target="../customProperty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73EA95D-B030-4D5C-B206-7FC38706AD68}">
  <sheetPr codeName="Feuil3"/>
  <dimension ref="B2:Y15"/>
  <sheetViews>
    <sheetView tabSelected="1" zoomScale="70" zoomScaleNormal="70" workbookViewId="0">
      <selection activeCell="X42" sqref="X42"/>
    </sheetView>
  </sheetViews>
  <sheetFormatPr baseColWidth="10" defaultRowHeight="14.25" x14ac:dyDescent="0.2"/>
  <cols>
    <col min="3" max="3" width="16.125" customWidth="1"/>
    <col min="4" max="4" width="13.625" bestFit="1" customWidth="1"/>
    <col min="5" max="6" width="13.625" customWidth="1"/>
    <col min="7" max="7" width="13.625" style="58" customWidth="1"/>
    <col min="8" max="11" width="13.625" customWidth="1"/>
    <col min="16" max="16" width="11.5" customWidth="1"/>
    <col min="17" max="17" width="11" style="34"/>
    <col min="18" max="18" width="15.75" customWidth="1"/>
    <col min="19" max="19" width="13.75" customWidth="1"/>
    <col min="20" max="20" width="13.625" customWidth="1"/>
    <col min="21" max="21" width="15.25" customWidth="1"/>
    <col min="22" max="22" width="13.125" customWidth="1"/>
    <col min="23" max="23" width="14.5" customWidth="1"/>
    <col min="24" max="24" width="16.5" customWidth="1"/>
    <col min="25" max="25" width="17.375" customWidth="1"/>
  </cols>
  <sheetData>
    <row r="2" spans="2:25" ht="36" x14ac:dyDescent="0.2">
      <c r="B2" s="14" t="s">
        <v>30</v>
      </c>
      <c r="C2" s="15" t="s">
        <v>1</v>
      </c>
      <c r="D2" s="18" t="s">
        <v>15</v>
      </c>
      <c r="E2" s="18" t="s">
        <v>27</v>
      </c>
      <c r="F2" s="18" t="s">
        <v>23</v>
      </c>
      <c r="G2" s="56" t="s">
        <v>28</v>
      </c>
      <c r="H2" s="47" t="s">
        <v>24</v>
      </c>
      <c r="I2" s="18" t="s">
        <v>25</v>
      </c>
      <c r="J2" s="18" t="s">
        <v>29</v>
      </c>
      <c r="K2" s="18" t="s">
        <v>31</v>
      </c>
      <c r="L2" s="19" t="s">
        <v>21</v>
      </c>
      <c r="O2" s="15" t="s">
        <v>0</v>
      </c>
      <c r="P2" s="26" t="s">
        <v>15</v>
      </c>
      <c r="Q2" s="62" t="s">
        <v>18</v>
      </c>
      <c r="R2" s="26" t="s">
        <v>22</v>
      </c>
      <c r="S2" s="26" t="s">
        <v>23</v>
      </c>
      <c r="T2" s="26" t="s">
        <v>26</v>
      </c>
      <c r="U2" s="26" t="s">
        <v>24</v>
      </c>
      <c r="V2" s="26" t="s">
        <v>25</v>
      </c>
      <c r="W2" s="26" t="s">
        <v>38</v>
      </c>
      <c r="X2" s="26" t="s">
        <v>19</v>
      </c>
      <c r="Y2" s="26" t="s">
        <v>39</v>
      </c>
    </row>
    <row r="3" spans="2:25" ht="15" x14ac:dyDescent="0.2">
      <c r="B3" s="31" t="s">
        <v>32</v>
      </c>
      <c r="C3" s="4" t="s">
        <v>34</v>
      </c>
      <c r="D3" s="35"/>
      <c r="E3" s="44" cm="1">
        <f t="array" ref="E3">IF(OR(ISBLANK(DataActivités[Date début prévu])),"",_xlfn.MINIFS(DataActivités[Date début prévu],DataActivités[Activité],"=Projet 1",DataActivités[Descritpion tâches],"=Tâche 1"))</f>
        <v>44927</v>
      </c>
      <c r="F3" s="44" cm="1">
        <f t="array" ref="F3">IF(OR(ISBLANK(DataActivités[Date fin prévu])),"",_xlfn.MINIFS(DataActivités[Date fin prévu],DataActivités[Activité],"=Projet 1",DataActivités[Descritpion tâches],"=Tâche 1"))</f>
        <v>45284</v>
      </c>
      <c r="G3" s="46">
        <f>IF(OR(ISBLANK(E3),ISBLANK(F3)),"",F3-E3+1)</f>
        <v>358</v>
      </c>
      <c r="H3" s="44" cm="1">
        <f t="array" ref="H3">IF(OR(ISBLANK(DataActivités[Date début réel])),"",_xlfn.MINIFS(DataActivités[Date début réel],DataActivités[Activité],"=Projet 1",DataActivités[Descritpion tâches],"=Tâche 1"))</f>
        <v>44958</v>
      </c>
      <c r="I3" s="44" cm="1">
        <f t="array" ref="I3">IF(OR(ISBLANK(DataActivités[Date fin réel])),"",_xlfn.MAXIFS(DataActivités[Date fin réel],DataActivités[Activité],"=Projet 1",DataActivités[Descritpion tâches],"=Tâche 2"))</f>
        <v>45782</v>
      </c>
      <c r="J3" s="46">
        <f>IF(OR(ISBLANK(H3),ISBLANK(I3)),"",I3-H3+1)</f>
        <v>825</v>
      </c>
      <c r="K3" s="46">
        <f>ProgressionTâche[[#This Row],[Nombre de jour Réel]]-ProgressionTâche[[#This Row],[Nombre Jour Prévu]]</f>
        <v>467</v>
      </c>
      <c r="L3" s="43">
        <f>ProgressionTâche[[#This Row],[Ecart]]/ProgressionTâche[[#This Row],[Nombre Jour Prévu]]</f>
        <v>1.3044692737430168</v>
      </c>
      <c r="O3" s="3" t="s">
        <v>40</v>
      </c>
      <c r="P3" s="35"/>
      <c r="Q3" s="35">
        <v>1</v>
      </c>
      <c r="R3" s="13" cm="1">
        <f t="array" ref="R3">IF(OR(ISBLANK(DataActivités[Date début prévu])),"",_xlfn.MINIFS(DataActivités[Date début prévu],DataActivités[Activité],"=Projet 1"))</f>
        <v>44927</v>
      </c>
      <c r="S3" s="13" cm="1">
        <f t="array" ref="S3">IF(OR(ISBLANK(DataActivités[Date fin prévu])),"",_xlfn.MINIFS(DataActivités[Date fin prévu],DataActivités[Activité],"=Projet 1"))</f>
        <v>45054</v>
      </c>
      <c r="T3" s="48">
        <f>IF(OR(ISBLANK(R3),ISBLANK(S3)),"",S3-R3+1)</f>
        <v>128</v>
      </c>
      <c r="U3" s="13" cm="1">
        <f t="array" ref="U3">IF(OR(ISBLANK(DataActivités[Date début réel])),"",_xlfn.MINIFS(DataActivités[Date début réel],DataActivités[Activité],"=Projet 1"))</f>
        <v>44958</v>
      </c>
      <c r="V3" s="13" cm="1">
        <f t="array" ref="V3">IF(OR(ISBLANK(DataActivités[Date fin réel])),"",_xlfn.MINIFS(DataActivités[Date fin réel],DataActivités[Activité],"=Projet 1"))</f>
        <v>45291</v>
      </c>
      <c r="W3" s="48">
        <f>IF(OR(ISBLANK(U3),ISBLANK(V3)),"",V3-U3+1)</f>
        <v>334</v>
      </c>
      <c r="X3" s="48">
        <f>W3-T3</f>
        <v>206</v>
      </c>
      <c r="Y3" s="37">
        <f>X3/T3</f>
        <v>1.609375</v>
      </c>
    </row>
    <row r="4" spans="2:25" ht="15" x14ac:dyDescent="0.2">
      <c r="B4" s="31" t="s">
        <v>32</v>
      </c>
      <c r="C4" s="4" t="s">
        <v>36</v>
      </c>
      <c r="D4" s="35"/>
      <c r="E4" s="44" cm="1">
        <f t="array" ref="E4">IF(OR(ISBLANK(DataActivités[Date début prévu])),"",_xlfn.MINIFS(DataActivités[Date début prévu],DataActivités[Activité],"=Projet 1",DataActivités[Descritpion tâches],"=Tâche 2"))</f>
        <v>45019</v>
      </c>
      <c r="F4" s="44" cm="1">
        <f t="array" ref="F4">IF(OR(ISBLANK(DataActivités[Date début prévu])),"",_xlfn.MINIFS(DataActivités[Date début prévu],DataActivités[Activité],"=Projet 1",DataActivités[Descritpion tâches],"=Tâche 2"))</f>
        <v>45019</v>
      </c>
      <c r="G4" s="46">
        <f t="shared" ref="G4" si="0">IF(OR(ISBLANK(E4),ISBLANK(F4)),"",F4-E4+1)</f>
        <v>1</v>
      </c>
      <c r="H4" s="44" cm="1">
        <f t="array" ref="H4">IF(OR(ISBLANK(DataActivités[Date début réel])),"",_xlfn.MINIFS(DataActivités[Date fin réel],DataActivités[Activité],"=Projet 1",DataActivités[Descritpion tâches],"=Tâche 2"))</f>
        <v>45416</v>
      </c>
      <c r="I4" s="44" cm="1">
        <f t="array" ref="I4">IF(OR(ISBLANK(DataActivités[Date fin réel])),"",_xlfn.MAXIFS(DataActivités[Date fin réel],DataActivités[Activité],"=Projet 1",DataActivités[Descritpion tâches],"=Tâche 2"))</f>
        <v>45782</v>
      </c>
      <c r="J4" s="35">
        <f t="shared" ref="J4" si="1">IF(OR(ISBLANK(H4),ISBLANK(I4)),"",I4-H4+1)</f>
        <v>367</v>
      </c>
      <c r="K4" s="46">
        <f>ProgressionTâche[[#This Row],[Nombre de jour Réel]]-ProgressionTâche[[#This Row],[Nombre Jour Prévu]]</f>
        <v>366</v>
      </c>
      <c r="L4" s="43">
        <f>ProgressionTâche[[#This Row],[Ecart]]/ProgressionTâche[[#This Row],[Nombre Jour Prévu]]</f>
        <v>366</v>
      </c>
      <c r="O4" s="3"/>
      <c r="P4" s="35"/>
      <c r="Q4" s="35"/>
      <c r="R4" s="13"/>
      <c r="S4" s="13"/>
      <c r="T4" s="48"/>
      <c r="U4" s="13"/>
      <c r="V4" s="13"/>
      <c r="W4" s="48"/>
      <c r="X4" s="48"/>
      <c r="Y4" s="37"/>
    </row>
    <row r="5" spans="2:25" ht="15" x14ac:dyDescent="0.2">
      <c r="B5" s="31"/>
      <c r="C5" s="4"/>
      <c r="D5" s="35"/>
      <c r="E5" s="44"/>
      <c r="F5" s="44"/>
      <c r="G5" s="46"/>
      <c r="H5" s="44"/>
      <c r="I5" s="44"/>
      <c r="J5" s="35"/>
      <c r="K5" s="46"/>
      <c r="L5" s="43"/>
      <c r="O5" s="3"/>
      <c r="P5" s="35"/>
      <c r="Q5" s="35"/>
      <c r="R5" s="13"/>
      <c r="S5" s="13"/>
      <c r="T5" s="48"/>
      <c r="U5" s="13"/>
      <c r="V5" s="13"/>
      <c r="W5" s="48"/>
      <c r="X5" s="48"/>
      <c r="Y5" s="37"/>
    </row>
    <row r="6" spans="2:25" ht="15" x14ac:dyDescent="0.2">
      <c r="B6" s="31"/>
      <c r="C6" s="4"/>
      <c r="D6" s="35"/>
      <c r="E6" s="44"/>
      <c r="F6" s="44"/>
      <c r="G6" s="46"/>
      <c r="H6" s="44"/>
      <c r="I6" s="44"/>
      <c r="J6" s="35"/>
      <c r="K6" s="46"/>
      <c r="L6" s="43"/>
      <c r="O6" s="55"/>
      <c r="P6" s="35"/>
      <c r="Q6" s="35"/>
      <c r="R6" s="13"/>
      <c r="S6" s="13"/>
      <c r="T6" s="48"/>
      <c r="U6" s="13"/>
      <c r="V6" s="13"/>
      <c r="W6" s="48"/>
      <c r="X6" s="48"/>
      <c r="Y6" s="37"/>
    </row>
    <row r="7" spans="2:25" ht="15" x14ac:dyDescent="0.2">
      <c r="B7" s="31"/>
      <c r="C7" s="4"/>
      <c r="D7" s="35"/>
      <c r="E7" s="44"/>
      <c r="F7" s="44"/>
      <c r="G7" s="46"/>
      <c r="H7" s="44"/>
      <c r="I7" s="44"/>
      <c r="J7" s="35"/>
      <c r="K7" s="46"/>
      <c r="L7" s="43"/>
      <c r="O7" s="55"/>
      <c r="P7" s="35"/>
      <c r="Q7" s="35"/>
      <c r="R7" s="13"/>
      <c r="S7" s="13"/>
      <c r="T7" s="48"/>
      <c r="U7" s="13"/>
      <c r="V7" s="13"/>
      <c r="W7" s="48"/>
      <c r="X7" s="48"/>
      <c r="Y7" s="37"/>
    </row>
    <row r="8" spans="2:25" ht="15" x14ac:dyDescent="0.2">
      <c r="B8" s="31"/>
      <c r="C8" s="4"/>
      <c r="D8" s="35"/>
      <c r="E8" s="44"/>
      <c r="F8" s="44"/>
      <c r="G8" s="46"/>
      <c r="H8" s="44"/>
      <c r="I8" s="44"/>
      <c r="J8" s="35"/>
      <c r="K8" s="46"/>
      <c r="L8" s="43"/>
      <c r="O8" s="55"/>
      <c r="P8" s="35"/>
      <c r="Q8" s="35"/>
      <c r="R8" s="13"/>
      <c r="S8" s="13"/>
      <c r="T8" s="48"/>
      <c r="U8" s="13"/>
      <c r="V8" s="13"/>
      <c r="W8" s="48"/>
      <c r="X8" s="48"/>
      <c r="Y8" s="37"/>
    </row>
    <row r="9" spans="2:25" ht="15" x14ac:dyDescent="0.2">
      <c r="B9" s="31"/>
      <c r="C9" s="4"/>
      <c r="D9" s="35"/>
      <c r="E9" s="44"/>
      <c r="F9" s="44"/>
      <c r="G9" s="46"/>
      <c r="H9" s="44"/>
      <c r="I9" s="44"/>
      <c r="J9" s="35"/>
      <c r="K9" s="46"/>
      <c r="L9" s="43"/>
    </row>
    <row r="10" spans="2:25" ht="15" x14ac:dyDescent="0.2">
      <c r="B10" s="31"/>
      <c r="C10" s="4"/>
      <c r="D10" s="35"/>
      <c r="E10" s="44"/>
      <c r="F10" s="44"/>
      <c r="G10" s="46"/>
      <c r="H10" s="44"/>
      <c r="I10" s="44"/>
      <c r="J10" s="35"/>
      <c r="K10" s="46"/>
      <c r="L10" s="43"/>
    </row>
    <row r="11" spans="2:25" ht="15" x14ac:dyDescent="0.2">
      <c r="B11" s="31"/>
      <c r="C11" s="4"/>
      <c r="D11" s="35"/>
      <c r="E11" s="44"/>
      <c r="F11" s="44"/>
      <c r="G11" s="46"/>
      <c r="H11" s="44"/>
      <c r="I11" s="44"/>
      <c r="J11" s="35"/>
      <c r="K11" s="46"/>
      <c r="L11" s="43"/>
    </row>
    <row r="12" spans="2:25" ht="15" x14ac:dyDescent="0.2">
      <c r="B12" s="32"/>
      <c r="C12" s="33"/>
      <c r="D12" s="35"/>
      <c r="E12" s="44"/>
      <c r="F12" s="44"/>
      <c r="G12" s="46"/>
      <c r="H12" s="44"/>
      <c r="I12" s="44"/>
      <c r="J12" s="35"/>
      <c r="K12" s="46"/>
      <c r="L12" s="43"/>
    </row>
    <row r="13" spans="2:25" ht="15" x14ac:dyDescent="0.2">
      <c r="B13" s="32"/>
      <c r="C13" s="33"/>
      <c r="D13" s="54"/>
      <c r="E13" s="45"/>
      <c r="F13" s="45"/>
      <c r="G13" s="57"/>
      <c r="H13" s="45"/>
      <c r="I13" s="44"/>
      <c r="J13" s="42"/>
      <c r="K13" s="42"/>
      <c r="L13" s="16"/>
    </row>
    <row r="14" spans="2:25" ht="15" x14ac:dyDescent="0.2">
      <c r="B14" s="32"/>
      <c r="C14" s="33"/>
      <c r="D14" s="42"/>
      <c r="E14" s="45"/>
      <c r="F14" s="45"/>
      <c r="G14" s="57"/>
      <c r="H14" s="45"/>
      <c r="I14" s="44"/>
      <c r="J14" s="42"/>
      <c r="K14" s="42"/>
      <c r="L14" s="16"/>
    </row>
    <row r="15" spans="2:25" ht="15" x14ac:dyDescent="0.2">
      <c r="B15" s="32"/>
      <c r="C15" s="33"/>
      <c r="D15" s="42"/>
      <c r="E15" s="45"/>
      <c r="F15" s="45"/>
      <c r="G15" s="57"/>
      <c r="H15" s="45"/>
      <c r="I15" s="44"/>
      <c r="J15" s="42"/>
      <c r="K15" s="42"/>
      <c r="L15" s="16"/>
    </row>
  </sheetData>
  <phoneticPr fontId="8" type="noConversion"/>
  <conditionalFormatting sqref="M8">
    <cfRule type="colorScale" priority="7">
      <colorScale>
        <cfvo type="min"/>
        <cfvo type="percentile" val="50"/>
        <cfvo type="max"/>
        <color rgb="FF63BE7B"/>
        <color rgb="FFFFEB84"/>
        <color rgb="FFF8696B"/>
      </colorScale>
    </cfRule>
  </conditionalFormatting>
  <conditionalFormatting sqref="P1:P1048576">
    <cfRule type="dataBar" priority="3">
      <dataBar>
        <cfvo type="min"/>
        <cfvo type="max"/>
        <color rgb="FF638EC6"/>
      </dataBar>
      <extLst>
        <ext xmlns:x14="http://schemas.microsoft.com/office/spreadsheetml/2009/9/main" uri="{B025F937-C7B1-47D3-B67F-A62EFF666E3E}">
          <x14:id>{D50F6BFE-D1A7-4F8E-81A4-6301D4BD1F87}</x14:id>
        </ext>
      </extLst>
    </cfRule>
  </conditionalFormatting>
  <conditionalFormatting sqref="P7:P8">
    <cfRule type="dataBar" priority="2">
      <dataBar>
        <cfvo type="percent" val="0"/>
        <cfvo type="percent" val="100"/>
        <color rgb="FF638EC6"/>
      </dataBar>
      <extLst>
        <ext xmlns:x14="http://schemas.microsoft.com/office/spreadsheetml/2009/9/main" uri="{B025F937-C7B1-47D3-B67F-A62EFF666E3E}">
          <x14:id>{4D9D3980-7C43-4F87-98FE-2BA23681CB46}</x14:id>
        </ext>
      </extLst>
    </cfRule>
  </conditionalFormatting>
  <conditionalFormatting sqref="P3">
    <cfRule type="dataBar" priority="1">
      <dataBar>
        <cfvo type="percent" val="0"/>
        <cfvo type="percent" val="100"/>
        <color rgb="FF638EC6"/>
      </dataBar>
      <extLst>
        <ext xmlns:x14="http://schemas.microsoft.com/office/spreadsheetml/2009/9/main" uri="{B025F937-C7B1-47D3-B67F-A62EFF666E3E}">
          <x14:id>{9401105D-91C1-48E6-8602-EF5735B20089}</x14:id>
        </ext>
      </extLst>
    </cfRule>
  </conditionalFormatting>
  <pageMargins left="0.7" right="0.7" top="0.75" bottom="0.75" header="0.3" footer="0.3"/>
  <pageSetup paperSize="9" orientation="portrait" horizontalDpi="4294967293" verticalDpi="0" r:id="rId1"/>
  <customProperties>
    <customPr name="PolyworksSheetId" r:id="rId2"/>
  </customProperties>
  <tableParts count="2">
    <tablePart r:id="rId3"/>
    <tablePart r:id="rId4"/>
  </tableParts>
  <extLst>
    <ext xmlns:x14="http://schemas.microsoft.com/office/spreadsheetml/2009/9/main" uri="{78C0D931-6437-407d-A8EE-F0AAD7539E65}">
      <x14:conditionalFormattings>
        <x14:conditionalFormatting xmlns:xm="http://schemas.microsoft.com/office/excel/2006/main">
          <x14:cfRule type="dataBar" id="{D50F6BFE-D1A7-4F8E-81A4-6301D4BD1F87}">
            <x14:dataBar minLength="0" maxLength="100" border="1" negativeBarBorderColorSameAsPositive="0">
              <x14:cfvo type="autoMin"/>
              <x14:cfvo type="autoMax"/>
              <x14:borderColor rgb="FF638EC6"/>
              <x14:negativeFillColor rgb="FFFF0000"/>
              <x14:negativeBorderColor rgb="FFFF0000"/>
              <x14:axisColor rgb="FF000000"/>
            </x14:dataBar>
          </x14:cfRule>
          <xm:sqref>P1:P1048576</xm:sqref>
        </x14:conditionalFormatting>
        <x14:conditionalFormatting xmlns:xm="http://schemas.microsoft.com/office/excel/2006/main">
          <x14:cfRule type="dataBar" id="{4D9D3980-7C43-4F87-98FE-2BA23681CB46}">
            <x14:dataBar minLength="0" maxLength="100" gradient="0">
              <x14:cfvo type="percent">
                <xm:f>0</xm:f>
              </x14:cfvo>
              <x14:cfvo type="percent">
                <xm:f>100</xm:f>
              </x14:cfvo>
              <x14:negativeFillColor rgb="FFFF0000"/>
              <x14:axisColor rgb="FF000000"/>
            </x14:dataBar>
          </x14:cfRule>
          <xm:sqref>P7:P8</xm:sqref>
        </x14:conditionalFormatting>
        <x14:conditionalFormatting xmlns:xm="http://schemas.microsoft.com/office/excel/2006/main">
          <x14:cfRule type="dataBar" id="{9401105D-91C1-48E6-8602-EF5735B20089}">
            <x14:dataBar minLength="0" maxLength="100" gradient="0">
              <x14:cfvo type="percent">
                <xm:f>0</xm:f>
              </x14:cfvo>
              <x14:cfvo type="percent">
                <xm:f>100</xm:f>
              </x14:cfvo>
              <x14:negativeFillColor rgb="FFFF0000"/>
              <x14:axisColor rgb="FF000000"/>
            </x14:dataBar>
          </x14:cfRule>
          <xm:sqref>P3</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51944C-37D8-4ACB-93E4-773404C04E3A}">
  <sheetPr codeName="Feuil4"/>
  <dimension ref="B3:M19"/>
  <sheetViews>
    <sheetView zoomScale="90" zoomScaleNormal="90" workbookViewId="0">
      <selection activeCell="B17" sqref="B17"/>
    </sheetView>
  </sheetViews>
  <sheetFormatPr baseColWidth="10" defaultRowHeight="14.25" x14ac:dyDescent="0.2"/>
  <cols>
    <col min="2" max="2" width="24.25" style="53" customWidth="1"/>
    <col min="3" max="3" width="22.5" style="1" bestFit="1" customWidth="1"/>
    <col min="4" max="4" width="39.75" style="20" bestFit="1" customWidth="1"/>
    <col min="5" max="5" width="17.875" style="8" customWidth="1"/>
    <col min="6" max="6" width="15" style="8" customWidth="1"/>
    <col min="7" max="7" width="23.125" customWidth="1"/>
    <col min="8" max="8" width="19.5" bestFit="1" customWidth="1"/>
    <col min="9" max="9" width="13.5" customWidth="1"/>
    <col min="10" max="10" width="21.625" customWidth="1"/>
    <col min="12" max="12" width="15.875" bestFit="1" customWidth="1"/>
    <col min="13" max="13" width="14.25" bestFit="1" customWidth="1"/>
  </cols>
  <sheetData>
    <row r="3" spans="2:13" x14ac:dyDescent="0.2">
      <c r="B3" s="50" t="s">
        <v>16</v>
      </c>
      <c r="C3" s="37">
        <f>COUNTIF(DataActivités[Statut],"=Non Commencée")/(COUNTA(DataActivités[Statut]))</f>
        <v>0</v>
      </c>
    </row>
    <row r="4" spans="2:13" x14ac:dyDescent="0.2">
      <c r="B4" s="50" t="s">
        <v>12</v>
      </c>
      <c r="C4" s="37">
        <f>COUNTIF(DataActivités[Statut],"=En cours")/(COUNTA(DataActivités[Statut]))</f>
        <v>0.5</v>
      </c>
    </row>
    <row r="5" spans="2:13" x14ac:dyDescent="0.2">
      <c r="B5" s="50" t="s">
        <v>13</v>
      </c>
      <c r="C5" s="37">
        <f>COUNTIF(DataActivités[Statut],"=Terminée")/(COUNTA(DataActivités[Statut]))</f>
        <v>0.5</v>
      </c>
    </row>
    <row r="6" spans="2:13" x14ac:dyDescent="0.2">
      <c r="B6" s="50" t="s">
        <v>17</v>
      </c>
      <c r="C6" s="37">
        <f>COUNTIF(DataActivités[Statut],"=Retardée")/(COUNTA(DataActivités[Statut]))</f>
        <v>0</v>
      </c>
    </row>
    <row r="7" spans="2:13" x14ac:dyDescent="0.2">
      <c r="B7" s="51"/>
      <c r="C7" s="38"/>
    </row>
    <row r="8" spans="2:13" x14ac:dyDescent="0.2">
      <c r="B8" s="51"/>
      <c r="C8" s="38"/>
    </row>
    <row r="9" spans="2:13" x14ac:dyDescent="0.2">
      <c r="B9" s="51"/>
      <c r="C9" s="38"/>
    </row>
    <row r="10" spans="2:13" x14ac:dyDescent="0.2">
      <c r="B10" s="51"/>
      <c r="C10" s="38"/>
    </row>
    <row r="11" spans="2:13" x14ac:dyDescent="0.2">
      <c r="B11" s="51"/>
      <c r="C11" s="38"/>
    </row>
    <row r="12" spans="2:13" x14ac:dyDescent="0.2">
      <c r="B12" s="51"/>
      <c r="C12" s="38"/>
    </row>
    <row r="15" spans="2:13" x14ac:dyDescent="0.2">
      <c r="B15" s="52" t="s">
        <v>9</v>
      </c>
      <c r="C15" s="15" t="s">
        <v>1</v>
      </c>
      <c r="D15" s="59" t="s">
        <v>10</v>
      </c>
      <c r="E15" s="27" t="s">
        <v>2</v>
      </c>
      <c r="F15" s="27" t="s">
        <v>3</v>
      </c>
      <c r="G15" s="17" t="s">
        <v>7</v>
      </c>
      <c r="H15" s="25" t="s">
        <v>4</v>
      </c>
      <c r="I15" s="25" t="s">
        <v>5</v>
      </c>
      <c r="J15" s="19" t="s">
        <v>6</v>
      </c>
      <c r="K15" s="19" t="s">
        <v>8</v>
      </c>
      <c r="L15" s="26" t="s">
        <v>11</v>
      </c>
      <c r="M15" s="26" t="s">
        <v>20</v>
      </c>
    </row>
    <row r="16" spans="2:13" x14ac:dyDescent="0.2">
      <c r="B16" s="49" t="s">
        <v>32</v>
      </c>
      <c r="C16" s="10" t="s">
        <v>34</v>
      </c>
      <c r="D16" s="11" t="s">
        <v>33</v>
      </c>
      <c r="E16" s="28">
        <v>44927</v>
      </c>
      <c r="F16" s="29">
        <v>45284</v>
      </c>
      <c r="G16" s="2">
        <f t="shared" ref="G16:G17" si="0">IF(OR(ISBLANK(E16),ISBLANK(F16)),"",F16-E16+1)</f>
        <v>358</v>
      </c>
      <c r="H16" s="5">
        <v>44958</v>
      </c>
      <c r="I16" s="6">
        <v>45291</v>
      </c>
      <c r="J16" s="23">
        <f t="shared" ref="J16:J18" si="1">IF(OR(ISBLANK(H16),ISBLANK(I16)),"",I16-H16+1)</f>
        <v>334</v>
      </c>
      <c r="K16" s="7">
        <f>IF(OR(ISBLANK(DataActivités[[#This Row],[Date début réel]]),ISBLANK(DataActivités[[#This Row],[Date fin réel]])),"",J16-G16)</f>
        <v>-24</v>
      </c>
      <c r="L16" s="9" t="s">
        <v>13</v>
      </c>
      <c r="M16" s="35">
        <f>IF(OR(ISBLANK(DataActivités[[#This Row],[Date début prévu]]),ISBLANK(DataActivités[[#This Row],[Date fin prévu]]),ISBLANK(DataActivités[[#This Row],[Date début réel]]),ISBLANK(DataActivités[[#This Row],[Date fin réel]])),"",(K16/G16))</f>
        <v>-6.7039106145251395E-2</v>
      </c>
    </row>
    <row r="17" spans="2:13" x14ac:dyDescent="0.2">
      <c r="B17" s="49" t="s">
        <v>32</v>
      </c>
      <c r="C17" s="10" t="s">
        <v>36</v>
      </c>
      <c r="D17" s="11" t="s">
        <v>37</v>
      </c>
      <c r="E17" s="28">
        <v>45693</v>
      </c>
      <c r="F17" s="29">
        <v>45782</v>
      </c>
      <c r="G17" s="2">
        <f t="shared" si="0"/>
        <v>90</v>
      </c>
      <c r="H17" s="5">
        <v>45782</v>
      </c>
      <c r="I17" s="6">
        <v>45782</v>
      </c>
      <c r="J17" s="23">
        <f t="shared" si="1"/>
        <v>1</v>
      </c>
      <c r="K17" s="7">
        <f>IF(OR(ISBLANK(DataActivités[[#This Row],[Date début réel]]),ISBLANK(DataActivités[[#This Row],[Date fin réel]])),"",J17-G17)</f>
        <v>-89</v>
      </c>
      <c r="L17" s="9" t="s">
        <v>13</v>
      </c>
      <c r="M17" s="35">
        <f>IF(OR(ISBLANK(DataActivités[[#This Row],[Date début prévu]]),ISBLANK(DataActivités[[#This Row],[Date fin prévu]]),ISBLANK(DataActivités[[#This Row],[Date début réel]]),ISBLANK(DataActivités[[#This Row],[Date fin réel]])),"",(K17/G17))</f>
        <v>-0.98888888888888893</v>
      </c>
    </row>
    <row r="18" spans="2:13" x14ac:dyDescent="0.2">
      <c r="B18" s="61" t="s">
        <v>32</v>
      </c>
      <c r="C18" s="30" t="s">
        <v>36</v>
      </c>
      <c r="D18" s="60" t="s">
        <v>37</v>
      </c>
      <c r="E18" s="39">
        <v>45019</v>
      </c>
      <c r="F18" s="40">
        <v>45054</v>
      </c>
      <c r="G18" s="41">
        <f>IF(OR(ISBLANK(E18),ISBLANK(F18)),"",F18-E18+1)</f>
        <v>36</v>
      </c>
      <c r="H18" s="21">
        <v>45081</v>
      </c>
      <c r="I18" s="22">
        <v>45416</v>
      </c>
      <c r="J18" s="23">
        <f t="shared" si="1"/>
        <v>336</v>
      </c>
      <c r="K18" s="24">
        <f>IF(OR(ISBLANK(DataActivités[[#This Row],[Date début réel]]),ISBLANK(DataActivités[[#This Row],[Date fin réel]])),"",J18-G18)</f>
        <v>300</v>
      </c>
      <c r="L18" s="16" t="s">
        <v>12</v>
      </c>
      <c r="M18" s="42">
        <f>IF(OR(ISBLANK(DataActivités[[#This Row],[Date début prévu]]),ISBLANK(DataActivités[[#This Row],[Date fin prévu]]),ISBLANK(DataActivités[[#This Row],[Date début réel]]),ISBLANK(DataActivités[[#This Row],[Date fin réel]])),"",(K18/G18))</f>
        <v>8.3333333333333339</v>
      </c>
    </row>
    <row r="19" spans="2:13" x14ac:dyDescent="0.2">
      <c r="B19" s="61" t="s">
        <v>35</v>
      </c>
      <c r="C19" s="30" t="s">
        <v>34</v>
      </c>
      <c r="D19" s="60" t="s">
        <v>33</v>
      </c>
      <c r="E19" s="39">
        <v>45387</v>
      </c>
      <c r="F19" s="40">
        <v>45449</v>
      </c>
      <c r="G19" s="41">
        <f>IF(OR(ISBLANK(E19),ISBLANK(F19)),"",F19-E19+1)</f>
        <v>63</v>
      </c>
      <c r="H19" s="21">
        <v>45416</v>
      </c>
      <c r="I19" s="22">
        <v>45510</v>
      </c>
      <c r="J19" s="23">
        <f>IF(OR(ISBLANK(H19),ISBLANK(I19)),"",I19-H19+1)</f>
        <v>95</v>
      </c>
      <c r="K19" s="24">
        <f>IF(OR(ISBLANK(DataActivités[[#This Row],[Date début réel]]),ISBLANK(DataActivités[[#This Row],[Date fin réel]])),"",J19-G19)</f>
        <v>32</v>
      </c>
      <c r="L19" s="16" t="s">
        <v>12</v>
      </c>
      <c r="M19" s="42">
        <f>IF(OR(ISBLANK(DataActivités[[#This Row],[Date début prévu]]),ISBLANK(DataActivités[[#This Row],[Date fin prévu]]),ISBLANK(DataActivités[[#This Row],[Date début réel]]),ISBLANK(DataActivités[[#This Row],[Date fin réel]])),"",(K19/G19))</f>
        <v>0.50793650793650791</v>
      </c>
    </row>
  </sheetData>
  <pageMargins left="0.7" right="0.7" top="0.75" bottom="0.75" header="0.3" footer="0.3"/>
  <pageSetup paperSize="9" orientation="portrait" horizontalDpi="4294967293" verticalDpi="0" r:id="rId1"/>
  <headerFooter>
    <oddFooter>&amp;R_x000D_&amp;1#&amp;"Arial"&amp;10&amp;K000000 Confidential C</oddFooter>
  </headerFooter>
  <customProperties>
    <customPr name="PolyworksSheetId" r:id="rId2"/>
  </customProperties>
  <drawing r:id="rId3"/>
  <tableParts count="1">
    <tablePart r:id="rId4"/>
  </tableParts>
  <extLst>
    <ext xmlns:x14="http://schemas.microsoft.com/office/spreadsheetml/2009/9/main" uri="{CCE6A557-97BC-4b89-ADB6-D9C93CAAB3DF}">
      <x14:dataValidations xmlns:xm="http://schemas.microsoft.com/office/excel/2006/main" count="1">
        <x14:dataValidation type="list" allowBlank="1" showInputMessage="1" showErrorMessage="1" xr:uid="{73A05F4D-A24D-4C2E-B5E0-10A30AE4CF9F}">
          <x14:formula1>
            <xm:f>Annexe!$B$3:$B$6</xm:f>
          </x14:formula1>
          <xm:sqref>L16:L19</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93025B-7E04-48CC-ACC9-0549FD2817CC}">
  <sheetPr codeName="Feuil8"/>
  <dimension ref="B2:B6"/>
  <sheetViews>
    <sheetView workbookViewId="0">
      <selection activeCell="D10" sqref="D10"/>
    </sheetView>
  </sheetViews>
  <sheetFormatPr baseColWidth="10" defaultRowHeight="14.25" x14ac:dyDescent="0.2"/>
  <cols>
    <col min="2" max="2" width="14.875" bestFit="1" customWidth="1"/>
  </cols>
  <sheetData>
    <row r="2" spans="2:2" x14ac:dyDescent="0.2">
      <c r="B2" s="12" t="s">
        <v>11</v>
      </c>
    </row>
    <row r="3" spans="2:2" x14ac:dyDescent="0.2">
      <c r="B3" s="9" t="s">
        <v>14</v>
      </c>
    </row>
    <row r="4" spans="2:2" x14ac:dyDescent="0.2">
      <c r="B4" s="9" t="s">
        <v>12</v>
      </c>
    </row>
    <row r="5" spans="2:2" x14ac:dyDescent="0.2">
      <c r="B5" s="9" t="s">
        <v>13</v>
      </c>
    </row>
    <row r="6" spans="2:2" x14ac:dyDescent="0.2">
      <c r="B6" s="36" t="s">
        <v>17</v>
      </c>
    </row>
  </sheetData>
  <pageMargins left="0.7" right="0.7" top="0.75" bottom="0.75" header="0.3" footer="0.3"/>
  <customProperties>
    <customPr name="PolyworksSheetId" r:id="rId1"/>
  </customPropertie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ReportLoop>
  <AddInVersion year="22" major="1" minor="0" build="1030"/>
  <DataVersion major="1" minor="0"> </DataVersion>
  <Snapshots>
    <Version>1</Version>
  </Snapshots>
  <ProjectData>
    <Version/>
    <Workspaces/>
  </ProjectData>
</ReportLoop>
</file>

<file path=customXml/itemProps1.xml><?xml version="1.0" encoding="utf-8"?>
<ds:datastoreItem xmlns:ds="http://schemas.openxmlformats.org/officeDocument/2006/customXml" ds:itemID="{BB92DFA9-E23C-4F98-9772-0B82DA9C343D}">
  <ds:schemaRefs/>
</ds:datastoreItem>
</file>

<file path=docMetadata/LabelInfo.xml><?xml version="1.0" encoding="utf-8"?>
<clbl:labelList xmlns:clbl="http://schemas.microsoft.com/office/2020/mipLabelMetadata">
  <clbl:label id="{fd1c0902-ed92-4fed-896d-2e7725de02d4}" enabled="1" method="Standard" siteId="{d6b0bbee-7cd9-4d60-bce6-4a67b543e2ae}" removed="0"/>
</clbl:labelLis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Data_Projet</vt:lpstr>
      <vt:lpstr>Data_Sous_tâche</vt:lpstr>
      <vt:lpstr>Annexe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FOURRIER Clara</dc:creator>
  <cp:lastModifiedBy>FOURRIER Clara</cp:lastModifiedBy>
  <cp:lastPrinted>2017-01-28T01:37:13Z</cp:lastPrinted>
  <dcterms:created xsi:type="dcterms:W3CDTF">2017-01-09T18:01:51Z</dcterms:created>
  <dcterms:modified xsi:type="dcterms:W3CDTF">2024-01-31T19:39:35Z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pyright">
    <vt:lpwstr>(c) 2017 Vertex42 LLC</vt:lpwstr>
  </property>
  <property fmtid="{D5CDD505-2E9C-101B-9397-08002B2CF9AE}" pid="3" name="Version">
    <vt:lpwstr>1.0.0</vt:lpwstr>
  </property>
</Properties>
</file>