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ustomProperty1.bin" ContentType="application/vnd.openxmlformats-officedocument.spreadsheetml.customProperty"/>
  <Override PartName="/xl/tables/table1.xml" ContentType="application/vnd.openxmlformats-officedocument.spreadsheetml.table+xml"/>
  <Override PartName="/xl/customProperty2.bin" ContentType="application/vnd.openxmlformats-officedocument.spreadsheetml.customProperty"/>
  <Override PartName="/xl/tables/table2.xml" ContentType="application/vnd.openxmlformats-officedocument.spreadsheetml.table+xml"/>
  <Override PartName="/xl/customProperty3.bin" ContentType="application/vnd.openxmlformats-officedocument.spreadsheetml.customProperty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Metadata/LabelInfo.xml" ContentType="application/vnd.ms-office.classificationlabel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 codeName="{AE6600E7-7A62-396C-DE95-9942FA9DD81E}"/>
  <workbookPr codeName="ThisWorkbook"/>
  <mc:AlternateContent xmlns:mc="http://schemas.openxmlformats.org/markup-compatibility/2006">
    <mc:Choice Requires="x15">
      <x15ac:absPath xmlns:x15ac="http://schemas.microsoft.com/office/spreadsheetml/2010/11/ac" url="https://grouperenault-my.sharepoint.com/personal/clara_fourrier_renault_com/Documents/Documents/Renault/Dashboard &amp; Reporting/Automatisation/"/>
    </mc:Choice>
  </mc:AlternateContent>
  <xr:revisionPtr revIDLastSave="42" documentId="8_{40A8FB3B-0CB2-4D55-AAE4-2BF7F2147B80}" xr6:coauthVersionLast="47" xr6:coauthVersionMax="47" xr10:uidLastSave="{C12D6234-8FA2-4221-B906-948CB4DA3B0C}"/>
  <bookViews>
    <workbookView xWindow="-120" yWindow="-120" windowWidth="29040" windowHeight="15840" xr2:uid="{00000000-000D-0000-FFFF-FFFF00000000}"/>
  </bookViews>
  <sheets>
    <sheet name="Data_Projet" sheetId="20" r:id="rId1"/>
    <sheet name="Data_Sous_tâche_Automat" sheetId="27" r:id="rId2"/>
    <sheet name="Annexe" sheetId="23" r:id="rId3"/>
  </sheets>
  <definedNames>
    <definedName name="nextDate">#REF!</definedName>
    <definedName name="pEnd">#REF!</definedName>
    <definedName name="thisDate">#REF!</definedName>
    <definedName name="valuevx">42.314159</definedName>
    <definedName name="vertex42_copyright" hidden="1">"© 2017 Vertex42 LLC"</definedName>
    <definedName name="vertex42_id" hidden="1">"project-planner.xlsx"</definedName>
    <definedName name="vertex42_title" hidden="1">"Project Planner Template"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R3" i="20" l="1"/>
  <c r="P3" i="20"/>
  <c r="D3" i="20"/>
  <c r="G16" i="27"/>
  <c r="K16" i="27" s="1"/>
  <c r="M16" i="27" s="1"/>
  <c r="G17" i="27"/>
  <c r="K17" i="27"/>
  <c r="M17" i="27"/>
  <c r="G18" i="27"/>
  <c r="K18" i="27" s="1"/>
  <c r="M18" i="27" s="1"/>
  <c r="G19" i="27"/>
  <c r="K19" i="27"/>
  <c r="M19" i="27"/>
  <c r="G20" i="27"/>
  <c r="K20" i="27"/>
  <c r="M20" i="27"/>
  <c r="G21" i="27"/>
  <c r="K21" i="27"/>
  <c r="M21" i="27"/>
  <c r="G22" i="27"/>
  <c r="K22" i="27"/>
  <c r="M22" i="27"/>
  <c r="G23" i="27"/>
  <c r="K23" i="27"/>
  <c r="M23" i="27"/>
  <c r="G24" i="27"/>
  <c r="K24" i="27"/>
  <c r="M24" i="27"/>
  <c r="G25" i="27"/>
  <c r="K25" i="27"/>
  <c r="M25" i="27"/>
  <c r="G26" i="27"/>
  <c r="K26" i="27"/>
  <c r="M26" i="27"/>
  <c r="G27" i="27"/>
  <c r="K27" i="27"/>
  <c r="M27" i="27"/>
  <c r="G28" i="27"/>
  <c r="K28" i="27"/>
  <c r="M28" i="27"/>
  <c r="G29" i="27"/>
  <c r="K29" i="27"/>
  <c r="M29" i="27"/>
  <c r="G30" i="27"/>
  <c r="K30" i="27"/>
  <c r="M30" i="27"/>
  <c r="G31" i="27"/>
  <c r="K31" i="27"/>
  <c r="M31" i="27" s="1"/>
  <c r="G32" i="27"/>
  <c r="K32" i="27"/>
  <c r="M32" i="27"/>
  <c r="G33" i="27"/>
  <c r="K33" i="27"/>
  <c r="M33" i="27"/>
  <c r="G34" i="27"/>
  <c r="J34" i="27"/>
  <c r="K34" i="27"/>
  <c r="M34" i="27"/>
  <c r="G35" i="27"/>
  <c r="J35" i="27"/>
  <c r="K35" i="27"/>
  <c r="M35" i="27"/>
  <c r="G36" i="27"/>
  <c r="J36" i="27"/>
  <c r="K36" i="27"/>
  <c r="M36" i="27"/>
  <c r="G37" i="27"/>
  <c r="J37" i="27"/>
  <c r="K37" i="27"/>
  <c r="M37" i="27"/>
  <c r="G38" i="27"/>
  <c r="J38" i="27"/>
  <c r="K38" i="27"/>
  <c r="M38" i="27"/>
  <c r="G39" i="27"/>
  <c r="J39" i="27"/>
  <c r="K39" i="27"/>
  <c r="M39" i="27"/>
  <c r="G40" i="27"/>
  <c r="J40" i="27"/>
  <c r="K40" i="27"/>
  <c r="M40" i="27"/>
  <c r="G41" i="27"/>
  <c r="J41" i="27"/>
  <c r="K41" i="27"/>
  <c r="M41" i="27"/>
  <c r="G42" i="27"/>
  <c r="J42" i="27"/>
  <c r="K42" i="27"/>
  <c r="M42" i="27"/>
  <c r="G43" i="27"/>
  <c r="J43" i="27"/>
  <c r="K43" i="27"/>
  <c r="M43" i="27"/>
  <c r="G44" i="27"/>
  <c r="J44" i="27"/>
  <c r="K44" i="27"/>
  <c r="M44" i="27"/>
  <c r="G45" i="27"/>
  <c r="K45" i="27"/>
  <c r="M45" i="27"/>
  <c r="G46" i="27"/>
  <c r="K46" i="27"/>
  <c r="M46" i="27"/>
  <c r="G47" i="27"/>
  <c r="K47" i="27"/>
  <c r="M47" i="27"/>
  <c r="G48" i="27"/>
  <c r="K48" i="27"/>
  <c r="M48" i="27"/>
  <c r="G49" i="27"/>
  <c r="K49" i="27"/>
  <c r="M49" i="27"/>
  <c r="G50" i="27"/>
  <c r="K50" i="27"/>
  <c r="M50" i="27"/>
  <c r="G51" i="27"/>
  <c r="K51" i="27"/>
  <c r="M51" i="27"/>
  <c r="G52" i="27"/>
  <c r="K52" i="27"/>
  <c r="M52" i="27"/>
  <c r="G53" i="27"/>
  <c r="J53" i="27"/>
  <c r="K53" i="27"/>
  <c r="M53" i="27"/>
  <c r="G54" i="27"/>
  <c r="J54" i="27"/>
  <c r="K54" i="27"/>
  <c r="M54" i="27"/>
  <c r="C6" i="27"/>
  <c r="C5" i="27"/>
  <c r="C4" i="27"/>
  <c r="C3" i="27"/>
  <c r="I3" i="20" a="1"/>
  <c r="I3" i="20" s="1"/>
  <c r="D4" i="20"/>
  <c r="H4" i="20" a="1"/>
  <c r="H4" i="20" s="1"/>
  <c r="I4" i="20" a="1"/>
  <c r="I4" i="20" s="1"/>
  <c r="H3" i="20" a="1"/>
  <c r="H3" i="20" s="1"/>
  <c r="F3" i="20" a="1"/>
  <c r="F3" i="20" s="1"/>
  <c r="F4" i="20" a="1"/>
  <c r="F4" i="20" s="1"/>
  <c r="E4" i="20" a="1"/>
  <c r="E4" i="20" s="1"/>
  <c r="E3" i="20" a="1"/>
  <c r="E3" i="20" s="1"/>
  <c r="S3" i="20"/>
  <c r="T3" i="20" l="1"/>
  <c r="V3" i="20" a="1"/>
  <c r="V3" i="20" s="1"/>
  <c r="U3" i="20" a="1"/>
  <c r="U3" i="20" s="1"/>
  <c r="J4" i="20"/>
  <c r="J3" i="20"/>
  <c r="G3" i="20"/>
  <c r="G4" i="20"/>
  <c r="W3" i="20" l="1"/>
  <c r="X3" i="20" s="1"/>
  <c r="Y3" i="20" s="1"/>
  <c r="K4" i="20"/>
  <c r="L4" i="20" s="1"/>
  <c r="K3" i="20"/>
  <c r="L3" i="20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<sst xmlns="http://schemas.openxmlformats.org/spreadsheetml/2006/main" count="89" uniqueCount="40">
  <si>
    <t>WBS</t>
  </si>
  <si>
    <t>Descritpion tâches</t>
  </si>
  <si>
    <t>Date début prévu</t>
  </si>
  <si>
    <t>Date fin prévu</t>
  </si>
  <si>
    <t>Date début réel</t>
  </si>
  <si>
    <t>Date fin réel</t>
  </si>
  <si>
    <t>Nombre de jours réels</t>
  </si>
  <si>
    <t>Nombre de jours prévus</t>
  </si>
  <si>
    <t xml:space="preserve">Ecart </t>
  </si>
  <si>
    <t>Activité</t>
  </si>
  <si>
    <t>Sous-Tâche</t>
  </si>
  <si>
    <t>Statut</t>
  </si>
  <si>
    <t>En cours</t>
  </si>
  <si>
    <t>Terminée</t>
  </si>
  <si>
    <t>Non commencée</t>
  </si>
  <si>
    <t>Progression</t>
  </si>
  <si>
    <t xml:space="preserve">Non Commencée </t>
  </si>
  <si>
    <t>Retardée</t>
  </si>
  <si>
    <t>Objectif</t>
  </si>
  <si>
    <t>Ecart Plannification</t>
  </si>
  <si>
    <t>% Ecart</t>
  </si>
  <si>
    <t xml:space="preserve">% Ecart </t>
  </si>
  <si>
    <t>Date début Prévue</t>
  </si>
  <si>
    <t>Date Fin Prévue</t>
  </si>
  <si>
    <t>Date Début Réelle</t>
  </si>
  <si>
    <t>Date Fin Réelle</t>
  </si>
  <si>
    <t>Nombre de jour</t>
  </si>
  <si>
    <t>Date Début Prévue</t>
  </si>
  <si>
    <t>Nombre Jour Prévu</t>
  </si>
  <si>
    <t>Nombre de jour Réel</t>
  </si>
  <si>
    <t>Activités</t>
  </si>
  <si>
    <t>Ecart</t>
  </si>
  <si>
    <t>Projet 1</t>
  </si>
  <si>
    <t>Sous-tâche 1</t>
  </si>
  <si>
    <t>Tâche 1</t>
  </si>
  <si>
    <t>Projet 2</t>
  </si>
  <si>
    <t>Tâche 2</t>
  </si>
  <si>
    <t>Sous-tâche 2</t>
  </si>
  <si>
    <t>Tache 1</t>
  </si>
  <si>
    <t>Sous-Tâche1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</si>
</sst>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164" formatCode="d/m/yy;@"/>
    <numFmt numFmtId="165" formatCode="[$-F800]dddd\,\ mmmm\ dd\,\ yyyy"/>
  </numFmts>
  <fonts count="10" x14ac:knownFonts="1">
    <font>
      <sz val="11"/>
      <color theme="1"/>
      <name val="Arial"/>
      <family val="2"/>
      <scheme val="minor"/>
    </font>
    <font>
      <u/>
      <sz val="11"/>
      <color indexed="12"/>
      <name val="Arial"/>
      <family val="2"/>
    </font>
    <font>
      <sz val="10"/>
      <color theme="1"/>
      <name val="Arial"/>
      <family val="2"/>
      <scheme val="minor"/>
    </font>
    <font>
      <sz val="11"/>
      <name val="Arial"/>
      <family val="2"/>
      <scheme val="minor"/>
    </font>
    <font>
      <b/>
      <sz val="9"/>
      <color theme="0"/>
      <name val="Arial"/>
      <family val="2"/>
      <scheme val="minor"/>
    </font>
    <font>
      <sz val="11"/>
      <color theme="1"/>
      <name val="Arial"/>
      <family val="2"/>
      <scheme val="minor"/>
    </font>
    <font>
      <b/>
      <sz val="11"/>
      <color theme="0"/>
      <name val="Arial"/>
      <family val="2"/>
      <scheme val="minor"/>
    </font>
    <font>
      <sz val="11"/>
      <color theme="0"/>
      <name val="Arial"/>
      <family val="2"/>
      <scheme val="minor"/>
    </font>
    <font>
      <sz val="8"/>
      <name val="Arial"/>
      <family val="2"/>
      <scheme val="minor"/>
    </font>
    <font>
      <b/>
      <sz val="10"/>
      <color theme="0"/>
      <name val="Arial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45BB90"/>
        <bgColor theme="4"/>
      </patternFill>
    </fill>
    <fill>
      <patternFill patternType="darkUp">
        <fgColor theme="1" tint="0.499984740745262"/>
        <bgColor rgb="FF45BB90"/>
      </patternFill>
    </fill>
    <fill>
      <patternFill patternType="solid">
        <fgColor rgb="FF24624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  <xf numFmtId="9" fontId="5" fillId="0" borderId="0" applyFont="0" applyFill="0" applyBorder="0" applyAlignment="0" applyProtection="0"/>
  </cellStyleXfs>
  <cellXfs count="75">
    <xf numFmtId="0" fontId="0" fillId="0" borderId="0" xfId="0"/>
    <xf numFmtId="0" fontId="0" fillId="0" borderId="0" xfId="0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9" fillId="4" borderId="1" xfId="0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164" fontId="3" fillId="0" borderId="1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7" fillId="4" borderId="2" xfId="0" applyFont="1" applyFill="1" applyBorder="1" applyAlignment="1">
      <alignment horizontal="center" vertical="center"/>
    </xf>
    <xf numFmtId="14" fontId="0" fillId="0" borderId="0" xfId="0" applyNumberFormat="1"/>
    <xf numFmtId="0" fontId="0" fillId="0" borderId="1" xfId="0" applyBorder="1"/>
    <xf numFmtId="0" fontId="0" fillId="5" borderId="1" xfId="0" applyFont="1" applyFill="1" applyBorder="1" applyAlignment="1">
      <alignment horizontal="center" vertical="center"/>
    </xf>
    <xf numFmtId="0" fontId="0" fillId="5" borderId="1" xfId="0" applyFill="1" applyBorder="1" applyAlignment="1">
      <alignment horizontal="left" vertical="center"/>
    </xf>
    <xf numFmtId="0" fontId="0" fillId="6" borderId="1" xfId="0" applyFill="1" applyBorder="1"/>
    <xf numFmtId="14" fontId="0" fillId="0" borderId="1" xfId="0" applyNumberFormat="1" applyBorder="1"/>
    <xf numFmtId="0" fontId="4" fillId="2" borderId="4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0" fillId="0" borderId="9" xfId="0" applyBorder="1"/>
    <xf numFmtId="0" fontId="0" fillId="0" borderId="2" xfId="0" applyBorder="1"/>
    <xf numFmtId="0" fontId="4" fillId="3" borderId="5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0" fillId="0" borderId="0" xfId="0" applyAlignment="1">
      <alignment horizontal="left"/>
    </xf>
    <xf numFmtId="0" fontId="3" fillId="0" borderId="8" xfId="0" applyFont="1" applyFill="1" applyBorder="1" applyAlignment="1">
      <alignment horizontal="center" vertical="center"/>
    </xf>
    <xf numFmtId="164" fontId="0" fillId="0" borderId="8" xfId="0" applyNumberFormat="1" applyBorder="1" applyAlignment="1">
      <alignment horizontal="center" vertical="center"/>
    </xf>
    <xf numFmtId="164" fontId="3" fillId="0" borderId="8" xfId="0" applyNumberFormat="1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7" fillId="4" borderId="9" xfId="0" applyFont="1" applyFill="1" applyBorder="1" applyAlignment="1">
      <alignment horizontal="center" vertical="center"/>
    </xf>
    <xf numFmtId="165" fontId="4" fillId="2" borderId="5" xfId="0" applyNumberFormat="1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14" fontId="4" fillId="3" borderId="5" xfId="0" applyNumberFormat="1" applyFont="1" applyFill="1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/>
    </xf>
    <xf numFmtId="14" fontId="0" fillId="0" borderId="8" xfId="0" applyNumberFormat="1" applyBorder="1" applyAlignment="1">
      <alignment horizontal="center"/>
    </xf>
    <xf numFmtId="0" fontId="0" fillId="5" borderId="1" xfId="0" applyFont="1" applyFill="1" applyBorder="1" applyAlignment="1">
      <alignment horizontal="center"/>
    </xf>
    <xf numFmtId="0" fontId="0" fillId="5" borderId="8" xfId="0" applyFont="1" applyFill="1" applyBorder="1" applyAlignment="1">
      <alignment horizontal="center"/>
    </xf>
    <xf numFmtId="0" fontId="9" fillId="4" borderId="3" xfId="0" applyFont="1" applyFill="1" applyBorder="1" applyAlignment="1">
      <alignment horizontal="center" vertical="center"/>
    </xf>
    <xf numFmtId="0" fontId="9" fillId="4" borderId="7" xfId="0" applyFont="1" applyFill="1" applyBorder="1" applyAlignment="1">
      <alignment horizontal="center" vertical="center"/>
    </xf>
    <xf numFmtId="0" fontId="6" fillId="4" borderId="8" xfId="0" applyFont="1" applyFill="1" applyBorder="1" applyAlignment="1">
      <alignment horizontal="center" vertical="center"/>
    </xf>
    <xf numFmtId="9" fontId="0" fillId="0" borderId="0" xfId="2" applyFont="1"/>
    <xf numFmtId="9" fontId="0" fillId="0" borderId="1" xfId="2" applyFont="1" applyBorder="1"/>
    <xf numFmtId="0" fontId="0" fillId="0" borderId="1" xfId="0" applyFill="1" applyBorder="1"/>
    <xf numFmtId="10" fontId="0" fillId="0" borderId="1" xfId="0" applyNumberFormat="1" applyBorder="1"/>
    <xf numFmtId="0" fontId="4" fillId="2" borderId="11" xfId="0" applyFont="1" applyFill="1" applyBorder="1" applyAlignment="1">
      <alignment horizontal="center" vertical="center" wrapText="1"/>
    </xf>
    <xf numFmtId="10" fontId="0" fillId="0" borderId="0" xfId="0" applyNumberFormat="1" applyBorder="1"/>
    <xf numFmtId="14" fontId="0" fillId="0" borderId="8" xfId="0" applyNumberFormat="1" applyBorder="1" applyAlignment="1">
      <alignment horizontal="center" vertical="center"/>
    </xf>
    <xf numFmtId="14" fontId="3" fillId="0" borderId="8" xfId="0" applyNumberFormat="1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2" fillId="5" borderId="1" xfId="0" applyFont="1" applyFill="1" applyBorder="1" applyAlignment="1">
      <alignment horizontal="center"/>
    </xf>
    <xf numFmtId="9" fontId="0" fillId="0" borderId="8" xfId="2" applyFont="1" applyBorder="1"/>
    <xf numFmtId="9" fontId="0" fillId="0" borderId="2" xfId="2" applyFont="1" applyBorder="1"/>
    <xf numFmtId="14" fontId="0" fillId="0" borderId="1" xfId="2" applyNumberFormat="1" applyFont="1" applyBorder="1"/>
    <xf numFmtId="14" fontId="0" fillId="0" borderId="8" xfId="2" applyNumberFormat="1" applyFont="1" applyBorder="1"/>
    <xf numFmtId="2" fontId="0" fillId="0" borderId="1" xfId="2" applyNumberFormat="1" applyFont="1" applyBorder="1"/>
    <xf numFmtId="14" fontId="4" fillId="2" borderId="5" xfId="0" applyNumberFormat="1" applyFont="1" applyFill="1" applyBorder="1" applyAlignment="1">
      <alignment horizontal="center" vertical="center" wrapText="1"/>
    </xf>
    <xf numFmtId="2" fontId="0" fillId="0" borderId="1" xfId="0" applyNumberFormat="1" applyBorder="1"/>
    <xf numFmtId="0" fontId="2" fillId="5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9" fillId="2" borderId="4" xfId="0" applyFont="1" applyFill="1" applyBorder="1" applyAlignment="1">
      <alignment horizontal="center" vertical="center"/>
    </xf>
    <xf numFmtId="0" fontId="2" fillId="5" borderId="8" xfId="0" applyFont="1" applyFill="1" applyBorder="1" applyAlignment="1">
      <alignment horizontal="center" vertical="center"/>
    </xf>
    <xf numFmtId="0" fontId="2" fillId="0" borderId="0" xfId="0" applyFont="1"/>
    <xf numFmtId="10" fontId="0" fillId="0" borderId="8" xfId="0" applyNumberFormat="1" applyBorder="1"/>
    <xf numFmtId="0" fontId="9" fillId="4" borderId="0" xfId="0" applyFont="1" applyFill="1" applyBorder="1" applyAlignment="1">
      <alignment horizontal="center" vertical="center"/>
    </xf>
    <xf numFmtId="9" fontId="4" fillId="2" borderId="11" xfId="2" applyFont="1" applyFill="1" applyBorder="1" applyAlignment="1">
      <alignment horizontal="center" vertical="center" wrapText="1"/>
    </xf>
    <xf numFmtId="2" fontId="4" fillId="2" borderId="5" xfId="0" applyNumberFormat="1" applyFont="1" applyFill="1" applyBorder="1" applyAlignment="1">
      <alignment horizontal="center" vertical="center" wrapText="1"/>
    </xf>
    <xf numFmtId="2" fontId="0" fillId="0" borderId="8" xfId="2" applyNumberFormat="1" applyFont="1" applyBorder="1"/>
    <xf numFmtId="2" fontId="0" fillId="0" borderId="0" xfId="0" applyNumberFormat="1"/>
    <xf numFmtId="0" fontId="4" fillId="2" borderId="5" xfId="0" applyFont="1" applyFill="1" applyBorder="1" applyAlignment="1">
      <alignment horizontal="left" vertical="center"/>
    </xf>
    <xf numFmtId="0" fontId="0" fillId="5" borderId="1" xfId="0" applyFill="1" applyBorder="1" applyAlignment="1">
      <alignment horizontal="left"/>
    </xf>
    <xf numFmtId="0" fontId="0" fillId="5" borderId="8" xfId="0" applyFill="1" applyBorder="1" applyAlignment="1">
      <alignment horizontal="left"/>
    </xf>
    <xf numFmtId="0" fontId="2" fillId="5" borderId="8" xfId="0" applyFont="1" applyFill="1" applyBorder="1" applyAlignment="1">
      <alignment horizontal="center"/>
    </xf>
    <xf numFmtId="0" fontId="0" fillId="0" borderId="9" xfId="0" applyBorder="1" applyAlignment="1">
      <alignment horizontal="center"/>
    </xf>
    <xf numFmtId="9" fontId="0" fillId="0" borderId="8" xfId="2" applyFont="1" applyBorder="1" applyAlignment="1">
      <alignment horizontal="center"/>
    </xf>
  </cellXfs>
  <cellStyles count="3">
    <cellStyle name="Lien hypertexte" xfId="1" builtinId="8" customBuiltin="1"/>
    <cellStyle name="Normal" xfId="0" builtinId="0"/>
    <cellStyle name="Pourcentage" xfId="2" builtinId="5"/>
  </cellStyles>
  <dxfs count="40"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rial"/>
        <family val="2"/>
        <scheme val="minor"/>
      </font>
      <fill>
        <patternFill patternType="solid">
          <fgColor indexed="64"/>
          <bgColor rgb="FF24624C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minor"/>
      </font>
      <numFmt numFmtId="164" formatCode="d/m/yy;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64" formatCode="d/m/yy;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minor"/>
      </font>
      <numFmt numFmtId="19" formatCode="dd/mm/yyyy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9" formatCode="dd/mm/yyyy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>
          <fgColor indexed="64"/>
          <bgColor theme="0"/>
        </patternFill>
      </fill>
      <alignment horizontal="left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minor"/>
      </font>
      <fill>
        <patternFill>
          <fgColor indexed="64"/>
          <bgColor theme="0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0"/>
        <name val="Arial"/>
        <family val="2"/>
        <scheme val="minor"/>
      </font>
      <fill>
        <patternFill>
          <fgColor indexed="64"/>
          <bgColor theme="0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top style="thin">
          <color rgb="FF000000"/>
        </top>
        <bottom style="thin">
          <color rgb="FF000000"/>
        </bottom>
      </border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0"/>
        <name val="Arial"/>
        <family val="2"/>
        <scheme val="minor"/>
      </font>
      <fill>
        <patternFill patternType="solid">
          <fgColor theme="4"/>
          <bgColor rgb="FF45BB90"/>
        </patternFill>
      </fill>
      <alignment horizontal="center" vertical="center" textRotation="0" wrapText="1" indent="0" justifyLastLine="0" shrinkToFit="0" readingOrder="0"/>
    </dxf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minor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minor"/>
      </font>
      <numFmt numFmtId="19" formatCode="dd/mm/yyyy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minor"/>
      </font>
      <numFmt numFmtId="19" formatCode="dd/mm/yyyy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minor"/>
      </font>
      <numFmt numFmtId="2" formatCode="0.0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minor"/>
      </font>
      <numFmt numFmtId="19" formatCode="dd/mm/yyyy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minor"/>
      </font>
      <numFmt numFmtId="19" formatCode="dd/mm/yyyy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rial"/>
        <family val="2"/>
        <scheme val="minor"/>
      </font>
      <fill>
        <patternFill patternType="solid">
          <fgColor indexed="64"/>
          <bgColor rgb="FF24624C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family val="2"/>
        <scheme val="minor"/>
      </font>
      <fill>
        <patternFill patternType="solid">
          <fgColor indexed="64"/>
          <bgColor rgb="FF24624C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0"/>
        <name val="Arial"/>
        <family val="2"/>
        <scheme val="minor"/>
      </font>
      <fill>
        <patternFill patternType="solid">
          <fgColor theme="4"/>
          <bgColor rgb="FF45BB9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border>
        <left style="thin">
          <color theme="0" tint="-0.24994659260841701"/>
        </left>
      </border>
    </dxf>
    <dxf>
      <border>
        <left style="thin">
          <color theme="0" tint="-0.24994659260841701"/>
        </left>
      </border>
    </dxf>
    <dxf>
      <border>
        <top style="thin">
          <color theme="4" tint="0.39994506668294322"/>
        </top>
      </border>
    </dxf>
    <dxf>
      <fill>
        <patternFill>
          <bgColor theme="0" tint="-4.9989318521683403E-2"/>
        </patternFill>
      </fill>
      <border>
        <top style="thin">
          <color theme="4" tint="0.39994506668294322"/>
        </top>
      </border>
    </dxf>
    <dxf>
      <font>
        <b/>
        <color theme="1"/>
      </font>
    </dxf>
    <dxf>
      <font>
        <b val="0"/>
        <i val="0"/>
        <color theme="1"/>
      </font>
      <border>
        <left style="thin">
          <color theme="4"/>
        </left>
      </border>
    </dxf>
    <dxf>
      <font>
        <b/>
        <color theme="1"/>
      </font>
      <border>
        <top style="double">
          <color theme="4"/>
        </top>
      </border>
    </dxf>
    <dxf>
      <font>
        <b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</dxfs>
  <tableStyles count="1" defaultTableStyle="TableStyleMedium2" defaultPivotStyle="PivotStyleLight16">
    <tableStyle name="ToDoList" pivot="0" count="9" xr9:uid="{00000000-0011-0000-FFFF-FFFF00000000}">
      <tableStyleElement type="wholeTable" dxfId="39"/>
      <tableStyleElement type="headerRow" dxfId="38"/>
      <tableStyleElement type="totalRow" dxfId="37"/>
      <tableStyleElement type="firstColumn" dxfId="36"/>
      <tableStyleElement type="lastColumn" dxfId="35"/>
      <tableStyleElement type="firstRowStripe" dxfId="34"/>
      <tableStyleElement type="secondRowStripe" dxfId="33"/>
      <tableStyleElement type="firstColumnStripe" dxfId="32"/>
      <tableStyleElement type="secondColumnStripe" dxfId="31"/>
    </tableStyle>
  </table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5FF25F"/>
      <rgbColor rgb="000000FF"/>
      <rgbColor rgb="00FFFF00"/>
      <rgbColor rgb="00DE3018"/>
      <rgbColor rgb="0053D4C9"/>
      <rgbColor rgb="006B0C00"/>
      <rgbColor rgb="00006500"/>
      <rgbColor rgb="00182C63"/>
      <rgbColor rgb="00819C00"/>
      <rgbColor rgb="00C9B783"/>
      <rgbColor rgb="00007F74"/>
      <rgbColor rgb="00F0F0F0"/>
      <rgbColor rgb="00666666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799FC4"/>
      <rgbColor rgb="00C1F1ED"/>
      <rgbColor rgb="00D6F4D9"/>
      <rgbColor rgb="00FFFFCC"/>
      <rgbColor rgb="00C9DAFB"/>
      <rgbColor rgb="00FAC8D7"/>
      <rgbColor rgb="00F3F0E4"/>
      <rgbColor rgb="00E4E8F3"/>
      <rgbColor rgb="001849B5"/>
      <rgbColor rgb="0036ACA2"/>
      <rgbColor rgb="00F0BA00"/>
      <rgbColor rgb="00BCC5E1"/>
      <rgbColor rgb="008394C9"/>
      <rgbColor rgb="003B4E87"/>
      <rgbColor rgb="0087743B"/>
      <rgbColor rgb="00C0C0C0"/>
      <rgbColor rgb="00003366"/>
      <rgbColor rgb="00109618"/>
      <rgbColor rgb="00085108"/>
      <rgbColor rgb="00635100"/>
      <rgbColor rgb="00273359"/>
      <rgbColor rgb="00E1D8BC"/>
      <rgbColor rgb="00594C27"/>
      <rgbColor rgb="00333333"/>
    </indexedColors>
    <mruColors>
      <color rgb="FFC0C0C0"/>
      <color rgb="FFF1EEC1"/>
      <color rgb="FF24624C"/>
      <color rgb="FF81D1B4"/>
      <color rgb="FF45BB90"/>
      <color rgb="FF969696"/>
      <color rgb="FF427FC2"/>
      <color rgb="FF44678E"/>
      <color rgb="FF42648A"/>
      <color rgb="FF21588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microsoft.com/office/2006/relationships/vbaProject" Target="vbaProject.bin"/><Relationship Id="rId4" Type="http://schemas.openxmlformats.org/officeDocument/2006/relationships/theme" Target="theme/theme1.xml"/><Relationship Id="rId9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45E23B93-6225-4443-BC98-1D519DE514D6}" name="Tableau3" displayName="Tableau3" ref="B2:L15" totalsRowShown="0" headerRowDxfId="30" headerRowBorderDxfId="29" tableBorderDxfId="28" totalsRowBorderDxfId="27">
  <autoFilter ref="B2:L15" xr:uid="{45E23B93-6225-4443-BC98-1D519DE514D6}"/>
  <tableColumns count="11">
    <tableColumn id="1" xr3:uid="{65EC1678-C298-40B5-8E96-EE6E7340F8B7}" name="Activités" dataDxfId="26"/>
    <tableColumn id="2" xr3:uid="{372FB3F3-639E-4F0A-BD33-0BF7CCEE49AB}" name="Descritpion tâches" dataDxfId="25"/>
    <tableColumn id="10" xr3:uid="{6134B9C4-0047-4C6A-8CB7-05F2D7C5181F}" name="Progression" dataDxfId="24">
      <calculatedColumnFormula>(COUNTIFS(#REF!,"=Sommaire &amp; Introduction",#REF!,"=En cours"))/(COUNTIF(#REF!,"=Sommaire &amp; Introduction"))</calculatedColumnFormula>
    </tableColumn>
    <tableColumn id="19" xr3:uid="{9468CFFA-45BD-4DE4-98E1-6842589752C8}" name="Date Début Prévue" dataDxfId="23" dataCellStyle="Pourcentage">
      <calculatedColumnFormula array="1">IF(OR(ISBLANK(#REF!),ISBLANK(#REF!)),"",_xlfn.MINIFS(#REF!,#REF!,"=Sommaire &amp; Introduction"))</calculatedColumnFormula>
    </tableColumn>
    <tableColumn id="18" xr3:uid="{BC61BA47-1249-403F-8EBE-1F13414D8D2F}" name="Date Fin Prévue" dataDxfId="22" dataCellStyle="Pourcentage">
      <calculatedColumnFormula array="1">IF(OR(ISBLANK(#REF!),ISBLANK(#REF!)),"",_xlfn.MINIFS(#REF!,#REF!,"=Sommaire &amp; Introduction"))</calculatedColumnFormula>
    </tableColumn>
    <tableColumn id="17" xr3:uid="{340DB742-B49A-46AB-9E47-CAF30F8F6DBC}" name="Nombre Jour Prévu" dataDxfId="21" dataCellStyle="Pourcentage">
      <calculatedColumnFormula>IF(OR(ISBLANK(E3),ISBLANK(F3)),"",F3-E3+1)</calculatedColumnFormula>
    </tableColumn>
    <tableColumn id="16" xr3:uid="{E2B67FE1-21C8-41A0-BBA8-682641DB431E}" name="Date Début Réelle" dataDxfId="20" dataCellStyle="Pourcentage">
      <calculatedColumnFormula array="1">IF(OR(ISBLANK(#REF!),ISBLANK(#REF!)),"",_xlfn.MINIFS(#REF!,#REF!,"=Sommaire &amp; Introduction"))</calculatedColumnFormula>
    </tableColumn>
    <tableColumn id="20" xr3:uid="{84354C09-6A76-4044-9CE2-AFF194DBC1DF}" name="Date Fin Réelle" dataDxfId="19" dataCellStyle="Pourcentage"/>
    <tableColumn id="21" xr3:uid="{95AF4B54-72B0-41D2-A8A8-E6D6F5B06599}" name="Nombre de jour Réel" dataDxfId="18" dataCellStyle="Pourcentage">
      <calculatedColumnFormula>IF(OR(ISBLANK(H3),ISBLANK(I3)),"",I3-H3+1)</calculatedColumnFormula>
    </tableColumn>
    <tableColumn id="22" xr3:uid="{14E0FC05-3B71-4461-815D-7303F63B750B}" name="Ecart" dataDxfId="17" dataCellStyle="Pourcentage">
      <calculatedColumnFormula>Tableau3[[#This Row],[Nombre de jour Réel]]-Tableau3[[#This Row],[Nombre Jour Prévu]]</calculatedColumnFormula>
    </tableColumn>
    <tableColumn id="11" xr3:uid="{89A01030-9782-4196-944E-53B4E3F5EDBB}" name="% Ecart " dataDxfId="16">
      <calculatedColumnFormula>Tableau3[[#This Row],[Ecart]]/Tableau3[[#This Row],[Nombre Jour Prévu]]</calculatedColumnFormula>
    </tableColumn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9BF3504-A28A-4399-BCE0-974EAB06DB4B}" name="Tableau22" displayName="Tableau22" ref="B15:M54" totalsRowShown="0" headerRowDxfId="15" headerRowBorderDxfId="14" tableBorderDxfId="13" totalsRowBorderDxfId="12">
  <autoFilter ref="B15:M54" xr:uid="{6E170939-BB45-48DB-A07F-89A029AD10E0}"/>
  <tableColumns count="12">
    <tableColumn id="1" xr3:uid="{C80090B9-AEC6-4FCF-91C1-846E67E550E8}" name="Activité" dataDxfId="11"/>
    <tableColumn id="2" xr3:uid="{AEB657D1-8A0A-4659-803E-A53D83D68966}" name="Descritpion tâches" dataDxfId="10"/>
    <tableColumn id="3" xr3:uid="{D1F72E8A-ACD3-4759-9679-D0771ADD985C}" name="Sous-Tâche" dataDxfId="9"/>
    <tableColumn id="4" xr3:uid="{E148DE12-4728-446E-926F-007D6A35F49C}" name="Date début prévu" dataDxfId="8"/>
    <tableColumn id="5" xr3:uid="{CC8C1A14-F53A-4410-A21B-4327A5AAE600}" name="Date fin prévu" dataDxfId="7"/>
    <tableColumn id="6" xr3:uid="{03632042-B701-48D9-AD4A-82BFBCDC33DD}" name="Nombre de jours prévus" dataDxfId="6">
      <calculatedColumnFormula>IF(OR(ISBLANK(E16),ISBLANK(F16)),"",F16-E16+1)</calculatedColumnFormula>
    </tableColumn>
    <tableColumn id="7" xr3:uid="{B91BFF77-1E6E-44A3-AEEC-DE95A6E6FAE1}" name="Date début réel" dataDxfId="5"/>
    <tableColumn id="8" xr3:uid="{77ACB354-F0D4-4399-BB83-A18E4B25906D}" name="Date fin réel" dataDxfId="4"/>
    <tableColumn id="9" xr3:uid="{250F5563-B127-48DE-953A-CC26C5BBF80C}" name="Nombre de jours réels" dataDxfId="3">
      <calculatedColumnFormula>IF(OR(ISBLANK(H16),ISBLANK(I16)),"",I16-H16+1)</calculatedColumnFormula>
    </tableColumn>
    <tableColumn id="10" xr3:uid="{2C9C4719-544F-4EFE-89E7-06CE02C89B55}" name="Ecart " dataDxfId="2">
      <calculatedColumnFormula>IF(OR(ISBLANK(Tableau22[[#This Row],[Date début réel]]),ISBLANK(Tableau22[[#This Row],[Date fin réel]])),"",J16-G16)</calculatedColumnFormula>
    </tableColumn>
    <tableColumn id="11" xr3:uid="{2DBE3572-ED9E-4856-ACDF-226FC9FAFD9A}" name="Statut" dataDxfId="1"/>
    <tableColumn id="14" xr3:uid="{FD1DFB19-0EE0-488C-BF95-73334C74BF5F}" name="% Ecart" dataDxfId="0" dataCellStyle="Pourcentage">
      <calculatedColumnFormula>IF(OR(ISBLANK(Tableau22[[#This Row],[Date début prévu]]),ISBLANK(Tableau22[[#This Row],[Date fin prévu]]),ISBLANK(Tableau22[[#This Row],[Date début réel]]),ISBLANK(Tableau22[[#This Row],[Date fin réel]])),"",(K16/G16))</calculatedColumnFormula>
    </tableColumn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Vertex42 - Blue">
      <a:dk1>
        <a:sysClr val="windowText" lastClr="000000"/>
      </a:dk1>
      <a:lt1>
        <a:sysClr val="window" lastClr="FFFFFF"/>
      </a:lt1>
      <a:dk2>
        <a:srgbClr val="5E8BCE"/>
      </a:dk2>
      <a:lt2>
        <a:srgbClr val="EEECE2"/>
      </a:lt2>
      <a:accent1>
        <a:srgbClr val="3A5D9C"/>
      </a:accent1>
      <a:accent2>
        <a:srgbClr val="C04E4E"/>
      </a:accent2>
      <a:accent3>
        <a:srgbClr val="E68422"/>
      </a:accent3>
      <a:accent4>
        <a:srgbClr val="846648"/>
      </a:accent4>
      <a:accent5>
        <a:srgbClr val="26AA26"/>
      </a:accent5>
      <a:accent6>
        <a:srgbClr val="7860B4"/>
      </a:accent6>
      <a:hlink>
        <a:srgbClr val="4C92AE"/>
      </a:hlink>
      <a:folHlink>
        <a:srgbClr val="969696"/>
      </a:folHlink>
    </a:clrScheme>
    <a:fontScheme name="Arial">
      <a:majorFont>
        <a:latin typeface="Arial" panose="020B0604020202020204"/>
        <a:ea typeface=""/>
        <a:cs typeface=""/>
        <a:font script="Jpan" typeface="ＭＳ Ｐゴシック"/>
        <a:font script="Hang" typeface="굴림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ajorFont>
      <a:minorFont>
        <a:latin typeface="Arial" panose="020B0604020202020204"/>
        <a:ea typeface=""/>
        <a:cs typeface=""/>
        <a:font script="Jpan" typeface="ＭＳ Ｐゴシック"/>
        <a:font script="Hang" typeface="굴림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customProperty" Target="../customProperty2.bin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customProperty" Target="../customProperty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3EA95D-B030-4D5C-B206-7FC38706AD68}">
  <sheetPr codeName="Feuil3"/>
  <dimension ref="B2:Y15"/>
  <sheetViews>
    <sheetView tabSelected="1" workbookViewId="0">
      <selection activeCell="D25" sqref="D25"/>
    </sheetView>
  </sheetViews>
  <sheetFormatPr baseColWidth="10" defaultRowHeight="14.25" x14ac:dyDescent="0.2"/>
  <cols>
    <col min="3" max="3" width="16.125" customWidth="1"/>
    <col min="4" max="4" width="13.625" bestFit="1" customWidth="1"/>
    <col min="5" max="6" width="13.625" customWidth="1"/>
    <col min="7" max="7" width="13.625" style="68" customWidth="1"/>
    <col min="8" max="11" width="13.625" customWidth="1"/>
    <col min="17" max="17" width="11" style="40"/>
  </cols>
  <sheetData>
    <row r="2" spans="2:25" ht="24" x14ac:dyDescent="0.2">
      <c r="B2" s="16" t="s">
        <v>30</v>
      </c>
      <c r="C2" s="17" t="s">
        <v>1</v>
      </c>
      <c r="D2" s="21" t="s">
        <v>15</v>
      </c>
      <c r="E2" s="21" t="s">
        <v>27</v>
      </c>
      <c r="F2" s="21" t="s">
        <v>23</v>
      </c>
      <c r="G2" s="66" t="s">
        <v>28</v>
      </c>
      <c r="H2" s="55" t="s">
        <v>24</v>
      </c>
      <c r="I2" s="21" t="s">
        <v>25</v>
      </c>
      <c r="J2" s="21" t="s">
        <v>29</v>
      </c>
      <c r="K2" s="21" t="s">
        <v>31</v>
      </c>
      <c r="L2" s="22" t="s">
        <v>21</v>
      </c>
      <c r="O2" s="2" t="s">
        <v>0</v>
      </c>
      <c r="P2" s="44" t="s">
        <v>15</v>
      </c>
      <c r="Q2" s="65" t="s">
        <v>18</v>
      </c>
      <c r="R2" s="44" t="s">
        <v>22</v>
      </c>
      <c r="S2" s="44" t="s">
        <v>23</v>
      </c>
      <c r="T2" s="44" t="s">
        <v>26</v>
      </c>
      <c r="U2" s="44" t="s">
        <v>24</v>
      </c>
      <c r="V2" s="44" t="s">
        <v>25</v>
      </c>
      <c r="W2" s="44" t="s">
        <v>26</v>
      </c>
      <c r="X2" s="44" t="s">
        <v>19</v>
      </c>
      <c r="Y2" s="44" t="s">
        <v>19</v>
      </c>
    </row>
    <row r="3" spans="2:25" ht="15" x14ac:dyDescent="0.2">
      <c r="B3" s="37" t="s">
        <v>38</v>
      </c>
      <c r="C3" s="5" t="s">
        <v>39</v>
      </c>
      <c r="D3" s="41" t="e">
        <f>SUM((COUNTIFS(#REF!,"=Sommaire &amp; Introduction",#REF!,"=En cours")),((COUNTIFS(#REF!,"=Sommaire &amp; Introduction",#REF!,"=Terminée"))/2))/(COUNTIF(#REF!,"=Sommaire &amp; Introduction"))</f>
        <v>#REF!</v>
      </c>
      <c r="E3" s="52" t="e" cm="1">
        <f t="array" ref="E3">IF(OR(ISBLANK(#REF!)),"",_xlfn.MINIFS(#REF!,#REF!,"=Sommaire &amp; Introduction"))</f>
        <v>#REF!</v>
      </c>
      <c r="F3" s="52" t="e" cm="1">
        <f t="array" ref="F3">IF(OR(ISBLANK(#REF!)),"",_xlfn.MINIFS(#REF!,#REF!,"=Sommaire &amp; Introduction"))</f>
        <v>#REF!</v>
      </c>
      <c r="G3" s="54" t="e">
        <f>IF(OR(ISBLANK(E3),ISBLANK(F3)),"",F3-E3+1)</f>
        <v>#REF!</v>
      </c>
      <c r="H3" s="52" t="e" cm="1">
        <f t="array" ref="H3">IF(OR(ISBLANK(#REF!)),"",_xlfn.MINIFS(#REF!,#REF!,"=Sommaire &amp; Introduction"))</f>
        <v>#REF!</v>
      </c>
      <c r="I3" s="52" t="e" cm="1">
        <f t="array" ref="I3">IF(OR(ISBLANK(#REF!)),"",_xlfn.MAXIFS(#REF!,#REF!,"=Sommaire &amp; Introduction"))</f>
        <v>#REF!</v>
      </c>
      <c r="J3" s="54" t="e">
        <f>IF(OR(ISBLANK(H3),ISBLANK(I3)),"",I3-H3+1)</f>
        <v>#REF!</v>
      </c>
      <c r="K3" s="54" t="e">
        <f>Tableau3[[#This Row],[Nombre de jour Réel]]-Tableau3[[#This Row],[Nombre Jour Prévu]]</f>
        <v>#REF!</v>
      </c>
      <c r="L3" s="51" t="e">
        <f>Tableau3[[#This Row],[Ecart]]/Tableau3[[#This Row],[Nombre Jour Prévu]]</f>
        <v>#REF!</v>
      </c>
      <c r="O3" s="4" t="s">
        <v>34</v>
      </c>
      <c r="P3" s="41">
        <f>SUMIFS(Tableau3[Progression],Tableau3[Activités],"=Tâche 1")/COUNTA(Data_Projet!D3:D9)</f>
        <v>0</v>
      </c>
      <c r="Q3" s="41">
        <v>1</v>
      </c>
      <c r="R3" s="15" t="e">
        <f>_xlfn.MINIFS(#REF!,#REF!,"=Tâche 1")</f>
        <v>#REF!</v>
      </c>
      <c r="S3" s="15" t="e">
        <f>_xlfn.MAXIFS(#REF!,#REF!,"=Rapport")</f>
        <v>#REF!</v>
      </c>
      <c r="T3" s="56" t="e">
        <f>IF(OR(ISBLANK(R3),ISBLANK(S3)),"",S3-R3+1)</f>
        <v>#REF!</v>
      </c>
      <c r="U3" s="15" t="str" cm="1">
        <f t="array" ref="U3">IF(OR(ISBLANK(H3:H9)),"",_xlfn.MINIFS(Tableau3[Date Début Réelle],Tableau3[Activités],"=Rapport"))</f>
        <v/>
      </c>
      <c r="V3" s="15" t="str" cm="1">
        <f t="array" ref="V3">IF(OR(ISBLANK(I3:I9)),"",_xlfn.MINIFS(Tableau3[Date Fin Réelle],Tableau3[Activités],"=Rapport"))</f>
        <v/>
      </c>
      <c r="W3" s="56" t="e">
        <f>IF(OR(ISBLANK(U3),ISBLANK(V3)),"",V3-U3+1)</f>
        <v>#VALUE!</v>
      </c>
      <c r="X3" s="56" t="e">
        <f>W3-T3</f>
        <v>#VALUE!</v>
      </c>
      <c r="Y3" s="43" t="e">
        <f>X3/T3</f>
        <v>#VALUE!</v>
      </c>
    </row>
    <row r="4" spans="2:25" ht="15" x14ac:dyDescent="0.2">
      <c r="B4" s="37"/>
      <c r="C4" s="5"/>
      <c r="D4" s="41" t="e">
        <f>SUM((COUNTIFS(#REF!,"=Partie I",#REF!,"=En cours")/2),(COUNTIFS(#REF!,"=Partie I",#REF!,"=Terminée")))/(COUNTIF(#REF!,"=Partie I"))</f>
        <v>#REF!</v>
      </c>
      <c r="E4" s="52" t="e" cm="1">
        <f t="array" ref="E4">IF(OR(ISBLANK(#REF!)),"",_xlfn.MINIFS(#REF!,#REF!,"=Partie I"))</f>
        <v>#REF!</v>
      </c>
      <c r="F4" s="52" t="e" cm="1">
        <f t="array" ref="F4">IF(OR(ISBLANK(#REF!)),"",_xlfn.MINIFS(#REF!,#REF!,"=Partie I"))</f>
        <v>#REF!</v>
      </c>
      <c r="G4" s="54" t="e">
        <f t="shared" ref="G4:G11" si="0">IF(OR(ISBLANK(E4),ISBLANK(F4)),"",F4-E4+1)</f>
        <v>#REF!</v>
      </c>
      <c r="H4" s="52" t="e" cm="1">
        <f t="array" ref="H4">IF(OR(ISBLANK(#REF!),ISBLANK(#REF!)),"",_xlfn.MINIFS(#REF!,#REF!,"=Partie I"))</f>
        <v>#REF!</v>
      </c>
      <c r="I4" s="52" t="e" cm="1">
        <f t="array" ref="I4">IF(OR(ISBLANK(#REF!)),"",_xlfn.MINIFS(#REF!,#REF!,"=Partie I"))</f>
        <v>#REF!</v>
      </c>
      <c r="J4" s="41" t="e">
        <f t="shared" ref="J4:J12" si="1">IF(OR(ISBLANK(H4),ISBLANK(I4)),"",I4-H4+1)</f>
        <v>#REF!</v>
      </c>
      <c r="K4" s="54" t="e">
        <f>Tableau3[[#This Row],[Nombre de jour Réel]]-Tableau3[[#This Row],[Nombre Jour Prévu]]</f>
        <v>#REF!</v>
      </c>
      <c r="L4" s="51" t="e">
        <f>Tableau3[[#This Row],[Ecart]]/Tableau3[[#This Row],[Nombre Jour Prévu]]</f>
        <v>#REF!</v>
      </c>
      <c r="O4" s="4"/>
      <c r="P4" s="41"/>
      <c r="Q4" s="41"/>
      <c r="R4" s="15"/>
      <c r="S4" s="15"/>
      <c r="T4" s="56"/>
      <c r="U4" s="15"/>
      <c r="V4" s="15"/>
      <c r="W4" s="56"/>
      <c r="X4" s="56"/>
      <c r="Y4" s="43"/>
    </row>
    <row r="5" spans="2:25" ht="15" x14ac:dyDescent="0.2">
      <c r="B5" s="37"/>
      <c r="C5" s="5"/>
      <c r="D5" s="41"/>
      <c r="E5" s="52"/>
      <c r="F5" s="52"/>
      <c r="G5" s="54"/>
      <c r="H5" s="52"/>
      <c r="I5" s="52"/>
      <c r="J5" s="41"/>
      <c r="K5" s="54"/>
      <c r="L5" s="51"/>
      <c r="O5" s="4"/>
      <c r="P5" s="41"/>
      <c r="Q5" s="41"/>
      <c r="R5" s="15"/>
      <c r="S5" s="15"/>
      <c r="T5" s="56"/>
      <c r="U5" s="15"/>
      <c r="V5" s="15"/>
      <c r="W5" s="56"/>
      <c r="X5" s="56"/>
      <c r="Y5" s="43"/>
    </row>
    <row r="6" spans="2:25" ht="15" x14ac:dyDescent="0.2">
      <c r="B6" s="37"/>
      <c r="C6" s="5"/>
      <c r="D6" s="41"/>
      <c r="E6" s="52"/>
      <c r="F6" s="52"/>
      <c r="G6" s="54"/>
      <c r="H6" s="52"/>
      <c r="I6" s="52"/>
      <c r="J6" s="41"/>
      <c r="K6" s="54"/>
      <c r="L6" s="51"/>
      <c r="O6" s="64"/>
      <c r="P6" s="41"/>
      <c r="Q6" s="41"/>
      <c r="R6" s="15"/>
      <c r="S6" s="15"/>
      <c r="T6" s="56"/>
      <c r="U6" s="15"/>
      <c r="V6" s="15"/>
      <c r="W6" s="56"/>
      <c r="X6" s="56"/>
      <c r="Y6" s="43"/>
    </row>
    <row r="7" spans="2:25" ht="15" x14ac:dyDescent="0.2">
      <c r="B7" s="37"/>
      <c r="C7" s="5"/>
      <c r="D7" s="41"/>
      <c r="E7" s="52"/>
      <c r="F7" s="52"/>
      <c r="G7" s="54"/>
      <c r="H7" s="52"/>
      <c r="I7" s="52"/>
      <c r="J7" s="41"/>
      <c r="K7" s="54"/>
      <c r="L7" s="51"/>
      <c r="O7" s="64"/>
      <c r="P7" s="41"/>
      <c r="Q7" s="41"/>
      <c r="R7" s="15"/>
      <c r="S7" s="15"/>
      <c r="T7" s="56"/>
      <c r="U7" s="15"/>
      <c r="V7" s="15"/>
      <c r="W7" s="56"/>
      <c r="X7" s="56"/>
      <c r="Y7" s="43"/>
    </row>
    <row r="8" spans="2:25" ht="15" x14ac:dyDescent="0.2">
      <c r="B8" s="37"/>
      <c r="C8" s="5"/>
      <c r="D8" s="41"/>
      <c r="E8" s="52"/>
      <c r="F8" s="52"/>
      <c r="G8" s="54"/>
      <c r="H8" s="52"/>
      <c r="I8" s="52"/>
      <c r="J8" s="41"/>
      <c r="K8" s="54"/>
      <c r="L8" s="51"/>
      <c r="O8" s="64"/>
      <c r="P8" s="41"/>
      <c r="Q8" s="41"/>
      <c r="R8" s="15"/>
      <c r="S8" s="15"/>
      <c r="T8" s="56"/>
      <c r="U8" s="15"/>
      <c r="V8" s="15"/>
      <c r="W8" s="56"/>
      <c r="X8" s="56"/>
      <c r="Y8" s="43"/>
    </row>
    <row r="9" spans="2:25" ht="15" x14ac:dyDescent="0.2">
      <c r="B9" s="37"/>
      <c r="C9" s="5"/>
      <c r="D9" s="41"/>
      <c r="E9" s="52"/>
      <c r="F9" s="52"/>
      <c r="G9" s="54"/>
      <c r="H9" s="52"/>
      <c r="I9" s="52"/>
      <c r="J9" s="41"/>
      <c r="K9" s="54"/>
      <c r="L9" s="51"/>
    </row>
    <row r="10" spans="2:25" ht="15" x14ac:dyDescent="0.2">
      <c r="B10" s="37"/>
      <c r="C10" s="5"/>
      <c r="D10" s="41"/>
      <c r="E10" s="52"/>
      <c r="F10" s="52"/>
      <c r="G10" s="54"/>
      <c r="H10" s="52"/>
      <c r="I10" s="52"/>
      <c r="J10" s="41"/>
      <c r="K10" s="54"/>
      <c r="L10" s="51"/>
    </row>
    <row r="11" spans="2:25" ht="15" x14ac:dyDescent="0.2">
      <c r="B11" s="37"/>
      <c r="C11" s="5"/>
      <c r="D11" s="41"/>
      <c r="E11" s="52"/>
      <c r="F11" s="52"/>
      <c r="G11" s="54"/>
      <c r="H11" s="52"/>
      <c r="I11" s="52"/>
      <c r="J11" s="41"/>
      <c r="K11" s="54"/>
      <c r="L11" s="51"/>
    </row>
    <row r="12" spans="2:25" ht="15" x14ac:dyDescent="0.2">
      <c r="B12" s="38"/>
      <c r="C12" s="39"/>
      <c r="D12" s="41"/>
      <c r="E12" s="52"/>
      <c r="F12" s="52"/>
      <c r="G12" s="54"/>
      <c r="H12" s="52"/>
      <c r="I12" s="52"/>
      <c r="J12" s="41"/>
      <c r="K12" s="54"/>
      <c r="L12" s="51"/>
    </row>
    <row r="13" spans="2:25" ht="15" x14ac:dyDescent="0.2">
      <c r="B13" s="38"/>
      <c r="C13" s="39"/>
      <c r="D13" s="63"/>
      <c r="E13" s="53"/>
      <c r="F13" s="53"/>
      <c r="G13" s="67"/>
      <c r="H13" s="53"/>
      <c r="I13" s="52"/>
      <c r="J13" s="50"/>
      <c r="K13" s="50"/>
      <c r="L13" s="18"/>
    </row>
    <row r="14" spans="2:25" ht="15" x14ac:dyDescent="0.2">
      <c r="B14" s="38"/>
      <c r="C14" s="39"/>
      <c r="D14" s="50"/>
      <c r="E14" s="53"/>
      <c r="F14" s="53"/>
      <c r="G14" s="67"/>
      <c r="H14" s="53"/>
      <c r="I14" s="52"/>
      <c r="J14" s="50"/>
      <c r="K14" s="50"/>
      <c r="L14" s="18"/>
    </row>
    <row r="15" spans="2:25" ht="15" x14ac:dyDescent="0.2">
      <c r="B15" s="38"/>
      <c r="C15" s="39"/>
      <c r="D15" s="50"/>
      <c r="E15" s="53"/>
      <c r="F15" s="53"/>
      <c r="G15" s="67"/>
      <c r="H15" s="53"/>
      <c r="I15" s="52"/>
      <c r="J15" s="50"/>
      <c r="K15" s="50"/>
      <c r="L15" s="18"/>
    </row>
  </sheetData>
  <phoneticPr fontId="8" type="noConversion"/>
  <conditionalFormatting sqref="M8">
    <cfRule type="colorScale" priority="7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P1:P1048576">
    <cfRule type="dataBar" priority="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{D50F6BFE-D1A7-4F8E-81A4-6301D4BD1F87}</x14:id>
        </ext>
      </extLst>
    </cfRule>
  </conditionalFormatting>
  <conditionalFormatting sqref="P7:P8">
    <cfRule type="dataBar" priority="2">
      <dataBar>
        <cfvo type="percent" val="0"/>
        <cfvo type="percent" val="100"/>
        <color rgb="FF638EC6"/>
      </dataBar>
      <extLst>
        <ext xmlns:x14="http://schemas.microsoft.com/office/spreadsheetml/2009/9/main" uri="{B025F937-C7B1-47D3-B67F-A62EFF666E3E}">
          <x14:id>{4D9D3980-7C43-4F87-98FE-2BA23681CB46}</x14:id>
        </ext>
      </extLst>
    </cfRule>
  </conditionalFormatting>
  <conditionalFormatting sqref="P3">
    <cfRule type="dataBar" priority="1">
      <dataBar>
        <cfvo type="percent" val="0"/>
        <cfvo type="percent" val="100"/>
        <color rgb="FF638EC6"/>
      </dataBar>
      <extLst>
        <ext xmlns:x14="http://schemas.microsoft.com/office/spreadsheetml/2009/9/main" uri="{B025F937-C7B1-47D3-B67F-A62EFF666E3E}">
          <x14:id>{9401105D-91C1-48E6-8602-EF5735B20089}</x14:id>
        </ext>
      </extLst>
    </cfRule>
  </conditionalFormatting>
  <pageMargins left="0.7" right="0.7" top="0.75" bottom="0.75" header="0.3" footer="0.3"/>
  <pageSetup paperSize="9" orientation="portrait" horizontalDpi="4294967293" verticalDpi="0" r:id="rId1"/>
  <customProperties>
    <customPr name="PolyworksSheetId" r:id="rId2"/>
  </customProperties>
  <tableParts count="1">
    <tablePart r:id="rId3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D50F6BFE-D1A7-4F8E-81A4-6301D4BD1F87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P1:P1048576</xm:sqref>
        </x14:conditionalFormatting>
        <x14:conditionalFormatting xmlns:xm="http://schemas.microsoft.com/office/excel/2006/main">
          <x14:cfRule type="dataBar" id="{4D9D3980-7C43-4F87-98FE-2BA23681CB46}">
            <x14:dataBar minLength="0" maxLength="100" gradient="0">
              <x14:cfvo type="percent">
                <xm:f>0</xm:f>
              </x14:cfvo>
              <x14:cfvo type="percent">
                <xm:f>100</xm:f>
              </x14:cfvo>
              <x14:negativeFillColor rgb="FFFF0000"/>
              <x14:axisColor rgb="FF000000"/>
            </x14:dataBar>
          </x14:cfRule>
          <xm:sqref>P7:P8</xm:sqref>
        </x14:conditionalFormatting>
        <x14:conditionalFormatting xmlns:xm="http://schemas.microsoft.com/office/excel/2006/main">
          <x14:cfRule type="dataBar" id="{9401105D-91C1-48E6-8602-EF5735B20089}">
            <x14:dataBar minLength="0" maxLength="100" gradient="0">
              <x14:cfvo type="percent">
                <xm:f>0</xm:f>
              </x14:cfvo>
              <x14:cfvo type="percent">
                <xm:f>100</xm:f>
              </x14:cfvo>
              <x14:negativeFillColor rgb="FFFF0000"/>
              <x14:axisColor rgb="FF000000"/>
            </x14:dataBar>
          </x14:cfRule>
          <xm:sqref>P3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51944C-37D8-4ACB-93E4-773404C04E3A}">
  <sheetPr codeName="Feuil4"/>
  <dimension ref="B3:M54"/>
  <sheetViews>
    <sheetView zoomScale="90" zoomScaleNormal="90" workbookViewId="0">
      <selection activeCell="H17" sqref="H17"/>
    </sheetView>
  </sheetViews>
  <sheetFormatPr baseColWidth="10" defaultRowHeight="14.25" x14ac:dyDescent="0.2"/>
  <cols>
    <col min="2" max="2" width="24.25" style="62" customWidth="1"/>
    <col min="3" max="3" width="22.5" style="1" bestFit="1" customWidth="1"/>
    <col min="4" max="4" width="39.75" style="23" bestFit="1" customWidth="1"/>
    <col min="5" max="5" width="17.875" style="10" customWidth="1"/>
    <col min="6" max="6" width="15" style="10" customWidth="1"/>
    <col min="7" max="7" width="23.125" customWidth="1"/>
    <col min="8" max="8" width="19.5" bestFit="1" customWidth="1"/>
    <col min="9" max="9" width="13.5" customWidth="1"/>
    <col min="10" max="10" width="21.625" customWidth="1"/>
    <col min="12" max="12" width="15.875" bestFit="1" customWidth="1"/>
    <col min="13" max="13" width="14.25" bestFit="1" customWidth="1"/>
  </cols>
  <sheetData>
    <row r="3" spans="2:13" x14ac:dyDescent="0.2">
      <c r="B3" s="58" t="s">
        <v>16</v>
      </c>
      <c r="C3" s="43">
        <f>COUNTIF(Tableau22[Statut],"=Non Commencée")/(COUNTA(Tableau22[Statut]))</f>
        <v>0.86486486486486491</v>
      </c>
    </row>
    <row r="4" spans="2:13" x14ac:dyDescent="0.2">
      <c r="B4" s="58" t="s">
        <v>12</v>
      </c>
      <c r="C4" s="43">
        <f>COUNTIF(Tableau22[Statut],"=En cours")/(COUNTA(Tableau22[Statut]))</f>
        <v>8.1081081081081086E-2</v>
      </c>
    </row>
    <row r="5" spans="2:13" x14ac:dyDescent="0.2">
      <c r="B5" s="58" t="s">
        <v>13</v>
      </c>
      <c r="C5" s="43">
        <f>COUNTIF(Tableau22[Statut],"=Terminée")/(COUNTA(Tableau22[Statut]))</f>
        <v>5.4054054054054057E-2</v>
      </c>
    </row>
    <row r="6" spans="2:13" x14ac:dyDescent="0.2">
      <c r="B6" s="58" t="s">
        <v>17</v>
      </c>
      <c r="C6" s="43">
        <f>COUNTIF(Tableau22[Statut],"=Retardée")/(COUNTA(Tableau22[Statut]))</f>
        <v>0</v>
      </c>
    </row>
    <row r="7" spans="2:13" x14ac:dyDescent="0.2">
      <c r="B7" s="59"/>
      <c r="C7" s="45"/>
    </row>
    <row r="8" spans="2:13" x14ac:dyDescent="0.2">
      <c r="B8" s="59"/>
      <c r="C8" s="45"/>
    </row>
    <row r="9" spans="2:13" x14ac:dyDescent="0.2">
      <c r="B9" s="59"/>
      <c r="C9" s="45"/>
    </row>
    <row r="10" spans="2:13" x14ac:dyDescent="0.2">
      <c r="B10" s="59"/>
      <c r="C10" s="45"/>
    </row>
    <row r="11" spans="2:13" x14ac:dyDescent="0.2">
      <c r="B11" s="59"/>
      <c r="C11" s="45"/>
    </row>
    <row r="12" spans="2:13" x14ac:dyDescent="0.2">
      <c r="B12" s="59"/>
      <c r="C12" s="45"/>
    </row>
    <row r="15" spans="2:13" x14ac:dyDescent="0.2">
      <c r="B15" s="60" t="s">
        <v>9</v>
      </c>
      <c r="C15" s="17" t="s">
        <v>1</v>
      </c>
      <c r="D15" s="69" t="s">
        <v>10</v>
      </c>
      <c r="E15" s="31" t="s">
        <v>2</v>
      </c>
      <c r="F15" s="31" t="s">
        <v>3</v>
      </c>
      <c r="G15" s="20" t="s">
        <v>7</v>
      </c>
      <c r="H15" s="29" t="s">
        <v>4</v>
      </c>
      <c r="I15" s="29" t="s">
        <v>5</v>
      </c>
      <c r="J15" s="22" t="s">
        <v>6</v>
      </c>
      <c r="K15" s="22" t="s">
        <v>8</v>
      </c>
      <c r="L15" s="30" t="s">
        <v>11</v>
      </c>
      <c r="M15" s="30" t="s">
        <v>20</v>
      </c>
    </row>
    <row r="16" spans="2:13" x14ac:dyDescent="0.2">
      <c r="B16" s="57" t="s">
        <v>32</v>
      </c>
      <c r="C16" s="12" t="s">
        <v>34</v>
      </c>
      <c r="D16" s="13" t="s">
        <v>33</v>
      </c>
      <c r="E16" s="32">
        <v>44927</v>
      </c>
      <c r="F16" s="33">
        <v>45284</v>
      </c>
      <c r="G16" s="3">
        <f t="shared" ref="G16:G41" si="0">IF(OR(ISBLANK(E16),ISBLANK(F16)),"",F16-E16+1)</f>
        <v>358</v>
      </c>
      <c r="H16" s="6">
        <v>44958</v>
      </c>
      <c r="I16" s="7">
        <v>45291</v>
      </c>
      <c r="J16" s="8"/>
      <c r="K16" s="9">
        <f>IF(OR(ISBLANK(Tableau22[[#This Row],[Date début réel]]),ISBLANK(Tableau22[[#This Row],[Date fin réel]])),"",J16-G16)</f>
        <v>-358</v>
      </c>
      <c r="L16" s="11" t="s">
        <v>13</v>
      </c>
      <c r="M16" s="41">
        <f>IF(OR(ISBLANK(Tableau22[[#This Row],[Date début prévu]]),ISBLANK(Tableau22[[#This Row],[Date fin prévu]]),ISBLANK(Tableau22[[#This Row],[Date début réel]]),ISBLANK(Tableau22[[#This Row],[Date fin réel]])),"",(K16/G16))</f>
        <v>-1</v>
      </c>
    </row>
    <row r="17" spans="2:13" x14ac:dyDescent="0.2">
      <c r="B17" s="57" t="s">
        <v>35</v>
      </c>
      <c r="C17" s="12" t="s">
        <v>36</v>
      </c>
      <c r="D17" s="13" t="s">
        <v>37</v>
      </c>
      <c r="E17" s="32">
        <v>45693</v>
      </c>
      <c r="F17" s="33">
        <v>45782</v>
      </c>
      <c r="G17" s="3">
        <f t="shared" si="0"/>
        <v>90</v>
      </c>
      <c r="H17" s="6"/>
      <c r="I17" s="7"/>
      <c r="J17" s="8"/>
      <c r="K17" s="9" t="str">
        <f>IF(OR(ISBLANK(Tableau22[[#This Row],[Date début réel]]),ISBLANK(Tableau22[[#This Row],[Date fin réel]])),"",J17-G17)</f>
        <v/>
      </c>
      <c r="L17" s="11" t="s">
        <v>14</v>
      </c>
      <c r="M17" s="41" t="str">
        <f>IF(OR(ISBLANK(Tableau22[[#This Row],[Date début prévu]]),ISBLANK(Tableau22[[#This Row],[Date fin prévu]]),ISBLANK(Tableau22[[#This Row],[Date début réel]]),ISBLANK(Tableau22[[#This Row],[Date fin réel]])),"",(K17/G17))</f>
        <v/>
      </c>
    </row>
    <row r="18" spans="2:13" x14ac:dyDescent="0.2">
      <c r="B18" s="57"/>
      <c r="C18" s="12"/>
      <c r="D18" s="13"/>
      <c r="E18" s="32"/>
      <c r="F18" s="33"/>
      <c r="G18" s="3" t="str">
        <f t="shared" si="0"/>
        <v/>
      </c>
      <c r="H18" s="6"/>
      <c r="I18" s="7"/>
      <c r="J18" s="8"/>
      <c r="K18" s="9" t="str">
        <f>IF(OR(ISBLANK(Tableau22[[#This Row],[Date début réel]]),ISBLANK(Tableau22[[#This Row],[Date fin réel]])),"",J18-G18)</f>
        <v/>
      </c>
      <c r="L18" s="11" t="s">
        <v>14</v>
      </c>
      <c r="M18" s="41" t="str">
        <f>IF(OR(ISBLANK(Tableau22[[#This Row],[Date début prévu]]),ISBLANK(Tableau22[[#This Row],[Date fin prévu]]),ISBLANK(Tableau22[[#This Row],[Date début réel]]),ISBLANK(Tableau22[[#This Row],[Date fin réel]])),"",(K18/G18))</f>
        <v/>
      </c>
    </row>
    <row r="19" spans="2:13" x14ac:dyDescent="0.2">
      <c r="B19" s="57"/>
      <c r="C19" s="12"/>
      <c r="D19" s="13"/>
      <c r="E19" s="32"/>
      <c r="F19" s="33"/>
      <c r="G19" s="3" t="str">
        <f t="shared" si="0"/>
        <v/>
      </c>
      <c r="H19" s="6"/>
      <c r="I19" s="7"/>
      <c r="J19" s="8"/>
      <c r="K19" s="9" t="str">
        <f>IF(OR(ISBLANK(Tableau22[[#This Row],[Date début réel]]),ISBLANK(Tableau22[[#This Row],[Date fin réel]])),"",J19-G19)</f>
        <v/>
      </c>
      <c r="L19" s="11" t="s">
        <v>14</v>
      </c>
      <c r="M19" s="41" t="str">
        <f>IF(OR(ISBLANK(Tableau22[[#This Row],[Date début prévu]]),ISBLANK(Tableau22[[#This Row],[Date fin prévu]]),ISBLANK(Tableau22[[#This Row],[Date début réel]]),ISBLANK(Tableau22[[#This Row],[Date fin réel]])),"",(K19/G19))</f>
        <v/>
      </c>
    </row>
    <row r="20" spans="2:13" x14ac:dyDescent="0.2">
      <c r="B20" s="57"/>
      <c r="C20" s="12"/>
      <c r="D20" s="13"/>
      <c r="E20" s="32"/>
      <c r="F20" s="33"/>
      <c r="G20" s="3" t="str">
        <f t="shared" si="0"/>
        <v/>
      </c>
      <c r="H20" s="6"/>
      <c r="I20" s="7"/>
      <c r="J20" s="8"/>
      <c r="K20" s="9" t="str">
        <f>IF(OR(ISBLANK(Tableau22[[#This Row],[Date début réel]]),ISBLANK(Tableau22[[#This Row],[Date fin réel]])),"",J20-G20)</f>
        <v/>
      </c>
      <c r="L20" s="11" t="s">
        <v>14</v>
      </c>
      <c r="M20" s="41" t="str">
        <f>IF(OR(ISBLANK(Tableau22[[#This Row],[Date début prévu]]),ISBLANK(Tableau22[[#This Row],[Date fin prévu]]),ISBLANK(Tableau22[[#This Row],[Date début réel]]),ISBLANK(Tableau22[[#This Row],[Date fin réel]])),"",(K20/G20))</f>
        <v/>
      </c>
    </row>
    <row r="21" spans="2:13" x14ac:dyDescent="0.2">
      <c r="B21" s="57"/>
      <c r="C21" s="12"/>
      <c r="D21" s="13"/>
      <c r="E21" s="32"/>
      <c r="F21" s="33"/>
      <c r="G21" s="3" t="str">
        <f t="shared" si="0"/>
        <v/>
      </c>
      <c r="H21" s="6"/>
      <c r="I21" s="7"/>
      <c r="J21" s="8"/>
      <c r="K21" s="9" t="str">
        <f>IF(OR(ISBLANK(Tableau22[[#This Row],[Date début réel]]),ISBLANK(Tableau22[[#This Row],[Date fin réel]])),"",J21-G21)</f>
        <v/>
      </c>
      <c r="L21" s="11" t="s">
        <v>14</v>
      </c>
      <c r="M21" s="41" t="str">
        <f>IF(OR(ISBLANK(Tableau22[[#This Row],[Date début prévu]]),ISBLANK(Tableau22[[#This Row],[Date fin prévu]]),ISBLANK(Tableau22[[#This Row],[Date début réel]]),ISBLANK(Tableau22[[#This Row],[Date fin réel]])),"",(K21/G21))</f>
        <v/>
      </c>
    </row>
    <row r="22" spans="2:13" x14ac:dyDescent="0.2">
      <c r="B22" s="57"/>
      <c r="C22" s="12"/>
      <c r="D22" s="13"/>
      <c r="E22" s="32"/>
      <c r="F22" s="33"/>
      <c r="G22" s="3" t="str">
        <f t="shared" si="0"/>
        <v/>
      </c>
      <c r="H22" s="6"/>
      <c r="I22" s="7"/>
      <c r="J22" s="8"/>
      <c r="K22" s="9" t="str">
        <f>IF(OR(ISBLANK(Tableau22[[#This Row],[Date début réel]]),ISBLANK(Tableau22[[#This Row],[Date fin réel]])),"",J22-G22)</f>
        <v/>
      </c>
      <c r="L22" s="11" t="s">
        <v>14</v>
      </c>
      <c r="M22" s="41" t="str">
        <f>IF(OR(ISBLANK(Tableau22[[#This Row],[Date début prévu]]),ISBLANK(Tableau22[[#This Row],[Date fin prévu]]),ISBLANK(Tableau22[[#This Row],[Date début réel]]),ISBLANK(Tableau22[[#This Row],[Date fin réel]])),"",(K22/G22))</f>
        <v/>
      </c>
    </row>
    <row r="23" spans="2:13" x14ac:dyDescent="0.2">
      <c r="B23" s="57"/>
      <c r="C23" s="12"/>
      <c r="D23" s="13"/>
      <c r="E23" s="32"/>
      <c r="F23" s="33"/>
      <c r="G23" s="3" t="str">
        <f t="shared" si="0"/>
        <v/>
      </c>
      <c r="H23" s="6"/>
      <c r="I23" s="7"/>
      <c r="J23" s="8"/>
      <c r="K23" s="9" t="str">
        <f>IF(OR(ISBLANK(Tableau22[[#This Row],[Date début réel]]),ISBLANK(Tableau22[[#This Row],[Date fin réel]])),"",J23-G23)</f>
        <v/>
      </c>
      <c r="L23" s="11" t="s">
        <v>14</v>
      </c>
      <c r="M23" s="41" t="str">
        <f>IF(OR(ISBLANK(Tableau22[[#This Row],[Date début prévu]]),ISBLANK(Tableau22[[#This Row],[Date fin prévu]]),ISBLANK(Tableau22[[#This Row],[Date début réel]]),ISBLANK(Tableau22[[#This Row],[Date fin réel]])),"",(K23/G23))</f>
        <v/>
      </c>
    </row>
    <row r="24" spans="2:13" x14ac:dyDescent="0.2">
      <c r="B24" s="57"/>
      <c r="C24" s="12"/>
      <c r="D24" s="13"/>
      <c r="E24" s="32"/>
      <c r="F24" s="33"/>
      <c r="G24" s="3" t="str">
        <f t="shared" si="0"/>
        <v/>
      </c>
      <c r="H24" s="6"/>
      <c r="I24" s="7"/>
      <c r="J24" s="8"/>
      <c r="K24" s="9" t="str">
        <f>IF(OR(ISBLANK(Tableau22[[#This Row],[Date début réel]]),ISBLANK(Tableau22[[#This Row],[Date fin réel]])),"",J24-G24)</f>
        <v/>
      </c>
      <c r="L24" s="11" t="s">
        <v>14</v>
      </c>
      <c r="M24" s="41" t="str">
        <f>IF(OR(ISBLANK(Tableau22[[#This Row],[Date début prévu]]),ISBLANK(Tableau22[[#This Row],[Date fin prévu]]),ISBLANK(Tableau22[[#This Row],[Date début réel]]),ISBLANK(Tableau22[[#This Row],[Date fin réel]])),"",(K24/G24))</f>
        <v/>
      </c>
    </row>
    <row r="25" spans="2:13" x14ac:dyDescent="0.2">
      <c r="B25" s="57"/>
      <c r="C25" s="12"/>
      <c r="D25" s="13"/>
      <c r="E25" s="32"/>
      <c r="F25" s="33"/>
      <c r="G25" s="3" t="str">
        <f t="shared" si="0"/>
        <v/>
      </c>
      <c r="H25" s="6"/>
      <c r="I25" s="7"/>
      <c r="J25" s="8"/>
      <c r="K25" s="9" t="str">
        <f>IF(OR(ISBLANK(Tableau22[[#This Row],[Date début réel]]),ISBLANK(Tableau22[[#This Row],[Date fin réel]])),"",J25-G25)</f>
        <v/>
      </c>
      <c r="L25" s="11" t="s">
        <v>14</v>
      </c>
      <c r="M25" s="41" t="str">
        <f>IF(OR(ISBLANK(Tableau22[[#This Row],[Date début prévu]]),ISBLANK(Tableau22[[#This Row],[Date fin prévu]]),ISBLANK(Tableau22[[#This Row],[Date début réel]]),ISBLANK(Tableau22[[#This Row],[Date fin réel]])),"",(K25/G25))</f>
        <v/>
      </c>
    </row>
    <row r="26" spans="2:13" x14ac:dyDescent="0.2">
      <c r="B26" s="57"/>
      <c r="C26" s="12"/>
      <c r="D26" s="13"/>
      <c r="E26" s="32"/>
      <c r="F26" s="33"/>
      <c r="G26" s="3" t="str">
        <f t="shared" si="0"/>
        <v/>
      </c>
      <c r="H26" s="6"/>
      <c r="I26" s="7"/>
      <c r="J26" s="8"/>
      <c r="K26" s="9" t="str">
        <f>IF(OR(ISBLANK(Tableau22[[#This Row],[Date début réel]]),ISBLANK(Tableau22[[#This Row],[Date fin réel]])),"",J26-G26)</f>
        <v/>
      </c>
      <c r="L26" s="11" t="s">
        <v>14</v>
      </c>
      <c r="M26" s="41" t="str">
        <f>IF(OR(ISBLANK(Tableau22[[#This Row],[Date début prévu]]),ISBLANK(Tableau22[[#This Row],[Date fin prévu]]),ISBLANK(Tableau22[[#This Row],[Date début réel]]),ISBLANK(Tableau22[[#This Row],[Date fin réel]])),"",(K26/G26))</f>
        <v/>
      </c>
    </row>
    <row r="27" spans="2:13" x14ac:dyDescent="0.2">
      <c r="B27" s="57"/>
      <c r="C27" s="12"/>
      <c r="D27" s="13"/>
      <c r="E27" s="32"/>
      <c r="F27" s="33"/>
      <c r="G27" s="3" t="str">
        <f t="shared" si="0"/>
        <v/>
      </c>
      <c r="H27" s="6"/>
      <c r="I27" s="7"/>
      <c r="J27" s="8"/>
      <c r="K27" s="9" t="str">
        <f>IF(OR(ISBLANK(Tableau22[[#This Row],[Date début réel]]),ISBLANK(Tableau22[[#This Row],[Date fin réel]])),"",J27-G27)</f>
        <v/>
      </c>
      <c r="L27" s="11" t="s">
        <v>14</v>
      </c>
      <c r="M27" s="41" t="str">
        <f>IF(OR(ISBLANK(Tableau22[[#This Row],[Date début prévu]]),ISBLANK(Tableau22[[#This Row],[Date fin prévu]]),ISBLANK(Tableau22[[#This Row],[Date début réel]]),ISBLANK(Tableau22[[#This Row],[Date fin réel]])),"",(K27/G27))</f>
        <v/>
      </c>
    </row>
    <row r="28" spans="2:13" x14ac:dyDescent="0.2">
      <c r="B28" s="57"/>
      <c r="C28" s="12"/>
      <c r="D28" s="13"/>
      <c r="E28" s="32"/>
      <c r="F28" s="33"/>
      <c r="G28" s="3" t="str">
        <f t="shared" si="0"/>
        <v/>
      </c>
      <c r="H28" s="6"/>
      <c r="I28" s="7"/>
      <c r="J28" s="8"/>
      <c r="K28" s="9" t="str">
        <f>IF(OR(ISBLANK(Tableau22[[#This Row],[Date début réel]]),ISBLANK(Tableau22[[#This Row],[Date fin réel]])),"",J28-G28)</f>
        <v/>
      </c>
      <c r="L28" s="11" t="s">
        <v>14</v>
      </c>
      <c r="M28" s="41" t="str">
        <f>IF(OR(ISBLANK(Tableau22[[#This Row],[Date début prévu]]),ISBLANK(Tableau22[[#This Row],[Date fin prévu]]),ISBLANK(Tableau22[[#This Row],[Date début réel]]),ISBLANK(Tableau22[[#This Row],[Date fin réel]])),"",(K28/G28))</f>
        <v/>
      </c>
    </row>
    <row r="29" spans="2:13" x14ac:dyDescent="0.2">
      <c r="B29" s="57"/>
      <c r="C29" s="12"/>
      <c r="D29" s="13"/>
      <c r="E29" s="32"/>
      <c r="F29" s="33"/>
      <c r="G29" s="3" t="str">
        <f t="shared" si="0"/>
        <v/>
      </c>
      <c r="H29" s="6"/>
      <c r="I29" s="7"/>
      <c r="J29" s="8"/>
      <c r="K29" s="9" t="str">
        <f>IF(OR(ISBLANK(Tableau22[[#This Row],[Date début réel]]),ISBLANK(Tableau22[[#This Row],[Date fin réel]])),"",J29-G29)</f>
        <v/>
      </c>
      <c r="L29" s="11" t="s">
        <v>14</v>
      </c>
      <c r="M29" s="41" t="str">
        <f>IF(OR(ISBLANK(Tableau22[[#This Row],[Date début prévu]]),ISBLANK(Tableau22[[#This Row],[Date fin prévu]]),ISBLANK(Tableau22[[#This Row],[Date début réel]]),ISBLANK(Tableau22[[#This Row],[Date fin réel]])),"",(K29/G29))</f>
        <v/>
      </c>
    </row>
    <row r="30" spans="2:13" x14ac:dyDescent="0.2">
      <c r="B30" s="57"/>
      <c r="C30" s="12"/>
      <c r="D30" s="13"/>
      <c r="E30" s="32"/>
      <c r="F30" s="33"/>
      <c r="G30" s="3" t="str">
        <f t="shared" si="0"/>
        <v/>
      </c>
      <c r="H30" s="6"/>
      <c r="I30" s="7"/>
      <c r="J30" s="8"/>
      <c r="K30" s="9" t="str">
        <f>IF(OR(ISBLANK(Tableau22[[#This Row],[Date début réel]]),ISBLANK(Tableau22[[#This Row],[Date fin réel]])),"",J30-G30)</f>
        <v/>
      </c>
      <c r="L30" s="11" t="s">
        <v>14</v>
      </c>
      <c r="M30" s="41" t="str">
        <f>IF(OR(ISBLANK(Tableau22[[#This Row],[Date début prévu]]),ISBLANK(Tableau22[[#This Row],[Date fin prévu]]),ISBLANK(Tableau22[[#This Row],[Date début réel]]),ISBLANK(Tableau22[[#This Row],[Date fin réel]])),"",(K30/G30))</f>
        <v/>
      </c>
    </row>
    <row r="31" spans="2:13" x14ac:dyDescent="0.2">
      <c r="B31" s="57"/>
      <c r="C31" s="12"/>
      <c r="D31" s="13"/>
      <c r="E31" s="32"/>
      <c r="F31" s="33"/>
      <c r="G31" s="3" t="str">
        <f t="shared" si="0"/>
        <v/>
      </c>
      <c r="H31" s="6"/>
      <c r="I31" s="7"/>
      <c r="J31" s="8"/>
      <c r="K31" s="9" t="str">
        <f>IF(OR(ISBLANK(Tableau22[[#This Row],[Date début réel]]),ISBLANK(Tableau22[[#This Row],[Date fin réel]])),"",J31-G31)</f>
        <v/>
      </c>
      <c r="L31" s="11" t="s">
        <v>14</v>
      </c>
      <c r="M31" s="41" t="str">
        <f>IF(OR(ISBLANK(Tableau22[[#This Row],[Date début prévu]]),ISBLANK(Tableau22[[#This Row],[Date fin prévu]]),ISBLANK(Tableau22[[#This Row],[Date début réel]]),ISBLANK(Tableau22[[#This Row],[Date fin réel]])),"",(K31/G31))</f>
        <v/>
      </c>
    </row>
    <row r="32" spans="2:13" x14ac:dyDescent="0.2">
      <c r="B32" s="57"/>
      <c r="C32" s="12"/>
      <c r="D32" s="13"/>
      <c r="E32" s="32"/>
      <c r="F32" s="33"/>
      <c r="G32" s="3" t="str">
        <f t="shared" si="0"/>
        <v/>
      </c>
      <c r="H32" s="6"/>
      <c r="I32" s="7"/>
      <c r="J32" s="8"/>
      <c r="K32" s="9" t="str">
        <f>IF(OR(ISBLANK(Tableau22[[#This Row],[Date début réel]]),ISBLANK(Tableau22[[#This Row],[Date fin réel]])),"",J32-G32)</f>
        <v/>
      </c>
      <c r="L32" s="11" t="s">
        <v>14</v>
      </c>
      <c r="M32" s="41" t="str">
        <f>IF(OR(ISBLANK(Tableau22[[#This Row],[Date début prévu]]),ISBLANK(Tableau22[[#This Row],[Date fin prévu]]),ISBLANK(Tableau22[[#This Row],[Date début réel]]),ISBLANK(Tableau22[[#This Row],[Date fin réel]])),"",(K32/G32))</f>
        <v/>
      </c>
    </row>
    <row r="33" spans="2:13" x14ac:dyDescent="0.2">
      <c r="B33" s="57"/>
      <c r="C33" s="12"/>
      <c r="D33" s="13"/>
      <c r="E33" s="32"/>
      <c r="F33" s="33"/>
      <c r="G33" s="3" t="str">
        <f t="shared" si="0"/>
        <v/>
      </c>
      <c r="H33" s="6"/>
      <c r="I33" s="7"/>
      <c r="J33" s="8"/>
      <c r="K33" s="9" t="str">
        <f>IF(OR(ISBLANK(Tableau22[[#This Row],[Date début réel]]),ISBLANK(Tableau22[[#This Row],[Date fin réel]])),"",J33-G33)</f>
        <v/>
      </c>
      <c r="L33" s="11" t="s">
        <v>14</v>
      </c>
      <c r="M33" s="41" t="str">
        <f>IF(OR(ISBLANK(Tableau22[[#This Row],[Date début prévu]]),ISBLANK(Tableau22[[#This Row],[Date fin prévu]]),ISBLANK(Tableau22[[#This Row],[Date début réel]]),ISBLANK(Tableau22[[#This Row],[Date fin réel]])),"",(K33/G33))</f>
        <v/>
      </c>
    </row>
    <row r="34" spans="2:13" x14ac:dyDescent="0.2">
      <c r="B34" s="57"/>
      <c r="C34" s="12"/>
      <c r="D34" s="13"/>
      <c r="E34" s="32"/>
      <c r="F34" s="33"/>
      <c r="G34" s="3" t="str">
        <f t="shared" si="0"/>
        <v/>
      </c>
      <c r="H34" s="6"/>
      <c r="I34" s="7"/>
      <c r="J34" s="8" t="str">
        <f t="shared" ref="J17:J41" si="1">IF(OR(ISBLANK(H34),ISBLANK(I34)),"",I34-H34+1)</f>
        <v/>
      </c>
      <c r="K34" s="9" t="str">
        <f>IF(OR(ISBLANK(Tableau22[[#This Row],[Date début réel]]),ISBLANK(Tableau22[[#This Row],[Date fin réel]])),"",J34-G34)</f>
        <v/>
      </c>
      <c r="L34" s="11" t="s">
        <v>14</v>
      </c>
      <c r="M34" s="41" t="str">
        <f>IF(OR(ISBLANK(Tableau22[[#This Row],[Date début prévu]]),ISBLANK(Tableau22[[#This Row],[Date fin prévu]]),ISBLANK(Tableau22[[#This Row],[Date début réel]]),ISBLANK(Tableau22[[#This Row],[Date fin réel]])),"",(K34/G34))</f>
        <v/>
      </c>
    </row>
    <row r="35" spans="2:13" x14ac:dyDescent="0.2">
      <c r="B35" s="57"/>
      <c r="C35" s="12"/>
      <c r="D35" s="13"/>
      <c r="E35" s="32"/>
      <c r="F35" s="33"/>
      <c r="G35" s="3" t="str">
        <f t="shared" si="0"/>
        <v/>
      </c>
      <c r="H35" s="6"/>
      <c r="I35" s="7"/>
      <c r="J35" s="8" t="str">
        <f t="shared" si="1"/>
        <v/>
      </c>
      <c r="K35" s="9" t="str">
        <f>IF(OR(ISBLANK(Tableau22[[#This Row],[Date début réel]]),ISBLANK(Tableau22[[#This Row],[Date fin réel]])),"",J35-G35)</f>
        <v/>
      </c>
      <c r="L35" s="11" t="s">
        <v>14</v>
      </c>
      <c r="M35" s="41" t="str">
        <f>IF(OR(ISBLANK(Tableau22[[#This Row],[Date début prévu]]),ISBLANK(Tableau22[[#This Row],[Date fin prévu]]),ISBLANK(Tableau22[[#This Row],[Date début réel]]),ISBLANK(Tableau22[[#This Row],[Date fin réel]])),"",(K35/G35))</f>
        <v/>
      </c>
    </row>
    <row r="36" spans="2:13" x14ac:dyDescent="0.2">
      <c r="B36" s="57"/>
      <c r="C36" s="12"/>
      <c r="D36" s="13"/>
      <c r="E36" s="32"/>
      <c r="F36" s="33"/>
      <c r="G36" s="3" t="str">
        <f t="shared" si="0"/>
        <v/>
      </c>
      <c r="H36" s="6"/>
      <c r="I36" s="7"/>
      <c r="J36" s="8" t="str">
        <f t="shared" si="1"/>
        <v/>
      </c>
      <c r="K36" s="9" t="str">
        <f>IF(OR(ISBLANK(Tableau22[[#This Row],[Date début réel]]),ISBLANK(Tableau22[[#This Row],[Date fin réel]])),"",J36-G36)</f>
        <v/>
      </c>
      <c r="L36" s="11" t="s">
        <v>14</v>
      </c>
      <c r="M36" s="41" t="str">
        <f>IF(OR(ISBLANK(Tableau22[[#This Row],[Date début prévu]]),ISBLANK(Tableau22[[#This Row],[Date fin prévu]]),ISBLANK(Tableau22[[#This Row],[Date début réel]]),ISBLANK(Tableau22[[#This Row],[Date fin réel]])),"",(K36/G36))</f>
        <v/>
      </c>
    </row>
    <row r="37" spans="2:13" x14ac:dyDescent="0.2">
      <c r="B37" s="49"/>
      <c r="C37" s="35"/>
      <c r="D37" s="70"/>
      <c r="E37" s="32"/>
      <c r="F37" s="33"/>
      <c r="G37" s="3" t="str">
        <f t="shared" si="0"/>
        <v/>
      </c>
      <c r="H37" s="6"/>
      <c r="I37" s="7"/>
      <c r="J37" s="8" t="str">
        <f t="shared" si="1"/>
        <v/>
      </c>
      <c r="K37" s="9" t="str">
        <f>IF(OR(ISBLANK(Tableau22[[#This Row],[Date début réel]]),ISBLANK(Tableau22[[#This Row],[Date fin réel]])),"",J37-G37)</f>
        <v/>
      </c>
      <c r="L37" s="11" t="s">
        <v>14</v>
      </c>
      <c r="M37" s="41" t="str">
        <f>IF(OR(ISBLANK(Tableau22[[#This Row],[Date début prévu]]),ISBLANK(Tableau22[[#This Row],[Date fin prévu]]),ISBLANK(Tableau22[[#This Row],[Date début réel]]),ISBLANK(Tableau22[[#This Row],[Date fin réel]])),"",(K37/G37))</f>
        <v/>
      </c>
    </row>
    <row r="38" spans="2:13" x14ac:dyDescent="0.2">
      <c r="B38" s="49"/>
      <c r="C38" s="35"/>
      <c r="D38" s="70"/>
      <c r="E38" s="32"/>
      <c r="F38" s="33"/>
      <c r="G38" s="3" t="str">
        <f t="shared" si="0"/>
        <v/>
      </c>
      <c r="H38" s="6"/>
      <c r="I38" s="7"/>
      <c r="J38" s="8" t="str">
        <f t="shared" si="1"/>
        <v/>
      </c>
      <c r="K38" s="9" t="str">
        <f>IF(OR(ISBLANK(Tableau22[[#This Row],[Date début réel]]),ISBLANK(Tableau22[[#This Row],[Date fin réel]])),"",J38-G38)</f>
        <v/>
      </c>
      <c r="L38" s="11" t="s">
        <v>14</v>
      </c>
      <c r="M38" s="41" t="str">
        <f>IF(OR(ISBLANK(Tableau22[[#This Row],[Date début prévu]]),ISBLANK(Tableau22[[#This Row],[Date fin prévu]]),ISBLANK(Tableau22[[#This Row],[Date début réel]]),ISBLANK(Tableau22[[#This Row],[Date fin réel]])),"",(K38/G38))</f>
        <v/>
      </c>
    </row>
    <row r="39" spans="2:13" x14ac:dyDescent="0.2">
      <c r="B39" s="57"/>
      <c r="C39" s="12"/>
      <c r="D39" s="13"/>
      <c r="E39" s="32"/>
      <c r="F39" s="33"/>
      <c r="G39" s="3" t="str">
        <f t="shared" si="0"/>
        <v/>
      </c>
      <c r="H39" s="6"/>
      <c r="I39" s="7"/>
      <c r="J39" s="8" t="str">
        <f t="shared" si="1"/>
        <v/>
      </c>
      <c r="K39" s="9" t="str">
        <f>IF(OR(ISBLANK(Tableau22[[#This Row],[Date début réel]]),ISBLANK(Tableau22[[#This Row],[Date fin réel]])),"",J39-G39)</f>
        <v/>
      </c>
      <c r="L39" s="11" t="s">
        <v>14</v>
      </c>
      <c r="M39" s="41" t="str">
        <f>IF(OR(ISBLANK(Tableau22[[#This Row],[Date début prévu]]),ISBLANK(Tableau22[[#This Row],[Date fin prévu]]),ISBLANK(Tableau22[[#This Row],[Date début réel]]),ISBLANK(Tableau22[[#This Row],[Date fin réel]])),"",(K39/G39))</f>
        <v/>
      </c>
    </row>
    <row r="40" spans="2:13" x14ac:dyDescent="0.2">
      <c r="B40" s="57"/>
      <c r="C40" s="12"/>
      <c r="D40" s="13"/>
      <c r="E40" s="32"/>
      <c r="F40" s="33"/>
      <c r="G40" s="3" t="str">
        <f t="shared" si="0"/>
        <v/>
      </c>
      <c r="H40" s="6"/>
      <c r="I40" s="7"/>
      <c r="J40" s="8" t="str">
        <f t="shared" si="1"/>
        <v/>
      </c>
      <c r="K40" s="9" t="str">
        <f>IF(OR(ISBLANK(Tableau22[[#This Row],[Date début réel]]),ISBLANK(Tableau22[[#This Row],[Date fin réel]])),"",J40-G40)</f>
        <v/>
      </c>
      <c r="L40" s="11" t="s">
        <v>14</v>
      </c>
      <c r="M40" s="41" t="str">
        <f>IF(OR(ISBLANK(Tableau22[[#This Row],[Date début prévu]]),ISBLANK(Tableau22[[#This Row],[Date fin prévu]]),ISBLANK(Tableau22[[#This Row],[Date début réel]]),ISBLANK(Tableau22[[#This Row],[Date fin réel]])),"",(K40/G40))</f>
        <v/>
      </c>
    </row>
    <row r="41" spans="2:13" x14ac:dyDescent="0.2">
      <c r="B41" s="49"/>
      <c r="C41" s="35"/>
      <c r="D41" s="70"/>
      <c r="E41" s="34"/>
      <c r="F41" s="34"/>
      <c r="G41" s="24" t="str">
        <f t="shared" si="0"/>
        <v/>
      </c>
      <c r="H41" s="25"/>
      <c r="I41" s="26"/>
      <c r="J41" s="27" t="str">
        <f t="shared" si="1"/>
        <v/>
      </c>
      <c r="K41" s="9" t="str">
        <f>IF(OR(ISBLANK(Tableau22[[#This Row],[Date début réel]]),ISBLANK(Tableau22[[#This Row],[Date fin réel]])),"",J41-G41)</f>
        <v/>
      </c>
      <c r="L41" s="11" t="s">
        <v>14</v>
      </c>
      <c r="M41" s="41" t="str">
        <f>IF(OR(ISBLANK(Tableau22[[#This Row],[Date début prévu]]),ISBLANK(Tableau22[[#This Row],[Date fin prévu]]),ISBLANK(Tableau22[[#This Row],[Date début réel]]),ISBLANK(Tableau22[[#This Row],[Date fin réel]])),"",(K41/G41))</f>
        <v/>
      </c>
    </row>
    <row r="42" spans="2:13" x14ac:dyDescent="0.2">
      <c r="B42" s="49"/>
      <c r="C42" s="35"/>
      <c r="D42" s="70"/>
      <c r="E42" s="46"/>
      <c r="F42" s="47"/>
      <c r="G42" s="48" t="str">
        <f>IF(OR(ISBLANK(E42),ISBLANK(F42)),"",F42-E42+1)</f>
        <v/>
      </c>
      <c r="H42" s="25"/>
      <c r="I42" s="26"/>
      <c r="J42" s="27" t="str">
        <f>IF(OR(ISBLANK(H42),ISBLANK(I42)),"",I42-H42+1)</f>
        <v/>
      </c>
      <c r="K42" s="9" t="str">
        <f>IF(OR(ISBLANK(Tableau22[[#This Row],[Date début réel]]),ISBLANK(Tableau22[[#This Row],[Date fin réel]])),"",J42-G42)</f>
        <v/>
      </c>
      <c r="L42" s="11" t="s">
        <v>14</v>
      </c>
      <c r="M42" s="41" t="str">
        <f>IF(OR(ISBLANK(Tableau22[[#This Row],[Date début prévu]]),ISBLANK(Tableau22[[#This Row],[Date fin prévu]]),ISBLANK(Tableau22[[#This Row],[Date début réel]]),ISBLANK(Tableau22[[#This Row],[Date fin réel]])),"",(K42/G42))</f>
        <v/>
      </c>
    </row>
    <row r="43" spans="2:13" x14ac:dyDescent="0.2">
      <c r="B43" s="49"/>
      <c r="C43" s="35"/>
      <c r="D43" s="70"/>
      <c r="E43" s="32"/>
      <c r="F43" s="33"/>
      <c r="G43" s="3" t="str">
        <f t="shared" ref="G43:G51" si="2">IF(OR(ISBLANK(E43),ISBLANK(F43)),"",F43-E43+1)</f>
        <v/>
      </c>
      <c r="H43" s="6"/>
      <c r="I43" s="7"/>
      <c r="J43" s="8" t="str">
        <f t="shared" ref="J43:J51" si="3">IF(OR(ISBLANK(H43),ISBLANK(I43)),"",I43-H43+1)</f>
        <v/>
      </c>
      <c r="K43" s="9" t="str">
        <f>IF(OR(ISBLANK(Tableau22[[#This Row],[Date début réel]]),ISBLANK(Tableau22[[#This Row],[Date fin réel]])),"",J43-G43)</f>
        <v/>
      </c>
      <c r="L43" s="11" t="s">
        <v>14</v>
      </c>
      <c r="M43" s="41" t="str">
        <f>IF(OR(ISBLANK(Tableau22[[#This Row],[Date début prévu]]),ISBLANK(Tableau22[[#This Row],[Date fin prévu]]),ISBLANK(Tableau22[[#This Row],[Date début réel]]),ISBLANK(Tableau22[[#This Row],[Date fin réel]])),"",(K43/G43))</f>
        <v/>
      </c>
    </row>
    <row r="44" spans="2:13" x14ac:dyDescent="0.2">
      <c r="B44" s="49"/>
      <c r="C44" s="35"/>
      <c r="D44" s="70"/>
      <c r="E44" s="32"/>
      <c r="F44" s="33"/>
      <c r="G44" s="3" t="str">
        <f t="shared" si="2"/>
        <v/>
      </c>
      <c r="H44" s="6"/>
      <c r="I44" s="7"/>
      <c r="J44" s="8" t="str">
        <f t="shared" si="3"/>
        <v/>
      </c>
      <c r="K44" s="9" t="str">
        <f>IF(OR(ISBLANK(Tableau22[[#This Row],[Date début réel]]),ISBLANK(Tableau22[[#This Row],[Date fin réel]])),"",J44-G44)</f>
        <v/>
      </c>
      <c r="L44" s="11" t="s">
        <v>14</v>
      </c>
      <c r="M44" s="41" t="str">
        <f>IF(OR(ISBLANK(Tableau22[[#This Row],[Date début prévu]]),ISBLANK(Tableau22[[#This Row],[Date fin prévu]]),ISBLANK(Tableau22[[#This Row],[Date début réel]]),ISBLANK(Tableau22[[#This Row],[Date fin réel]])),"",(K44/G44))</f>
        <v/>
      </c>
    </row>
    <row r="45" spans="2:13" x14ac:dyDescent="0.2">
      <c r="B45" s="49"/>
      <c r="C45" s="35"/>
      <c r="D45" s="70"/>
      <c r="E45" s="32"/>
      <c r="F45" s="33"/>
      <c r="G45" s="3" t="str">
        <f t="shared" si="2"/>
        <v/>
      </c>
      <c r="H45" s="6"/>
      <c r="I45" s="7"/>
      <c r="J45" s="8"/>
      <c r="K45" s="9" t="str">
        <f>IF(OR(ISBLANK(Tableau22[[#This Row],[Date début réel]]),ISBLANK(Tableau22[[#This Row],[Date fin réel]])),"",J45-G45)</f>
        <v/>
      </c>
      <c r="L45" s="11" t="s">
        <v>14</v>
      </c>
      <c r="M45" s="41" t="str">
        <f>IF(OR(ISBLANK(Tableau22[[#This Row],[Date début prévu]]),ISBLANK(Tableau22[[#This Row],[Date fin prévu]]),ISBLANK(Tableau22[[#This Row],[Date début réel]]),ISBLANK(Tableau22[[#This Row],[Date fin réel]])),"",(K45/G45))</f>
        <v/>
      </c>
    </row>
    <row r="46" spans="2:13" x14ac:dyDescent="0.2">
      <c r="B46" s="57"/>
      <c r="C46" s="35"/>
      <c r="D46" s="70"/>
      <c r="E46" s="46"/>
      <c r="F46" s="47"/>
      <c r="G46" s="48" t="str">
        <f t="shared" si="2"/>
        <v/>
      </c>
      <c r="H46" s="25"/>
      <c r="I46" s="26"/>
      <c r="J46" s="27"/>
      <c r="K46" s="9" t="str">
        <f>IF(OR(ISBLANK(Tableau22[[#This Row],[Date début réel]]),ISBLANK(Tableau22[[#This Row],[Date fin réel]])),"",J46-G46)</f>
        <v/>
      </c>
      <c r="L46" s="11" t="s">
        <v>14</v>
      </c>
      <c r="M46" s="41" t="str">
        <f>IF(OR(ISBLANK(Tableau22[[#This Row],[Date début prévu]]),ISBLANK(Tableau22[[#This Row],[Date fin prévu]]),ISBLANK(Tableau22[[#This Row],[Date début réel]]),ISBLANK(Tableau22[[#This Row],[Date fin réel]])),"",(K46/G46))</f>
        <v/>
      </c>
    </row>
    <row r="47" spans="2:13" x14ac:dyDescent="0.2">
      <c r="B47" s="61"/>
      <c r="C47" s="36"/>
      <c r="D47" s="71"/>
      <c r="E47" s="46"/>
      <c r="F47" s="47"/>
      <c r="G47" s="48" t="str">
        <f t="shared" si="2"/>
        <v/>
      </c>
      <c r="H47" s="25"/>
      <c r="I47" s="26"/>
      <c r="J47" s="27"/>
      <c r="K47" s="28" t="str">
        <f>IF(OR(ISBLANK(Tableau22[[#This Row],[Date début réel]]),ISBLANK(Tableau22[[#This Row],[Date fin réel]])),"",J47-G47)</f>
        <v/>
      </c>
      <c r="L47" s="18" t="s">
        <v>14</v>
      </c>
      <c r="M47" s="50" t="str">
        <f>IF(OR(ISBLANK(Tableau22[[#This Row],[Date début prévu]]),ISBLANK(Tableau22[[#This Row],[Date fin prévu]]),ISBLANK(Tableau22[[#This Row],[Date début réel]]),ISBLANK(Tableau22[[#This Row],[Date fin réel]])),"",(K47/G47))</f>
        <v/>
      </c>
    </row>
    <row r="48" spans="2:13" x14ac:dyDescent="0.2">
      <c r="B48" s="61"/>
      <c r="C48" s="36"/>
      <c r="D48" s="71"/>
      <c r="E48" s="46"/>
      <c r="F48" s="47"/>
      <c r="G48" s="48" t="str">
        <f t="shared" si="2"/>
        <v/>
      </c>
      <c r="H48" s="25"/>
      <c r="I48" s="26"/>
      <c r="J48" s="27"/>
      <c r="K48" s="28" t="str">
        <f>IF(OR(ISBLANK(Tableau22[[#This Row],[Date début réel]]),ISBLANK(Tableau22[[#This Row],[Date fin réel]])),"",J48-G48)</f>
        <v/>
      </c>
      <c r="L48" s="18" t="s">
        <v>12</v>
      </c>
      <c r="M48" s="50" t="str">
        <f>IF(OR(ISBLANK(Tableau22[[#This Row],[Date début prévu]]),ISBLANK(Tableau22[[#This Row],[Date fin prévu]]),ISBLANK(Tableau22[[#This Row],[Date début réel]]),ISBLANK(Tableau22[[#This Row],[Date fin réel]])),"",(K48/G48))</f>
        <v/>
      </c>
    </row>
    <row r="49" spans="2:13" x14ac:dyDescent="0.2">
      <c r="B49" s="61"/>
      <c r="C49" s="36"/>
      <c r="D49" s="71"/>
      <c r="E49" s="46"/>
      <c r="F49" s="47"/>
      <c r="G49" s="48" t="str">
        <f t="shared" si="2"/>
        <v/>
      </c>
      <c r="H49" s="25"/>
      <c r="I49" s="26"/>
      <c r="J49" s="27"/>
      <c r="K49" s="28" t="str">
        <f>IF(OR(ISBLANK(Tableau22[[#This Row],[Date début réel]]),ISBLANK(Tableau22[[#This Row],[Date fin réel]])),"",J49-G49)</f>
        <v/>
      </c>
      <c r="L49" s="18" t="s">
        <v>12</v>
      </c>
      <c r="M49" s="50" t="str">
        <f>IF(OR(ISBLANK(Tableau22[[#This Row],[Date début prévu]]),ISBLANK(Tableau22[[#This Row],[Date fin prévu]]),ISBLANK(Tableau22[[#This Row],[Date début réel]]),ISBLANK(Tableau22[[#This Row],[Date fin réel]])),"",(K49/G49))</f>
        <v/>
      </c>
    </row>
    <row r="50" spans="2:13" x14ac:dyDescent="0.2">
      <c r="B50" s="61"/>
      <c r="C50" s="36"/>
      <c r="D50" s="71"/>
      <c r="E50" s="46"/>
      <c r="F50" s="47"/>
      <c r="G50" s="48" t="str">
        <f t="shared" si="2"/>
        <v/>
      </c>
      <c r="H50" s="25"/>
      <c r="I50" s="26"/>
      <c r="J50" s="27"/>
      <c r="K50" s="28" t="str">
        <f>IF(OR(ISBLANK(Tableau22[[#This Row],[Date début réel]]),ISBLANK(Tableau22[[#This Row],[Date fin réel]])),"",J50-G50)</f>
        <v/>
      </c>
      <c r="L50" s="18" t="s">
        <v>12</v>
      </c>
      <c r="M50" s="50" t="str">
        <f>IF(OR(ISBLANK(Tableau22[[#This Row],[Date début prévu]]),ISBLANK(Tableau22[[#This Row],[Date fin prévu]]),ISBLANK(Tableau22[[#This Row],[Date début réel]]),ISBLANK(Tableau22[[#This Row],[Date fin réel]])),"",(K50/G50))</f>
        <v/>
      </c>
    </row>
    <row r="51" spans="2:13" x14ac:dyDescent="0.2">
      <c r="B51" s="72"/>
      <c r="C51" s="36"/>
      <c r="D51" s="71"/>
      <c r="E51" s="46"/>
      <c r="F51" s="47"/>
      <c r="G51" s="48" t="str">
        <f t="shared" si="2"/>
        <v/>
      </c>
      <c r="H51" s="25"/>
      <c r="I51" s="26"/>
      <c r="J51" s="27"/>
      <c r="K51" s="28" t="str">
        <f>IF(OR(ISBLANK(Tableau22[[#This Row],[Date début réel]]),ISBLANK(Tableau22[[#This Row],[Date fin réel]])),"",J51-G51)</f>
        <v/>
      </c>
      <c r="L51" s="73" t="s">
        <v>13</v>
      </c>
      <c r="M51" s="74" t="str">
        <f>IF(OR(ISBLANK(Tableau22[[#This Row],[Date début prévu]]),ISBLANK(Tableau22[[#This Row],[Date fin prévu]]),ISBLANK(Tableau22[[#This Row],[Date début réel]]),ISBLANK(Tableau22[[#This Row],[Date fin réel]])),"",(K51/G51))</f>
        <v/>
      </c>
    </row>
    <row r="52" spans="2:13" x14ac:dyDescent="0.2">
      <c r="B52" s="57"/>
      <c r="C52" s="35"/>
      <c r="D52" s="70"/>
      <c r="E52" s="32"/>
      <c r="F52" s="33"/>
      <c r="G52" s="3" t="str">
        <f>IF(OR(ISBLANK(E52),ISBLANK(F52)),"",F52-E52+1)</f>
        <v/>
      </c>
      <c r="H52" s="6"/>
      <c r="I52" s="7"/>
      <c r="J52" s="8"/>
      <c r="K52" s="9" t="str">
        <f>IF(OR(ISBLANK(Tableau22[[#This Row],[Date début réel]]),ISBLANK(Tableau22[[#This Row],[Date fin réel]])),"",J52-G52)</f>
        <v/>
      </c>
      <c r="L52" s="19"/>
      <c r="M52" s="41" t="str">
        <f>IF(OR(ISBLANK(Tableau22[[#This Row],[Date début prévu]]),ISBLANK(Tableau22[[#This Row],[Date fin prévu]]),ISBLANK(Tableau22[[#This Row],[Date début réel]]),ISBLANK(Tableau22[[#This Row],[Date fin réel]])),"",(K52/G52))</f>
        <v/>
      </c>
    </row>
    <row r="53" spans="2:13" x14ac:dyDescent="0.2">
      <c r="B53" s="57"/>
      <c r="C53" s="35"/>
      <c r="D53" s="70"/>
      <c r="E53" s="46"/>
      <c r="F53" s="47"/>
      <c r="G53" s="48" t="str">
        <f>IF(OR(ISBLANK(E53),ISBLANK(F53)),"",F53-E53+1)</f>
        <v/>
      </c>
      <c r="H53" s="25"/>
      <c r="I53" s="26"/>
      <c r="J53" s="27" t="str">
        <f>IF(OR(ISBLANK(H53),ISBLANK(I53)),"",I53-H53+1)</f>
        <v/>
      </c>
      <c r="K53" s="28" t="str">
        <f>IF(OR(ISBLANK(Tableau22[[#This Row],[Date début réel]]),ISBLANK(Tableau22[[#This Row],[Date fin réel]])),"",J53-G53)</f>
        <v/>
      </c>
      <c r="L53" s="18" t="s">
        <v>14</v>
      </c>
      <c r="M53" s="50" t="str">
        <f>IF(OR(ISBLANK(Tableau22[[#This Row],[Date début prévu]]),ISBLANK(Tableau22[[#This Row],[Date fin prévu]]),ISBLANK(Tableau22[[#This Row],[Date début réel]]),ISBLANK(Tableau22[[#This Row],[Date fin réel]])),"",(K53/G53))</f>
        <v/>
      </c>
    </row>
    <row r="54" spans="2:13" x14ac:dyDescent="0.2">
      <c r="B54" s="72"/>
      <c r="C54" s="36"/>
      <c r="D54" s="71"/>
      <c r="E54" s="46"/>
      <c r="F54" s="47"/>
      <c r="G54" s="48" t="str">
        <f>IF(OR(ISBLANK(E54),ISBLANK(F54)),"",F54-E54+1)</f>
        <v/>
      </c>
      <c r="H54" s="25"/>
      <c r="I54" s="26"/>
      <c r="J54" s="27" t="str">
        <f>IF(OR(ISBLANK(H54),ISBLANK(I54)),"",I54-H54+1)</f>
        <v/>
      </c>
      <c r="K54" s="28" t="str">
        <f>IF(OR(ISBLANK(Tableau22[[#This Row],[Date début réel]]),ISBLANK(Tableau22[[#This Row],[Date fin réel]])),"",J54-G54)</f>
        <v/>
      </c>
      <c r="L54" s="18"/>
      <c r="M54" s="50" t="str">
        <f>IF(OR(ISBLANK(Tableau22[[#This Row],[Date début prévu]]),ISBLANK(Tableau22[[#This Row],[Date fin prévu]]),ISBLANK(Tableau22[[#This Row],[Date début réel]]),ISBLANK(Tableau22[[#This Row],[Date fin réel]])),"",(K54/G54))</f>
        <v/>
      </c>
    </row>
  </sheetData>
  <pageMargins left="0.7" right="0.7" top="0.75" bottom="0.75" header="0.3" footer="0.3"/>
  <pageSetup paperSize="9" orientation="portrait" horizontalDpi="4294967293" verticalDpi="0" r:id="rId1"/>
  <headerFooter>
    <oddFooter>&amp;R_x000D_&amp;1#&amp;"Arial"&amp;10&amp;K000000 Confidential C</oddFooter>
  </headerFooter>
  <customProperties>
    <customPr name="PolyworksSheetId" r:id="rId2"/>
  </customProperties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73A05F4D-A24D-4C2E-B5E0-10A30AE4CF9F}">
          <x14:formula1>
            <xm:f>Annexe!$B$3:$B$6</xm:f>
          </x14:formula1>
          <xm:sqref>L16:L53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93025B-7E04-48CC-ACC9-0549FD2817CC}">
  <sheetPr codeName="Feuil8"/>
  <dimension ref="B2:B6"/>
  <sheetViews>
    <sheetView workbookViewId="0">
      <selection activeCell="D10" sqref="D10"/>
    </sheetView>
  </sheetViews>
  <sheetFormatPr baseColWidth="10" defaultRowHeight="14.25" x14ac:dyDescent="0.2"/>
  <cols>
    <col min="2" max="2" width="14.875" bestFit="1" customWidth="1"/>
  </cols>
  <sheetData>
    <row r="2" spans="2:2" x14ac:dyDescent="0.2">
      <c r="B2" s="14" t="s">
        <v>11</v>
      </c>
    </row>
    <row r="3" spans="2:2" x14ac:dyDescent="0.2">
      <c r="B3" s="11" t="s">
        <v>14</v>
      </c>
    </row>
    <row r="4" spans="2:2" x14ac:dyDescent="0.2">
      <c r="B4" s="11" t="s">
        <v>12</v>
      </c>
    </row>
    <row r="5" spans="2:2" x14ac:dyDescent="0.2">
      <c r="B5" s="11" t="s">
        <v>13</v>
      </c>
    </row>
    <row r="6" spans="2:2" x14ac:dyDescent="0.2">
      <c r="B6" s="42" t="s">
        <v>17</v>
      </c>
    </row>
  </sheetData>
  <pageMargins left="0.7" right="0.7" top="0.75" bottom="0.75" header="0.3" footer="0.3"/>
  <customProperties>
    <customPr name="PolyworksSheetId" r:id="rId1"/>
  </customPropertie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ReportLoop>
  <AddInVersion year="22" major="1" minor="0" build="1030"/>
  <DataVersion major="1" minor="0"> </DataVersion>
  <Snapshots>
    <Version>1</Version>
  </Snapshots>
  <ProjectData>
    <Version/>
    <Workspaces/>
  </ProjectData>
</ReportLoop>
</file>

<file path=customXml/itemProps1.xml><?xml version="1.0" encoding="utf-8"?>
<ds:datastoreItem xmlns:ds="http://schemas.openxmlformats.org/officeDocument/2006/customXml" ds:itemID="{E90610CC-1891-4512-A8FD-E79C47F85B02}">
  <ds:schemaRefs/>
</ds:datastoreItem>
</file>

<file path=docMetadata/LabelInfo.xml><?xml version="1.0" encoding="utf-8"?>
<clbl:labelList xmlns:clbl="http://schemas.microsoft.com/office/2020/mipLabelMetadata">
  <clbl:label id="{fd1c0902-ed92-4fed-896d-2e7725de02d4}" enabled="1" method="Standard" siteId="{d6b0bbee-7cd9-4d60-bce6-4a67b543e2ae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Data_Projet</vt:lpstr>
      <vt:lpstr>Data_Sous_tâche_Automat</vt:lpstr>
      <vt:lpstr>Annexe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FOURRIER Clara</dc:creator>
  <cp:lastModifiedBy>FOURRIER Clara</cp:lastModifiedBy>
  <cp:lastPrinted>2017-01-28T01:37:13Z</cp:lastPrinted>
  <dcterms:created xsi:type="dcterms:W3CDTF">2017-01-09T18:01:51Z</dcterms:created>
  <dcterms:modified xsi:type="dcterms:W3CDTF">2024-01-31T16:48:21Z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pyright">
    <vt:lpwstr>(c) 2017 Vertex42 LLC</vt:lpwstr>
  </property>
  <property fmtid="{D5CDD505-2E9C-101B-9397-08002B2CF9AE}" pid="3" name="Version">
    <vt:lpwstr>1.0.0</vt:lpwstr>
  </property>
</Properties>
</file>