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richpare\Desktop\"/>
    </mc:Choice>
  </mc:AlternateContent>
  <xr:revisionPtr revIDLastSave="0" documentId="13_ncr:1_{E0554250-23B6-450C-B708-CF5C480549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nalyse Composant66 " sheetId="10" r:id="rId1"/>
  </sheets>
  <definedNames>
    <definedName name="_xlnm._FilterDatabase" localSheetId="0" hidden="1">'analyse Composant66 '!$A$1:$G$5382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53" i="10" l="1"/>
  <c r="D346" i="10"/>
  <c r="D325" i="10"/>
  <c r="D318" i="10"/>
  <c r="D2" i="10"/>
  <c r="A2" i="10"/>
  <c r="A7" i="10"/>
  <c r="A8" i="10" l="1"/>
  <c r="A341" i="10" l="1"/>
  <c r="A453" i="10"/>
  <c r="A187" i="10"/>
  <c r="A142" i="10"/>
  <c r="A124" i="10"/>
  <c r="A11" i="10"/>
  <c r="A242" i="10"/>
  <c r="A271" i="10"/>
  <c r="A194" i="10"/>
  <c r="A93" i="10"/>
  <c r="A183" i="10"/>
  <c r="A103" i="10"/>
  <c r="A57" i="10"/>
  <c r="A35" i="10"/>
  <c r="A47" i="10"/>
  <c r="A48" i="10"/>
  <c r="A42" i="10"/>
  <c r="A59" i="10"/>
  <c r="A32" i="10"/>
  <c r="A44" i="10"/>
  <c r="A58" i="10"/>
  <c r="A98" i="10"/>
  <c r="A104" i="10"/>
  <c r="A96" i="10"/>
  <c r="A14" i="10"/>
  <c r="A13" i="10"/>
  <c r="A40" i="10"/>
  <c r="A27" i="10"/>
  <c r="A111" i="10"/>
  <c r="A43" i="10"/>
  <c r="A80" i="10"/>
  <c r="A39" i="10"/>
  <c r="A61" i="10"/>
  <c r="A34" i="10"/>
  <c r="A49" i="10"/>
  <c r="A65" i="10"/>
  <c r="A17" i="10"/>
  <c r="A21" i="10"/>
  <c r="A15" i="10"/>
  <c r="A31" i="10"/>
  <c r="A5" i="10"/>
  <c r="A9" i="10"/>
</calcChain>
</file>

<file path=xl/sharedStrings.xml><?xml version="1.0" encoding="utf-8"?>
<sst xmlns="http://schemas.openxmlformats.org/spreadsheetml/2006/main" count="1811" uniqueCount="1583">
  <si>
    <t>Désignation</t>
  </si>
  <si>
    <t>Quantité</t>
  </si>
  <si>
    <t>ZAAUTOAMALGAM04</t>
  </si>
  <si>
    <t>MX500W01</t>
  </si>
  <si>
    <t>Couvercle</t>
  </si>
  <si>
    <t>MX150W03</t>
  </si>
  <si>
    <t>DHCOUPLEUR30DB07</t>
  </si>
  <si>
    <t>MNWIFI_RTL8188</t>
  </si>
  <si>
    <t>Z_JOINT12</t>
  </si>
  <si>
    <t>ET50X35MM01</t>
  </si>
  <si>
    <t>W_20334B</t>
  </si>
  <si>
    <t>PLRP460P38</t>
  </si>
  <si>
    <t>PLFXHS24Z70S</t>
  </si>
  <si>
    <t>J_NFEMELLE22</t>
  </si>
  <si>
    <t>W_COAX343</t>
  </si>
  <si>
    <t>W_COAX344</t>
  </si>
  <si>
    <t>U_ELECTROVANNE09</t>
  </si>
  <si>
    <t>DHWILKINSON3DB01</t>
  </si>
  <si>
    <t>DHDPXTETRA412422_2</t>
  </si>
  <si>
    <t>W_COAXNMQNM400_1</t>
  </si>
  <si>
    <t>W_COAX322</t>
  </si>
  <si>
    <t>Z_CLEUSBSELECOM</t>
  </si>
  <si>
    <t>J_7-16F07</t>
  </si>
  <si>
    <t>MPPOIGNEE11</t>
  </si>
  <si>
    <t>ATCHA50U10W02</t>
  </si>
  <si>
    <t>U_ELECTROVANNE10</t>
  </si>
  <si>
    <t>E_PARAFOUDRE01</t>
  </si>
  <si>
    <t>MA_PALTE2600_01</t>
  </si>
  <si>
    <t>B_VENTI24V09</t>
  </si>
  <si>
    <t>MP21474X1</t>
  </si>
  <si>
    <t>MP21482A</t>
  </si>
  <si>
    <t>MP21483A</t>
  </si>
  <si>
    <t>MP21484A</t>
  </si>
  <si>
    <t>MP18341A</t>
  </si>
  <si>
    <t>MP18342A</t>
  </si>
  <si>
    <t>MP18347A</t>
  </si>
  <si>
    <t>MP18361A</t>
  </si>
  <si>
    <t>MP18537A</t>
  </si>
  <si>
    <t>Antenne</t>
  </si>
  <si>
    <t>ATCHA50U50W03</t>
  </si>
  <si>
    <t>J_5PTS06</t>
  </si>
  <si>
    <t>F_SUPPORT6X3201</t>
  </si>
  <si>
    <t>B_POMPE230V01</t>
  </si>
  <si>
    <t>J_15PTS04</t>
  </si>
  <si>
    <t>P_2PTS04</t>
  </si>
  <si>
    <t>Z_SWITCHIP02</t>
  </si>
  <si>
    <t>DHMONOMUX5V01</t>
  </si>
  <si>
    <t>J_NFEMELLE20</t>
  </si>
  <si>
    <t>MP19203A</t>
  </si>
  <si>
    <t>PLFXHS41Z76S</t>
  </si>
  <si>
    <t>DHDUPLEX700MHZ02</t>
  </si>
  <si>
    <t>DHWILKINSON6DB01</t>
  </si>
  <si>
    <t>PL70W01</t>
  </si>
  <si>
    <t>W_COAX235</t>
  </si>
  <si>
    <t>MP19204A</t>
  </si>
  <si>
    <t>MP21057X3</t>
  </si>
  <si>
    <t>MP21002X2</t>
  </si>
  <si>
    <t>MP19208A</t>
  </si>
  <si>
    <t>PL180W01</t>
  </si>
  <si>
    <t>PL200W02</t>
  </si>
  <si>
    <t>JTBLINDAGE07</t>
  </si>
  <si>
    <t>DHDPXTETRA452462_2</t>
  </si>
  <si>
    <t>MP20863X7</t>
  </si>
  <si>
    <t>Capot</t>
  </si>
  <si>
    <t>DHDUALMUX5V01</t>
  </si>
  <si>
    <t>MP20003B</t>
  </si>
  <si>
    <t>DH900_02</t>
  </si>
  <si>
    <t>MPFCT07100A022</t>
  </si>
  <si>
    <t>MP20864X1</t>
  </si>
  <si>
    <t>MNPE43602CMS01</t>
  </si>
  <si>
    <t>DHDUPLEX1800CMS2</t>
  </si>
  <si>
    <t>MNWIFI_RTL8188_02</t>
  </si>
  <si>
    <t>Q_MW6S004NT1</t>
  </si>
  <si>
    <t>DHDUPLEX900CMS01</t>
  </si>
  <si>
    <t>FLCER718MHZCMS01</t>
  </si>
  <si>
    <t>PLMODEMMC7455_01</t>
  </si>
  <si>
    <t>Z_CARTERESEAU05</t>
  </si>
  <si>
    <t>DHCOUPLEUR3DB29</t>
  </si>
  <si>
    <t>Q_MW6S010GNR1</t>
  </si>
  <si>
    <t>Y_OSCVCC6CMS01</t>
  </si>
  <si>
    <t>Y_TCXO10MHZ02</t>
  </si>
  <si>
    <t>PLFXHS2990ZA001</t>
  </si>
  <si>
    <t>PLFXHS4990ZA001</t>
  </si>
  <si>
    <t>C_82PFCMS05</t>
  </si>
  <si>
    <t>L_12MILLITRAD01</t>
  </si>
  <si>
    <t>R_100UTRAD05</t>
  </si>
  <si>
    <t>R_200UTRAD01</t>
  </si>
  <si>
    <t>R_450UTRAD01</t>
  </si>
  <si>
    <t>DHDUPLEXTETRA05</t>
  </si>
  <si>
    <t>MASBB1089ZCMS01</t>
  </si>
  <si>
    <t>DHDUPLEX2100CMS1</t>
  </si>
  <si>
    <t>DHDUPLEXTETRA04</t>
  </si>
  <si>
    <t>DHMUX5V01</t>
  </si>
  <si>
    <t>MNFLASH2G_01</t>
  </si>
  <si>
    <t>MNFLASH4G_01</t>
  </si>
  <si>
    <t>C_10MFCMS01</t>
  </si>
  <si>
    <t>C_1NFTRAD06</t>
  </si>
  <si>
    <t>C_470PFTRAD01</t>
  </si>
  <si>
    <t>C_62PFCMS01</t>
  </si>
  <si>
    <t>L_4.7MHCMS03</t>
  </si>
  <si>
    <t>DHDUPLEX2600CMS2</t>
  </si>
  <si>
    <t>MALT5534CMS01</t>
  </si>
  <si>
    <t>C_100PFCMS09</t>
  </si>
  <si>
    <t>C_15PFCMS07</t>
  </si>
  <si>
    <t>C_27PFCMS04</t>
  </si>
  <si>
    <t>C_5.1PFCMS01</t>
  </si>
  <si>
    <t>C_91PFCMS01</t>
  </si>
  <si>
    <t>C_100NFTRAD02</t>
  </si>
  <si>
    <t>MASC1894CMS01</t>
  </si>
  <si>
    <t>CI18353B</t>
  </si>
  <si>
    <t>CI20981A</t>
  </si>
  <si>
    <t>CI11160C</t>
  </si>
  <si>
    <t>AT06DB2WSMA_01</t>
  </si>
  <si>
    <t>MPSUPVCASS7TEV2</t>
  </si>
  <si>
    <t>ETM21-750-499</t>
  </si>
  <si>
    <t>W_COAXUFL04</t>
  </si>
  <si>
    <t>P_1-5/8SMR03</t>
  </si>
  <si>
    <t>P_APC/SC01</t>
  </si>
  <si>
    <t>Z_CLEL</t>
  </si>
  <si>
    <t>P_NFEMELLE12</t>
  </si>
  <si>
    <t>116584B</t>
  </si>
  <si>
    <t>MP15881A</t>
  </si>
  <si>
    <t>MP20001A</t>
  </si>
  <si>
    <t>MP20004A</t>
  </si>
  <si>
    <t>MP19999C</t>
  </si>
  <si>
    <t>MP20002A</t>
  </si>
  <si>
    <t>H_ECROULOSANGEM6</t>
  </si>
  <si>
    <t>MP20939X5</t>
  </si>
  <si>
    <t>MP21118X2</t>
  </si>
  <si>
    <t>B_POMPE220V05_ACH</t>
  </si>
  <si>
    <t>E_PATCHTETRA01</t>
  </si>
  <si>
    <t>MPBOITIER03</t>
  </si>
  <si>
    <t>Z_TUYAU4X7</t>
  </si>
  <si>
    <t>B_POMPE12V06</t>
  </si>
  <si>
    <t>DHDPXTETRA457467_2</t>
  </si>
  <si>
    <t>Z_CORPSELECTRO01</t>
  </si>
  <si>
    <t>102805D</t>
  </si>
  <si>
    <t>102809B</t>
  </si>
  <si>
    <t>Z_MEMBRANE02</t>
  </si>
  <si>
    <t>W_KU01-16-1.3402</t>
  </si>
  <si>
    <t>FLSECTEUR6A02</t>
  </si>
  <si>
    <t>UPFILTRE01</t>
  </si>
  <si>
    <t>113304C</t>
  </si>
  <si>
    <t>MP109174D</t>
  </si>
  <si>
    <t>MP114128B</t>
  </si>
  <si>
    <t>MP15701D</t>
  </si>
  <si>
    <t>UPETRANGLEUR01</t>
  </si>
  <si>
    <t>MP16227A</t>
  </si>
  <si>
    <t>P_7-16F01</t>
  </si>
  <si>
    <t>102806A</t>
  </si>
  <si>
    <t>DHDPXTETRA417427_2</t>
  </si>
  <si>
    <t>PLFCKS20320A</t>
  </si>
  <si>
    <t>DH1800_03</t>
  </si>
  <si>
    <t>DHCOUPLEUR3DB35</t>
  </si>
  <si>
    <t>DHCOUPLEUR7DB01</t>
  </si>
  <si>
    <t>PLFCKM40320A</t>
  </si>
  <si>
    <t>FLFOS75MHZ02</t>
  </si>
  <si>
    <t>DHWILKINSON6DBNF</t>
  </si>
  <si>
    <t>DHCOUPLEUR10DB08</t>
  </si>
  <si>
    <t>P_1-5/8EIA03</t>
  </si>
  <si>
    <t>P_1-5/8EIA05</t>
  </si>
  <si>
    <t>P_NMALE15</t>
  </si>
  <si>
    <t>DHCOUPLEUR10DB02</t>
  </si>
  <si>
    <t>DHCOUPLEUR3DB21</t>
  </si>
  <si>
    <t>DHCOUPLEUR6DB01</t>
  </si>
  <si>
    <t>DHCOUPLEUR6DB05</t>
  </si>
  <si>
    <t>DHWILKINSON3DBNF</t>
  </si>
  <si>
    <t>Z_CRAMPON01</t>
  </si>
  <si>
    <t>MP20891X1</t>
  </si>
  <si>
    <t>MP19877B</t>
  </si>
  <si>
    <t>E_OMNIMULTIBANDE01</t>
  </si>
  <si>
    <t>E_OMNIMULTIBANDE02</t>
  </si>
  <si>
    <t>E_PATCHTETRA03</t>
  </si>
  <si>
    <t>E_PATCHTRIBANDE1</t>
  </si>
  <si>
    <t>SEL000298</t>
  </si>
  <si>
    <t>SEL000333</t>
  </si>
  <si>
    <t>W_20978A</t>
  </si>
  <si>
    <t>MP20989X5</t>
  </si>
  <si>
    <t>MP20991X6</t>
  </si>
  <si>
    <t>MP20991X7</t>
  </si>
  <si>
    <t>MP21154</t>
  </si>
  <si>
    <t>MP21477X1</t>
  </si>
  <si>
    <t>MP20013B</t>
  </si>
  <si>
    <t>MP20021D</t>
  </si>
  <si>
    <t>MP122013B</t>
  </si>
  <si>
    <t>MP17318A</t>
  </si>
  <si>
    <t>MP20834C</t>
  </si>
  <si>
    <t>DH800_02</t>
  </si>
  <si>
    <t>MP20936X5</t>
  </si>
  <si>
    <t>DH2100_02</t>
  </si>
  <si>
    <t>PL200W03</t>
  </si>
  <si>
    <t>MP20752A</t>
  </si>
  <si>
    <t>MP20761C</t>
  </si>
  <si>
    <t>MP20262A</t>
  </si>
  <si>
    <t>DHDPXTETRA382392_2</t>
  </si>
  <si>
    <t>MPPLATEAU475MM</t>
  </si>
  <si>
    <t>MPTIROIR2U</t>
  </si>
  <si>
    <t>PLRLA390P38</t>
  </si>
  <si>
    <t>MP19257C</t>
  </si>
  <si>
    <t>MP20359B</t>
  </si>
  <si>
    <t>MP20984X6</t>
  </si>
  <si>
    <t>MP20992X3</t>
  </si>
  <si>
    <t>PLRLA410P38</t>
  </si>
  <si>
    <t>W_CORDON23</t>
  </si>
  <si>
    <t>W_CORDON24</t>
  </si>
  <si>
    <t>MP20259C</t>
  </si>
  <si>
    <t>MP20558X1</t>
  </si>
  <si>
    <t>AT10DB2WSMA_01</t>
  </si>
  <si>
    <t>AT20DB10WN_01</t>
  </si>
  <si>
    <t>AT20DB2WSMA_01</t>
  </si>
  <si>
    <t>ATCHA50U1W10</t>
  </si>
  <si>
    <t>ATCHA50U1W11</t>
  </si>
  <si>
    <t>E_FERRITE07</t>
  </si>
  <si>
    <t>J_8PTS19</t>
  </si>
  <si>
    <t>MP21022X2</t>
  </si>
  <si>
    <t>MPAERATEUR04</t>
  </si>
  <si>
    <t>P_3PTS24</t>
  </si>
  <si>
    <t>B_VENTI24V10</t>
  </si>
  <si>
    <t>Z_COM_SERIE02</t>
  </si>
  <si>
    <t>MP20787C</t>
  </si>
  <si>
    <t>W_19484A</t>
  </si>
  <si>
    <t>W_19726B</t>
  </si>
  <si>
    <t>W_20781B</t>
  </si>
  <si>
    <t>W_COAX338</t>
  </si>
  <si>
    <t>W_COAX252</t>
  </si>
  <si>
    <t>W_COAX260</t>
  </si>
  <si>
    <t>W_COAX262</t>
  </si>
  <si>
    <t>W_COAX270</t>
  </si>
  <si>
    <t>W_COAX336</t>
  </si>
  <si>
    <t>W_COAX249</t>
  </si>
  <si>
    <t>JTBLINDAGE10</t>
  </si>
  <si>
    <t>CI19312A</t>
  </si>
  <si>
    <t>J_SMAFEMELLE03</t>
  </si>
  <si>
    <t>CI19249B</t>
  </si>
  <si>
    <t>DHDUPLEXTETRA01</t>
  </si>
  <si>
    <t>DHDUPLEXTETRA02</t>
  </si>
  <si>
    <t>DHDUPLEXTETRA03</t>
  </si>
  <si>
    <t>FLCER382.5MHZ01</t>
  </si>
  <si>
    <t>FLCER392.5MHZ01</t>
  </si>
  <si>
    <t>FLCER412.5MHZ01</t>
  </si>
  <si>
    <t>FLCER422.5MHZ01</t>
  </si>
  <si>
    <t>FLCER427.5MHZ01</t>
  </si>
  <si>
    <t>FLFOS70MHZ18</t>
  </si>
  <si>
    <t>FLSAW412.5MHZ01</t>
  </si>
  <si>
    <t>FLSAW452.4MHZ02</t>
  </si>
  <si>
    <t>FLSAW457.5MHZ01</t>
  </si>
  <si>
    <t>FLSAW462.4MHZ02</t>
  </si>
  <si>
    <t>FLSAW492.5MHZ01</t>
  </si>
  <si>
    <t>DHCOUPLEUR15DB04</t>
  </si>
  <si>
    <t>MP20403A</t>
  </si>
  <si>
    <t>W_20733A</t>
  </si>
  <si>
    <t>W_COAX219</t>
  </si>
  <si>
    <t>W_COAX319</t>
  </si>
  <si>
    <t>W_COAX323</t>
  </si>
  <si>
    <t>W_COAX324</t>
  </si>
  <si>
    <t>W_COAX327</t>
  </si>
  <si>
    <t>PLMODEMLE910EU2002</t>
  </si>
  <si>
    <t>W_NAPPE20COND01</t>
  </si>
  <si>
    <t>W_NAPPE26COND02</t>
  </si>
  <si>
    <t>W_NAPPE30COND03</t>
  </si>
  <si>
    <t>MP20012D</t>
  </si>
  <si>
    <t>MP20157B</t>
  </si>
  <si>
    <t>MP20404A</t>
  </si>
  <si>
    <t>P_NF/NF03</t>
  </si>
  <si>
    <t>P_NM/NM02</t>
  </si>
  <si>
    <t>MP20476A</t>
  </si>
  <si>
    <t>MP940152</t>
  </si>
  <si>
    <t>CUTRESSE25MM01</t>
  </si>
  <si>
    <t>H_TIGEFILETM1203</t>
  </si>
  <si>
    <t>ALLIGNE05</t>
  </si>
  <si>
    <t>ALLIGNE06</t>
  </si>
  <si>
    <t>CI21487C</t>
  </si>
  <si>
    <t>J_2PTS27</t>
  </si>
  <si>
    <t>MP21508X5</t>
  </si>
  <si>
    <t>MP21509X5</t>
  </si>
  <si>
    <t>MP21541X1</t>
  </si>
  <si>
    <t>MP21582X1</t>
  </si>
  <si>
    <t>P_4PTS11</t>
  </si>
  <si>
    <t>SEL000324</t>
  </si>
  <si>
    <t>SEL000390</t>
  </si>
  <si>
    <t>W_CABLERJ4514</t>
  </si>
  <si>
    <t>W_CABLERJ4515</t>
  </si>
  <si>
    <t>W_CABLERJ4516</t>
  </si>
  <si>
    <t>W_HO7-2X16MM01</t>
  </si>
  <si>
    <t>MP942566</t>
  </si>
  <si>
    <t>MP942567</t>
  </si>
  <si>
    <t>MP942568</t>
  </si>
  <si>
    <t>MP942655</t>
  </si>
  <si>
    <t>P_3-1/8EIA02</t>
  </si>
  <si>
    <t>ZAADHESIF05</t>
  </si>
  <si>
    <t>CURO25MM02</t>
  </si>
  <si>
    <t>FRACC41X41X2.501</t>
  </si>
  <si>
    <t>ALPROFILE45X4501</t>
  </si>
  <si>
    <t>CUME01</t>
  </si>
  <si>
    <t>E_RALLONGEPARA01</t>
  </si>
  <si>
    <t>Z_PROTECTION02</t>
  </si>
  <si>
    <t>Z_TUYAU15MM02</t>
  </si>
  <si>
    <t>DS50WPROJECTLED01</t>
  </si>
  <si>
    <t>ET14971A</t>
  </si>
  <si>
    <t>MP11323</t>
  </si>
  <si>
    <t>ALLIGNE04</t>
  </si>
  <si>
    <t>CUTU16.9X15MM1</t>
  </si>
  <si>
    <t>Z_NETTFLUX03</t>
  </si>
  <si>
    <t>W_COAX1/2RETARD</t>
  </si>
  <si>
    <t>W_RG214</t>
  </si>
  <si>
    <t>SEL000515</t>
  </si>
  <si>
    <t>MP20361G</t>
  </si>
  <si>
    <t>MAOPA2379CMS01</t>
  </si>
  <si>
    <t>SEL000395</t>
  </si>
  <si>
    <t>SEL000396</t>
  </si>
  <si>
    <t>SEL000397</t>
  </si>
  <si>
    <t>SEL000398</t>
  </si>
  <si>
    <t>SEL000399</t>
  </si>
  <si>
    <t>Référencearticle</t>
  </si>
  <si>
    <t>PRunitaire</t>
  </si>
  <si>
    <t>Electrovanne3/2115V60HzRohs</t>
  </si>
  <si>
    <t>Nmc/NmcRohs</t>
  </si>
  <si>
    <t>Coupleurdirectif30dBNfFreq:380-520MHzRohs</t>
  </si>
  <si>
    <t>Parafoudre003951Rohs</t>
  </si>
  <si>
    <t>carteWIFIWM-294(RTL8188CUS)Rohs</t>
  </si>
  <si>
    <t>JointNOVATECECONOMYde5x9x1Rohs</t>
  </si>
  <si>
    <t>ColdShrink1/2-1/2Rohs</t>
  </si>
  <si>
    <t>ConverAC/DC230V/28V500WRohs</t>
  </si>
  <si>
    <t>FaceavantcompleteSupervisorSlotSelecomIndX2</t>
  </si>
  <si>
    <t>CablealimmodulenumériqueRohs</t>
  </si>
  <si>
    <t>EtiquettePolyestermétalTHT-B7563-50x35-1AC(enRouleaude1000)</t>
  </si>
  <si>
    <t>Cablealimampli17dbmRohs</t>
  </si>
  <si>
    <t>Ampli.TETRA38dBm450-470MHzRohs</t>
  </si>
  <si>
    <t>MasteroptiqueRX/TXRS485Rohs</t>
  </si>
  <si>
    <t>EmbcxN/FàplatineRohsTECONNECTIVITY3052-1201-10</t>
  </si>
  <si>
    <t>BretellesRG223-ZH-NM/NMLG1M</t>
  </si>
  <si>
    <t>BretellesRG223-ZHQMAMCversNFLg0.60ML</t>
  </si>
  <si>
    <t>Electrovanne3/2230V50/60HzROHSRohs</t>
  </si>
  <si>
    <t>CoupleurWilkinson300-500MHzRohs</t>
  </si>
  <si>
    <t>Dpxcav.TETRA412.5/422.5MHzRTXC1B412.5R422.5B5L1.8A80SRohs</t>
  </si>
  <si>
    <t>Nmc/QnmcRG223400mmRohs</t>
  </si>
  <si>
    <t>carteampliTETRA24dbmindD-vendreQ_MW6S004NT1etQ_MW6S010GNR1</t>
  </si>
  <si>
    <t>Nmc/NfdpanneauàvisserSelonplan20424ZHRohs</t>
  </si>
  <si>
    <t>CléUSBSelecom2GbRohs</t>
  </si>
  <si>
    <t>ColonnetteSupportCartetrait</t>
  </si>
  <si>
    <t>Embcx7-16FplatineàsouderR185403547Rohs</t>
  </si>
  <si>
    <t>PoignéeRack2USchroff10501-004Rohs</t>
  </si>
  <si>
    <t>Charge50Ohm10WN/MRohs</t>
  </si>
  <si>
    <t>Ampli8WLTE2600Rohs</t>
  </si>
  <si>
    <t>Ventilateur24V8414NMURohs</t>
  </si>
  <si>
    <t>Faceavant1UsuperviseurACOME</t>
  </si>
  <si>
    <t>SemelleFiltreBassePuissance</t>
  </si>
  <si>
    <t>CapotFiltreBassePuissance</t>
  </si>
  <si>
    <t>CloisonFiltreBassePuissance</t>
  </si>
  <si>
    <t>CorpsTGC</t>
  </si>
  <si>
    <t>CapotTGC</t>
  </si>
  <si>
    <t>AmeTGC</t>
  </si>
  <si>
    <t>CorpsTGCC</t>
  </si>
  <si>
    <t>Charge50Ohm50WN/FRohs</t>
  </si>
  <si>
    <t>EmbbronzeàecrouTVS07RB15-19-PAmphenolRohs</t>
  </si>
  <si>
    <t>SupportFusible6.3x32231549PCehessSchurterRohs</t>
  </si>
  <si>
    <t>Pompeamembrane230VacModèle6025SE/100-115/230/50/60/1Rohs</t>
  </si>
  <si>
    <t>EmbFcirculaire15PtsLJT00RT-15-15S(023)Rohs</t>
  </si>
  <si>
    <t>BretellemicrorepeteurGSM-de1M-RG223Nfemelle/SMAmale</t>
  </si>
  <si>
    <t>ConnF2PtsSérie712BINDER99-0402-00-02</t>
  </si>
  <si>
    <t>Faceavant2U</t>
  </si>
  <si>
    <t>SwitchEthenetNETGEARGS108GERohs</t>
  </si>
  <si>
    <t>Mux/Demux5voies</t>
  </si>
  <si>
    <t>EmbN/FàplatinecarréeR161416130Rohs</t>
  </si>
  <si>
    <t>Semellebasniveauoptique</t>
  </si>
  <si>
    <t>SlaveoptiqueTX/RXRS485Rohs</t>
  </si>
  <si>
    <t>DuplexeurRTXC1D718R773B30L1.5A70NS</t>
  </si>
  <si>
    <t>CoupleurWilkinson4x1/4Rohs</t>
  </si>
  <si>
    <t>Alim230V24V70WXPPOWERVEC65US24ROHS</t>
  </si>
  <si>
    <t>Semellemodulenumerique</t>
  </si>
  <si>
    <t>Faceavant3U</t>
  </si>
  <si>
    <t>Couverclemodulenumerique</t>
  </si>
  <si>
    <t>Alim230V27V180WRPS-300-27-CRohs</t>
  </si>
  <si>
    <t>Alim230V27V200WSP-200-27Rohs</t>
  </si>
  <si>
    <t>Jointd'étanchéitéblindé1011-09-EROHS</t>
  </si>
  <si>
    <t>AttSMAfixed/SMAplug2W10dBROHS</t>
  </si>
  <si>
    <t>Atténuateur20dB10WNF/NMR415720000Rohs</t>
  </si>
  <si>
    <t>AttSMAfixed/SMAplug2W20dBJ01156A0041Rohs</t>
  </si>
  <si>
    <t>Charge50Ohm1WSMA/MJ01152B0011Rohs</t>
  </si>
  <si>
    <t>Charge50Ohm1WQMAmale-RefRadiall:R404114000Rohs</t>
  </si>
  <si>
    <t>Ferriteàclipserde10.5-12.5diamint13mmRéf74271222Rohs</t>
  </si>
  <si>
    <t>EmbRJ45blindéavecbouchonCONEC17-10011Rohs</t>
  </si>
  <si>
    <t>PlaquedebouchageRJ45</t>
  </si>
  <si>
    <t>AerateurPMF100391WLGORERohs</t>
  </si>
  <si>
    <t>ConnecteurF3ptsWIELAND96.031.4053.1</t>
  </si>
  <si>
    <t>Ventilateur24V70x70x15mm714F</t>
  </si>
  <si>
    <t>ConvertisseurcomUSB-série232/485-USBCOMPLUS-VScomRohs</t>
  </si>
  <si>
    <t>Tolereprisealimentation</t>
  </si>
  <si>
    <t>CablealimentationampliRohs</t>
  </si>
  <si>
    <t>Cablesignalisationmarche/defRohs</t>
  </si>
  <si>
    <t>SMAmc/SMAmcselonplan20909ARohs</t>
  </si>
  <si>
    <t>QMAmc/QMAmcselonplan19291Rohs</t>
  </si>
  <si>
    <t>SMAmc/QMAmcselonplan20639Rohs</t>
  </si>
  <si>
    <t>QMAmd/QMAmcselonplan21434Rohs</t>
  </si>
  <si>
    <t>QMAmc/Nfdpanneauàvisserplan019561Rohs</t>
  </si>
  <si>
    <t>SMBfc/SMBfcselonplan020806Rohs</t>
  </si>
  <si>
    <t>SMAmc/QMAmcRohsselonplan19287</t>
  </si>
  <si>
    <t>JointProfilOplein5045-5000Rohs</t>
  </si>
  <si>
    <t>CIProlongateurAmpliTetraRohs</t>
  </si>
  <si>
    <t>EmbasecoaxSMAFJ01151A0721ROHS</t>
  </si>
  <si>
    <t>CarteduplexBSIndARohs</t>
  </si>
  <si>
    <t>CIInterfaceRF/RFTetraRohs</t>
  </si>
  <si>
    <t>Dpxcera.TETRA382.5/392.5MHzréfMR15L382.5F392.5B5L2.8A55Rohs</t>
  </si>
  <si>
    <t>Dpxceram.TETRA417.5/427.5MHzRohs</t>
  </si>
  <si>
    <t>Dpxceram.TETRA412.5/422.5MHzRohs</t>
  </si>
  <si>
    <t>Filtrecer382.5MHzRohs</t>
  </si>
  <si>
    <t>Filtrecer392.5MHzRohs</t>
  </si>
  <si>
    <t>Filtrecer.412.5MHZRTXMR15F412.5B5L2.5A40Rohs</t>
  </si>
  <si>
    <t>Filtrecer.422.5MHZRTXMR15F422.5B5L2.5A40Rohs</t>
  </si>
  <si>
    <t>FOS70MHzBW5MHzLBN70A48Rohs</t>
  </si>
  <si>
    <t>FOS412.5MHzLBT41306Rohs</t>
  </si>
  <si>
    <t>FOS462.4MHzLBT46305Rohs</t>
  </si>
  <si>
    <t>FOS492.5MHzLBT49301Rohs</t>
  </si>
  <si>
    <t>Coupleurdirect.15dB698MHz-2.7GHzNm/NfECHOEDC698S2700C15BFMAMRo</t>
  </si>
  <si>
    <t>JointétanchéitéK7RF</t>
  </si>
  <si>
    <t>CableliaisonUSB</t>
  </si>
  <si>
    <t>SMAmc/MCXmcLg470mmplan018187A</t>
  </si>
  <si>
    <t>MCXmc/MCXmcselonplan20309Rohs</t>
  </si>
  <si>
    <t>MCXmc/MCXmcselonplan20436ARohs</t>
  </si>
  <si>
    <t>MCXmc/MCXmcselonplan20437ARohs</t>
  </si>
  <si>
    <t>Nfd/dénudéselonplan20491indARohs</t>
  </si>
  <si>
    <t>ModemTELITLEPCIEU2002T001V2Rohs</t>
  </si>
  <si>
    <t>Nappe20pts-2connLg90mmFFSD-10-D-03.50-01-NSAMTEC</t>
  </si>
  <si>
    <t>Nappe26pts-2connLg270mmsérieHarflex33-15-243-0270-034</t>
  </si>
  <si>
    <t>Nappe30pts2connLg2inchesSAMTECFFSD-15-D-02.00-01-N</t>
  </si>
  <si>
    <t>Profiléfaceavant</t>
  </si>
  <si>
    <t>Profilécoté</t>
  </si>
  <si>
    <t>Jointétanchéitéfonddepanier</t>
  </si>
  <si>
    <t>TraverséedecloisonN/F-N/FJ01024A0006TelegartnerROHS</t>
  </si>
  <si>
    <t>RaccordN/M-N/MR161703000</t>
  </si>
  <si>
    <t>Tôlefixationalim.</t>
  </si>
  <si>
    <t>MécaIntégr.supervision7TERohs</t>
  </si>
  <si>
    <t>EtiquetteBradyM21-750-499</t>
  </si>
  <si>
    <t>SMAf/MCRfLg300mmSAMTECMH113-MH1RP-01BJ1-0300Rohs</t>
  </si>
  <si>
    <t>ConncxEIA1-5/8pr7/8Cell</t>
  </si>
  <si>
    <t>Conn15/8EIAdecâble15/8ROHS</t>
  </si>
  <si>
    <t>ConnecteurN/MCâble1/2Cell</t>
  </si>
  <si>
    <t>Coupl.1/10-9/10N/FRohs</t>
  </si>
  <si>
    <t>Coupleur3dB1/2-1/2-100-500MHzNFRohs-602670</t>
  </si>
  <si>
    <t>Coupl.1/4-3/4800-2700MHz-501740N/FRohs</t>
  </si>
  <si>
    <t>Coupl.ant.1/4-3/4NF380-520MHz-602674Rohs</t>
  </si>
  <si>
    <t>CouplWILKINSON3dB-1/2-1/2N/F-800-2500MHz-SELECOM501726Rohs</t>
  </si>
  <si>
    <t>CarteClavierafficheurIndB</t>
  </si>
  <si>
    <t>Cramponpourmeplat30mmRohsMaltepCG302</t>
  </si>
  <si>
    <t>Flancextérieur</t>
  </si>
  <si>
    <t>Corpscassettealim</t>
  </si>
  <si>
    <t>Couverclepressu</t>
  </si>
  <si>
    <t>Toitdebaie</t>
  </si>
  <si>
    <t>Faceavantpressu3U</t>
  </si>
  <si>
    <t>Duplexeurband800RTXC1D806R847B30L1.5A70NSrev05Rohs</t>
  </si>
  <si>
    <t>Duplexeurband900RTXC1D897.5R942.5B35L1.5A70NSrev04Rohs</t>
  </si>
  <si>
    <t>Rack193UéquipébusRS485-602820Rohs</t>
  </si>
  <si>
    <t>Faceavant1UversionRF</t>
  </si>
  <si>
    <t>Duplexeurband2100C1J1950R2140B60L1.5A70NSrev04Rohs</t>
  </si>
  <si>
    <t>Alimentation230V28V200WXPPOWERCCB200PS28-CRohs</t>
  </si>
  <si>
    <t>CarteRF-BS1800indFRohs</t>
  </si>
  <si>
    <t>CarteRF-BS800indFRohs</t>
  </si>
  <si>
    <t>CarteRF-MS900indERohs</t>
  </si>
  <si>
    <t>CarteRF-MS800indERohs</t>
  </si>
  <si>
    <t>CarteampliGSM900HPindG</t>
  </si>
  <si>
    <t>CarteFIDigirepIndFRohs</t>
  </si>
  <si>
    <t>CarteRFRemotemonobande700MHzindA-ROHS</t>
  </si>
  <si>
    <t>CarteRFRemotemultibande1800MHzindG-ROHS</t>
  </si>
  <si>
    <t>CarteRF-MS1800indERohs</t>
  </si>
  <si>
    <t>CarteMèreMasterMonobandeindB</t>
  </si>
  <si>
    <t>CarteBasnivoptiqueTetraIndE</t>
  </si>
  <si>
    <t>CarteMereMastermultibandecouplageBTSindCRohs</t>
  </si>
  <si>
    <t>ModuledesupervisionE2MIndFsansprogflash(prix-)ounewprog</t>
  </si>
  <si>
    <t>CarteACINAlimDigirepIndC</t>
  </si>
  <si>
    <t>CarteRFRemotemonobande1800MHzindF-ROHS</t>
  </si>
  <si>
    <t>CarteRFRemotemonobande800MHzindF-ROHS</t>
  </si>
  <si>
    <t>CarteRFRemotemultibande900MHzindG-ROHS</t>
  </si>
  <si>
    <t>CarteampliDCS1800HPindF</t>
  </si>
  <si>
    <t>CarteI/O&amp;modemDigirepIndH</t>
  </si>
  <si>
    <t>CarteMèreRemoteMultibandeindG</t>
  </si>
  <si>
    <t>CarteMereMastermultibandecaptationRFindCRohs</t>
  </si>
  <si>
    <t>CarteFonddepanierDigirepIndB</t>
  </si>
  <si>
    <t>CarteAmpliLTE800HPindG</t>
  </si>
  <si>
    <t>CartePressuAutoàpressionconstanteindD</t>
  </si>
  <si>
    <t>CarteRFRemotemonobande900MHzindF-ROHS</t>
  </si>
  <si>
    <t>CarteMèreRemoteMonobandeindD</t>
  </si>
  <si>
    <t>Cartealim.&amp;gestionRemoteoptiquemonobandeindC</t>
  </si>
  <si>
    <t>CarteBasNiveauTetraindC</t>
  </si>
  <si>
    <t>CarteDCOUTAlimDigirepindG</t>
  </si>
  <si>
    <t>CarteRFRemotemultibande2600MHzindG-ROHS</t>
  </si>
  <si>
    <t>CarteRFRemotemultibande2100MHzindG-ROHS</t>
  </si>
  <si>
    <t>CarteRFRemotemultibande800MHzindG-ROHS</t>
  </si>
  <si>
    <t>CarteRF-BS900indFRohs</t>
  </si>
  <si>
    <t>CarteTraitementNum.TetraIndD-PCBpasàjour(DM1234)</t>
  </si>
  <si>
    <t>Capotcartenumérique</t>
  </si>
  <si>
    <t>Capotcarteampli</t>
  </si>
  <si>
    <t>CapotcarteBS</t>
  </si>
  <si>
    <t>CapotcarteMSDIGIREP</t>
  </si>
  <si>
    <t>EcrouLosangeM6BD31-60Kanya</t>
  </si>
  <si>
    <t>SemelledecartemereOptirep</t>
  </si>
  <si>
    <t>RenfortconnecteurN</t>
  </si>
  <si>
    <t>PompeàMembrane220V50/60HzROHS</t>
  </si>
  <si>
    <t>CapotcarteRF</t>
  </si>
  <si>
    <t>BoîtierenFonted'aluminium,280x230x110mm,NonpeintIP66</t>
  </si>
  <si>
    <t>TuyauSilicone036/4x7Rohs(enrouleaude25m)</t>
  </si>
  <si>
    <t>PompeàMembrane12Vdc1420DPRohs</t>
  </si>
  <si>
    <t>Dpxcav.TETRA457.5/467.5MHzRTXC1B457.5R467.5B5L1.8A80SRohs</t>
  </si>
  <si>
    <t>CorpsElectrovanneRohs</t>
  </si>
  <si>
    <t>CorpsSupdu102685</t>
  </si>
  <si>
    <t>Cagedu102685Alod</t>
  </si>
  <si>
    <t>Pistondu102685étamé</t>
  </si>
  <si>
    <t>CâbleMonoKU-011.34mm²BleuRohs</t>
  </si>
  <si>
    <t>Alim.rackoptique48VDC-602825Rohs</t>
  </si>
  <si>
    <t>FOS1842.5MHzBW:75MHzEpcosB39182-B4166-U410Rohs</t>
  </si>
  <si>
    <t>CouplWILKINSON6dB1/4-1/4-1/4-1/4N/F-800-2700MHz-SELECOM501729</t>
  </si>
  <si>
    <t>Coupl.1/10-9/10N/F-380-520MHz-602675Rohs</t>
  </si>
  <si>
    <t>Alim.rackoptique115/230VAC-602824Rohs</t>
  </si>
  <si>
    <t>Duplexeurband1800RTXC1D1747.5R1842.5B75L1.5A70NSrev04Rohs</t>
  </si>
  <si>
    <t>CorpsInfValvedeSupres.</t>
  </si>
  <si>
    <t>Coupleur3dBNF694-2700MHzX-Style</t>
  </si>
  <si>
    <t>Coupl.1/5-4/5N/FRohs-501752</t>
  </si>
  <si>
    <t>CorpsInfdu102685</t>
  </si>
  <si>
    <t>Dpxcav.TETRA417.5/427.5MHzRTXC1B417.5R427.5B5L1.8A80SRohs</t>
  </si>
  <si>
    <t>FiltreSecteur6AficheCEE22SchaffnerFN9260-6/06Rohs</t>
  </si>
  <si>
    <t>Filtreaérolite07.26.3949003410</t>
  </si>
  <si>
    <t>BlocdeDistributiondePressu</t>
  </si>
  <si>
    <t>ClapetPressu</t>
  </si>
  <si>
    <t>EmboutPressuAlod</t>
  </si>
  <si>
    <t>EmbasepneumatiquePressu</t>
  </si>
  <si>
    <t>Etrangleurde0.330ALLET03réf6335BECK-Rohs</t>
  </si>
  <si>
    <t>VITREBLINDEECEM</t>
  </si>
  <si>
    <t>Connecteurcoax7-16Fdroit7/8Cell</t>
  </si>
  <si>
    <t>Filtrecer718MHzRohsRTXRef:MR4D718B30L3.0A15</t>
  </si>
  <si>
    <t>ModemMiniPCIMC7455-1103790SIERRA</t>
  </si>
  <si>
    <t>SuperviseurVDX-6358RD-512-XEurocomposantRohs</t>
  </si>
  <si>
    <t>TransistorLD-MOSMW6S010GNR1Rohs</t>
  </si>
  <si>
    <t>OscillateurCXOVCC6-QCF-200Code:E:+-25ppm-40+85°C)200MHz+3.3V</t>
  </si>
  <si>
    <t>CarteMasterFO300-2700MHz</t>
  </si>
  <si>
    <t>CarteSlaveFO300-2700MHz</t>
  </si>
  <si>
    <t>Cond383882pF2%7200VRohs</t>
  </si>
  <si>
    <t>Inductàchoc12mH-0.5A-10%Série1140Rohs</t>
  </si>
  <si>
    <t>Dpxcav.TETRA452.5/462.5MHzRTXC1B452.5R462.5B5L1.8A80SRohs</t>
  </si>
  <si>
    <t>AttenuateurDigitalPE43711B-ZPeregrineRohs</t>
  </si>
  <si>
    <t>CarteWIFIWM-294-V2-3.3V+IPEXconnectorRohs</t>
  </si>
  <si>
    <t>MultipleurcéramiqueRTXMR15M782.5-920-1795-2045-2595L3.0A15</t>
  </si>
  <si>
    <t>CarteDOMIDEDE4PB-02GD31C1DB+programmation020967-V1</t>
  </si>
  <si>
    <t>CarteDOMIDEmémoire4GBINNODISKDE4PB-04GD41W1DBEUROC.Rohs</t>
  </si>
  <si>
    <t>Condtraversant470pFRohs</t>
  </si>
  <si>
    <t>Cond383862pF2%7200VRohs</t>
  </si>
  <si>
    <t>Cond3838100pF2%7200VRohs</t>
  </si>
  <si>
    <t>Cond383815pF2%7200VRohs</t>
  </si>
  <si>
    <t>Cond383827pF2%7200VRohs</t>
  </si>
  <si>
    <t>Cond38385.1pF2%7200VRohs</t>
  </si>
  <si>
    <t>Cond383891pF2%7200VRohs</t>
  </si>
  <si>
    <t>Correct.linear.adaptifRohsSC1894A-00C13+Scintera</t>
  </si>
  <si>
    <t>CITGC</t>
  </si>
  <si>
    <t>CIcapteurhumidité</t>
  </si>
  <si>
    <t>EtiquetteALSTOMRohs</t>
  </si>
  <si>
    <t>AdhésifRubanLogoSELECOMRohs</t>
  </si>
  <si>
    <t>Plaquedepassage3Tr1/2''Cell</t>
  </si>
  <si>
    <t>Tressedeterre25mm²CuEtameRohs</t>
  </si>
  <si>
    <t>TigeFiletéeM12x300A2</t>
  </si>
  <si>
    <t>supportlongpanneauxTV</t>
  </si>
  <si>
    <t>1/2bridepoursup.panneauTV</t>
  </si>
  <si>
    <t>déportLg180</t>
  </si>
  <si>
    <t>déportrenforcéLg260</t>
  </si>
  <si>
    <t>ElementCouplage31/8EIA</t>
  </si>
  <si>
    <t>ProjecteurLED50W3000K5250lmIP65</t>
  </si>
  <si>
    <t>SupportéclairageD48LG2000S/PLATINE</t>
  </si>
  <si>
    <t>Ligne15/8Ext.de41.3x38.822Rohs</t>
  </si>
  <si>
    <t>TubeCuivreDiam.16.87x14.94Ligneint1"5/8Rohs</t>
  </si>
  <si>
    <t>NettoyantFluxdesoudure-CYBERSOLVC141RBidon25LRohs</t>
  </si>
  <si>
    <t>Semellefonddepanier</t>
  </si>
  <si>
    <t>Interfacereprise</t>
  </si>
  <si>
    <t>MicrorepeaterCel-FiSolo1/3/7/8/20Nextivity</t>
  </si>
  <si>
    <t>CartoucheDessicLg:174indF</t>
  </si>
  <si>
    <t>AntenneOmnidirectionnelle700-3800MHz-NF</t>
  </si>
  <si>
    <t>AntenneOmni380-6000MHz-NF</t>
  </si>
  <si>
    <t>Antenne1dBi380-470MHz-Plafond-602686Skymast802.00.05.00Rohs</t>
  </si>
  <si>
    <t>AntennePatchMultibandeRFSI-ATP1-698-2700Murale</t>
  </si>
  <si>
    <t>MicrorépéteurRF/RF+20dBm900/1800/2100MHz-monoopCE</t>
  </si>
  <si>
    <t>MicrorépéteurRF/RF+20dBm800/900/1800MHzavecmodem-monoopCE</t>
  </si>
  <si>
    <t>Faceavant2Uoptirep</t>
  </si>
  <si>
    <t>Rack2U</t>
  </si>
  <si>
    <t>Chassispressu</t>
  </si>
  <si>
    <t>CapotACOME</t>
  </si>
  <si>
    <t>Cablealimentation230Vexterieur</t>
  </si>
  <si>
    <t>RehausseTetra37dBm</t>
  </si>
  <si>
    <t>ProfiléTetra</t>
  </si>
  <si>
    <t>CapotDigirepATTENTIONNOUVEAULOGO</t>
  </si>
  <si>
    <t>Dpxcav.TETRA382.5/392.5MHzRTXC1B382.5R392.5B5L1.8A80SRohs</t>
  </si>
  <si>
    <t>Plateaufixeplein475mmROHS</t>
  </si>
  <si>
    <t>Tiroir2Uavectablette(FaceavantRAL7035)ROHS</t>
  </si>
  <si>
    <t>Ampli.TETRA38dBm380-400MHzRohs</t>
  </si>
  <si>
    <t>Chassis3UTetra</t>
  </si>
  <si>
    <t>Couverclemonobande</t>
  </si>
  <si>
    <t>Profilémonobande</t>
  </si>
  <si>
    <t>Chassis3UracktetraRF/RF37dBm</t>
  </si>
  <si>
    <t>Dissipateurrack2Uoptirep</t>
  </si>
  <si>
    <t>Ampli.TETRA38dBm390-430MHzRohs</t>
  </si>
  <si>
    <t>DualMux/Demux5voiesECHOECDE-L2GDU-B20C15BQBMRohs</t>
  </si>
  <si>
    <t>Coquillesupérieure</t>
  </si>
  <si>
    <t>BretelleCNT400NM/NMLg10mRohs</t>
  </si>
  <si>
    <t>BretelleCNT400NM/NMLg20mRohs</t>
  </si>
  <si>
    <t>CoffretDigirep</t>
  </si>
  <si>
    <t>Profilébase45x45Rexroth3842990520Rohs</t>
  </si>
  <si>
    <t>MeplatCuivreEtamé30x2Rohs</t>
  </si>
  <si>
    <t>Cablettedecuivre25mm²encouronnede100mROHS</t>
  </si>
  <si>
    <t>RallongeParatonnerrelg2mRohs</t>
  </si>
  <si>
    <t>ProfileFERC41X41X2.5</t>
  </si>
  <si>
    <t>ProtectionPRCCABLE6022Rohs</t>
  </si>
  <si>
    <t>TubeSynflex15mmDekabon(rouleaude300m)Rohs</t>
  </si>
  <si>
    <t>Câblecoax1/2cellretardantGainezérohalogèneRohs</t>
  </si>
  <si>
    <t>Câblecoax11/50RG214UdoubleRohs</t>
  </si>
  <si>
    <t>Ligne52-120SMSExt.de123.2x120SpinnerBNA02426Rohs</t>
  </si>
  <si>
    <t>Ligne52-120SMSInt.de52.1x50.1SpinnerBNA02424Rohs</t>
  </si>
  <si>
    <t>CIFiltreBP</t>
  </si>
  <si>
    <t>EmbFcirculaire2PtsAMPHENOLRohs</t>
  </si>
  <si>
    <t>DualAOPSOT23-8ANALOGDEVICESOPA2379AIDCNR</t>
  </si>
  <si>
    <t>Chassisrack1UpourBIANG</t>
  </si>
  <si>
    <t>Faceavantrack1UpourBIANG</t>
  </si>
  <si>
    <t>CorpsvisimperdablepourBIANG</t>
  </si>
  <si>
    <t>EtrierPFANG</t>
  </si>
  <si>
    <t>Conn4PtsBERNIER</t>
  </si>
  <si>
    <t>BOOSTER400+40dBm-TETRA2-230VACOutdoorBoxCE</t>
  </si>
  <si>
    <t>Quadri700-800/900/1800/2100MHz</t>
  </si>
  <si>
    <t>MicroRepeaterTetra+20dBm-380-385/390-395MHzCE</t>
  </si>
  <si>
    <t>MicroRepeaterTetra+20dBm-410-415/420-425MHzCE</t>
  </si>
  <si>
    <t>MicroRepeaterTetra+20dBm-415-420/425-430MHzCE</t>
  </si>
  <si>
    <t>MicroRepeaterTetra+20dBm-450-455/460-465MHzCE</t>
  </si>
  <si>
    <t>MicroRepeaterTetra+20dBm-455-460/465-470MHzCE</t>
  </si>
  <si>
    <t>Cordonpatchblindé1mRJ45CAT6F/UTP</t>
  </si>
  <si>
    <t>Cordonpatchblindé2mRJ45CAT6F/UTP</t>
  </si>
  <si>
    <t>Cordonpatchblindé3mRJ45CAT6F/UTP</t>
  </si>
  <si>
    <t>Câble2x16mm²HO7RNFRohs</t>
  </si>
  <si>
    <t>MNFPGAEP4CE115_1</t>
  </si>
  <si>
    <t>MNPIC32MX695CMS01</t>
  </si>
  <si>
    <t>MP20893X2</t>
  </si>
  <si>
    <t>MP20941X2</t>
  </si>
  <si>
    <t>MP21107X1</t>
  </si>
  <si>
    <t>C_22MFCMS04</t>
  </si>
  <si>
    <t>L_1MHCMS06</t>
  </si>
  <si>
    <t>L_4.7MHCMS08</t>
  </si>
  <si>
    <t>MAMAX4080TASA</t>
  </si>
  <si>
    <t>MASBB2089ZCMS01</t>
  </si>
  <si>
    <t>MN74HC14CMS02</t>
  </si>
  <si>
    <t>MNLT6906CMS01</t>
  </si>
  <si>
    <t>MXNE555TRAD01</t>
  </si>
  <si>
    <t>Q_SO2222</t>
  </si>
  <si>
    <t>VRISL8033A</t>
  </si>
  <si>
    <t>VRTPS5450CMS01</t>
  </si>
  <si>
    <t>VRTPS54560CMS01</t>
  </si>
  <si>
    <t>L_18NHCMS04</t>
  </si>
  <si>
    <t>L_39NHCMS01</t>
  </si>
  <si>
    <t>MALM311MCMS01</t>
  </si>
  <si>
    <t>MAMAX3160CMS01</t>
  </si>
  <si>
    <t>MNEEPRM95512CMS1</t>
  </si>
  <si>
    <t>R_1KUTRAD03</t>
  </si>
  <si>
    <t>S_POUSSOIR14</t>
  </si>
  <si>
    <t>CRB340ACMS01</t>
  </si>
  <si>
    <t>F_1ATEMP01</t>
  </si>
  <si>
    <t>K_2RT12VTRAD05</t>
  </si>
  <si>
    <t>VRLM317LMCMS01</t>
  </si>
  <si>
    <t>C_10MFCMS08</t>
  </si>
  <si>
    <t>C_2.2MFTRAD04</t>
  </si>
  <si>
    <t>C_82PFCMS04</t>
  </si>
  <si>
    <t>K_1RT5VCMS01</t>
  </si>
  <si>
    <t>L_120MHTRAD01</t>
  </si>
  <si>
    <t>L_220NHCMS06</t>
  </si>
  <si>
    <t>L_8.2NHCMS02</t>
  </si>
  <si>
    <t>DHCOUPLEUR30DB03</t>
  </si>
  <si>
    <t>DHDUPLEX700MHZ03</t>
  </si>
  <si>
    <t>DHDUPLEX800CMS01</t>
  </si>
  <si>
    <t>J_6PTS07</t>
  </si>
  <si>
    <t>R_10KUCMS02</t>
  </si>
  <si>
    <t>R_1KUCMS02</t>
  </si>
  <si>
    <t>R_1KUCMS06</t>
  </si>
  <si>
    <t>DHCOUPLEUR10DB05</t>
  </si>
  <si>
    <t>DHCOUPLEUR10DB11</t>
  </si>
  <si>
    <t>K_STAT230VTRAD01</t>
  </si>
  <si>
    <t>R_0UCMS02</t>
  </si>
  <si>
    <t>R_100UCMS02</t>
  </si>
  <si>
    <t>R_10UCMS02</t>
  </si>
  <si>
    <t>R_110UCMS02</t>
  </si>
  <si>
    <t>R_12UCMS02</t>
  </si>
  <si>
    <t>R_22UCMS02</t>
  </si>
  <si>
    <t>R_330UCMS01</t>
  </si>
  <si>
    <t>R_470UCMS02</t>
  </si>
  <si>
    <t>R_47UCMS04</t>
  </si>
  <si>
    <t>R_680UCMS01</t>
  </si>
  <si>
    <t>R_VARISTANTRAD01</t>
  </si>
  <si>
    <t>DHCOUPLEUR3DB28</t>
  </si>
  <si>
    <t>DSLEDCMS03</t>
  </si>
  <si>
    <t>MNEPCQ256_01</t>
  </si>
  <si>
    <t>C_10MFCMS06</t>
  </si>
  <si>
    <t>MN809T315ICMS01</t>
  </si>
  <si>
    <t>MNFLASH_1MBITS01</t>
  </si>
  <si>
    <t>P_9PTS02</t>
  </si>
  <si>
    <t>P_CAPOT9PTS</t>
  </si>
  <si>
    <t>R_10KUCMS08</t>
  </si>
  <si>
    <t>TB4PTS2R02</t>
  </si>
  <si>
    <t>VRMAX883CMS01</t>
  </si>
  <si>
    <t>CRB540CCMS01</t>
  </si>
  <si>
    <t>C_100MFCMS04</t>
  </si>
  <si>
    <t>C_220MFTRAD05</t>
  </si>
  <si>
    <t>MAADL5501CMS01</t>
  </si>
  <si>
    <t>MALM321CMS01</t>
  </si>
  <si>
    <t>MXTPS5430CMS01</t>
  </si>
  <si>
    <t>Q_SO2907</t>
  </si>
  <si>
    <t>R_2KUCMS03</t>
  </si>
  <si>
    <t>VR2.5VCMS04</t>
  </si>
  <si>
    <t>VR3.3VCMS02</t>
  </si>
  <si>
    <t>Y_25MHZCMS01</t>
  </si>
  <si>
    <t>DHCOUPLEUR3DB22</t>
  </si>
  <si>
    <t>DSLEDCMS01</t>
  </si>
  <si>
    <t>F_1.5APOLY01</t>
  </si>
  <si>
    <t>K_2RT5VCMS02</t>
  </si>
  <si>
    <t>L_22MHCMS02</t>
  </si>
  <si>
    <t>MABT331CMS01</t>
  </si>
  <si>
    <t>MAHMC786LP4E</t>
  </si>
  <si>
    <t>MALM224CMS02</t>
  </si>
  <si>
    <t>Q_2N2222TRAD01</t>
  </si>
  <si>
    <t>VR5VTRAD02</t>
  </si>
  <si>
    <t>DHREPART2V05</t>
  </si>
  <si>
    <t>W_COAX182</t>
  </si>
  <si>
    <t>W_COAX227</t>
  </si>
  <si>
    <t>W_COAX238</t>
  </si>
  <si>
    <t>J_52PTS01</t>
  </si>
  <si>
    <t>VREP53A8HQI</t>
  </si>
  <si>
    <t>C_100NFCMS02</t>
  </si>
  <si>
    <t>C_100NFCMS03</t>
  </si>
  <si>
    <t>C_100PFCMS01</t>
  </si>
  <si>
    <t>C_100PFCMS05</t>
  </si>
  <si>
    <t>C_10MFCMS05</t>
  </si>
  <si>
    <t>C_10NFCMS02</t>
  </si>
  <si>
    <t>C_10NFCMS03</t>
  </si>
  <si>
    <t>C_1MFCMS05</t>
  </si>
  <si>
    <t>C_1MFTRAD10</t>
  </si>
  <si>
    <t>C_2.2MFCMS02</t>
  </si>
  <si>
    <t>C_2.2NFCMS03</t>
  </si>
  <si>
    <t>C_22MFCMS06</t>
  </si>
  <si>
    <t>C_100PFCMS03</t>
  </si>
  <si>
    <t>C_10PFCMS03</t>
  </si>
  <si>
    <t>C_18PFCMS03</t>
  </si>
  <si>
    <t>C_4.7PFCMS04</t>
  </si>
  <si>
    <t>L_330MHCMS01</t>
  </si>
  <si>
    <t>L_330NHCMS01</t>
  </si>
  <si>
    <t>L_4.7MHCMS04</t>
  </si>
  <si>
    <t>R_0UCMS03</t>
  </si>
  <si>
    <t>R_1.5KUCMS03</t>
  </si>
  <si>
    <t>R_100KUCMS05</t>
  </si>
  <si>
    <t>R_10KUCMS05</t>
  </si>
  <si>
    <t>R_120KUCMS01</t>
  </si>
  <si>
    <t>R_12UCMS03</t>
  </si>
  <si>
    <t>R_130UCMS03</t>
  </si>
  <si>
    <t>R_150KUCMS03</t>
  </si>
  <si>
    <t>R_2.7KUCMS01</t>
  </si>
  <si>
    <t>R_2.7KUCMS03</t>
  </si>
  <si>
    <t>R_220UCMS03</t>
  </si>
  <si>
    <t>R_240UCMS04</t>
  </si>
  <si>
    <t>R_330UCMS03</t>
  </si>
  <si>
    <t>R_4.7KUCMS04</t>
  </si>
  <si>
    <t>R_430UCMS03</t>
  </si>
  <si>
    <t>R_5.1KUCMS03</t>
  </si>
  <si>
    <t>R_5.6KUCMS03</t>
  </si>
  <si>
    <t>R_56KUCMS03</t>
  </si>
  <si>
    <t>R_620UCMS02</t>
  </si>
  <si>
    <t>R_62UCMS03</t>
  </si>
  <si>
    <t>R_68UCMS03</t>
  </si>
  <si>
    <t>R_82UCMS03</t>
  </si>
  <si>
    <t>R_9.1KUCMS03</t>
  </si>
  <si>
    <t>C_100NFCMS06</t>
  </si>
  <si>
    <t>C_5.6PFCMS04</t>
  </si>
  <si>
    <t>J_UFLCMS01</t>
  </si>
  <si>
    <t>R_6.8KUCMS06</t>
  </si>
  <si>
    <t>Z_CARTERESEAU06</t>
  </si>
  <si>
    <t>W_COAX258</t>
  </si>
  <si>
    <t>W_COAX251</t>
  </si>
  <si>
    <t>J_8PTS13</t>
  </si>
  <si>
    <t>CR12VTRAD01</t>
  </si>
  <si>
    <t>CR1N4007</t>
  </si>
  <si>
    <t>CR1N4148</t>
  </si>
  <si>
    <t>CRSKY12239CMS01</t>
  </si>
  <si>
    <t>FLSAW422.5MHZ01</t>
  </si>
  <si>
    <t>MNPIC18F97CMS01</t>
  </si>
  <si>
    <t>CR8V2TRAD01</t>
  </si>
  <si>
    <t>CRBAS16CMS01</t>
  </si>
  <si>
    <t>CRBAT721CMS01</t>
  </si>
  <si>
    <t>FLSAW806MHZ01</t>
  </si>
  <si>
    <t>R_100UCMS04</t>
  </si>
  <si>
    <t>VRNCP59301CMS01</t>
  </si>
  <si>
    <t>C_30PFCMS01</t>
  </si>
  <si>
    <t>C_43PFCMS01</t>
  </si>
  <si>
    <t>VR5VCMS06</t>
  </si>
  <si>
    <t>C_100MFTRAD04</t>
  </si>
  <si>
    <t>C_3.9PFCMS06</t>
  </si>
  <si>
    <t>FLSAW847MHZ01</t>
  </si>
  <si>
    <t>T_IMPEDANCE15</t>
  </si>
  <si>
    <t>T_IMPEDANCE18</t>
  </si>
  <si>
    <t>C_10MFTRAD02</t>
  </si>
  <si>
    <t>C_47MFTRAD03</t>
  </si>
  <si>
    <t>Z_CARTERESEAU07</t>
  </si>
  <si>
    <t>CI11490C</t>
  </si>
  <si>
    <t>CI18712C</t>
  </si>
  <si>
    <t>CI18714B</t>
  </si>
  <si>
    <t>J_20PTS03</t>
  </si>
  <si>
    <t>J_2PTS23</t>
  </si>
  <si>
    <t>J_2PTS25</t>
  </si>
  <si>
    <t>J_2PTS26</t>
  </si>
  <si>
    <t>J_6PTS11</t>
  </si>
  <si>
    <t>J_6PTS12</t>
  </si>
  <si>
    <t>L_22NHCMS08</t>
  </si>
  <si>
    <t>L_4.3NHCMS01</t>
  </si>
  <si>
    <t>Z_GAINEPLIO01</t>
  </si>
  <si>
    <t>MP21401X2</t>
  </si>
  <si>
    <t>P_7-16M/NF02</t>
  </si>
  <si>
    <t>TB4PTS1R02</t>
  </si>
  <si>
    <t>Z_COLLIERPLAST01</t>
  </si>
  <si>
    <t>AT10DB1WN_01</t>
  </si>
  <si>
    <t>MP20644C</t>
  </si>
  <si>
    <t>P_NFEMELLE10</t>
  </si>
  <si>
    <t>ATCHA50U6W01</t>
  </si>
  <si>
    <t>MP18884B</t>
  </si>
  <si>
    <t>MPFAV09270A3</t>
  </si>
  <si>
    <t>ZAADHESIF10</t>
  </si>
  <si>
    <t>ZAADHESIF11</t>
  </si>
  <si>
    <t>MPFAV09270A2</t>
  </si>
  <si>
    <t>W_COAX313</t>
  </si>
  <si>
    <t>Z_TUYAU6X1002</t>
  </si>
  <si>
    <t>ETDANGERELEC03</t>
  </si>
  <si>
    <t>ETRAYONLASER01</t>
  </si>
  <si>
    <t>DHLTE800_01</t>
  </si>
  <si>
    <t>B_ENSFILTRANT01</t>
  </si>
  <si>
    <t>DHCOUPLEUR30DB08</t>
  </si>
  <si>
    <t>Z_BOUCHON62</t>
  </si>
  <si>
    <t>E_KMALT02</t>
  </si>
  <si>
    <t>MP20546X2</t>
  </si>
  <si>
    <t>W_19098A</t>
  </si>
  <si>
    <t>CI13971C</t>
  </si>
  <si>
    <t>P_QMAMALE01</t>
  </si>
  <si>
    <t>MP14204B</t>
  </si>
  <si>
    <t>W_E2000_06</t>
  </si>
  <si>
    <t>W_E2000_21</t>
  </si>
  <si>
    <t>Z_COUPLEUR1X201</t>
  </si>
  <si>
    <t>P_24PTS01</t>
  </si>
  <si>
    <t>MP20608X1</t>
  </si>
  <si>
    <t>MP19239B</t>
  </si>
  <si>
    <t>MP19496B</t>
  </si>
  <si>
    <t>C_100NFTRAD01</t>
  </si>
  <si>
    <t>C_470MFTRAD05</t>
  </si>
  <si>
    <t>ETDANGERELEC02</t>
  </si>
  <si>
    <t>E_FERRITE13</t>
  </si>
  <si>
    <t>P_3PTS21</t>
  </si>
  <si>
    <t>P_7/8EIA01</t>
  </si>
  <si>
    <t>MP15481C</t>
  </si>
  <si>
    <t>W_CABLERJ4508</t>
  </si>
  <si>
    <t>MP19617A</t>
  </si>
  <si>
    <t>J_NFEMELLE04</t>
  </si>
  <si>
    <t>MP19507A</t>
  </si>
  <si>
    <t>DHDIPLEX390420</t>
  </si>
  <si>
    <t>W_COAX291</t>
  </si>
  <si>
    <t>MP21057X5</t>
  </si>
  <si>
    <t>W_20968X4</t>
  </si>
  <si>
    <t>MP19239A</t>
  </si>
  <si>
    <t>W_NAPPE20COND02</t>
  </si>
  <si>
    <t>E_KMALT06</t>
  </si>
  <si>
    <t>DHDIPLEX390460</t>
  </si>
  <si>
    <t>102807A</t>
  </si>
  <si>
    <t>102810D</t>
  </si>
  <si>
    <t>102812A</t>
  </si>
  <si>
    <t>102813A</t>
  </si>
  <si>
    <t>102815A</t>
  </si>
  <si>
    <t>102817A</t>
  </si>
  <si>
    <t>103012E</t>
  </si>
  <si>
    <t>H_CIRCLIP08</t>
  </si>
  <si>
    <t>H_TO13.1X1.6_01</t>
  </si>
  <si>
    <t>H_TOR12BIS_01</t>
  </si>
  <si>
    <t>Z_BOUCHON26</t>
  </si>
  <si>
    <t>MP109194F</t>
  </si>
  <si>
    <t>MP15748A</t>
  </si>
  <si>
    <t>ETDANGERHTEMP02</t>
  </si>
  <si>
    <t>H_FFM4H30</t>
  </si>
  <si>
    <t>MAMPX2010TRAD01</t>
  </si>
  <si>
    <t>P_16PTS01</t>
  </si>
  <si>
    <t>W_20562X3</t>
  </si>
  <si>
    <t>P_NMALE01</t>
  </si>
  <si>
    <t>E_PARAFOUDRE07</t>
  </si>
  <si>
    <t>MP20859X3</t>
  </si>
  <si>
    <t>Z_BOUCHON17</t>
  </si>
  <si>
    <t>R_560UTRAD01</t>
  </si>
  <si>
    <t>DHCOUPLEUR5DB01</t>
  </si>
  <si>
    <t>R_82KUCMS02</t>
  </si>
  <si>
    <t>R_1.2KUCMS03</t>
  </si>
  <si>
    <t>R_1.74KUCMS01</t>
  </si>
  <si>
    <t>R_3.3KUCMS04</t>
  </si>
  <si>
    <t>R_39UCMS03</t>
  </si>
  <si>
    <t>P_1-5/8EIA01</t>
  </si>
  <si>
    <t>E_YAGI25</t>
  </si>
  <si>
    <t>E_OMNI06</t>
  </si>
  <si>
    <t>E_OMNI08</t>
  </si>
  <si>
    <t>E_PATCHTETRA02</t>
  </si>
  <si>
    <t>E_YAGI13</t>
  </si>
  <si>
    <t>E_PATCHTETRA05</t>
  </si>
  <si>
    <t>DHDPXTETRA452462</t>
  </si>
  <si>
    <t>MP20021E</t>
  </si>
  <si>
    <t>W_20979A</t>
  </si>
  <si>
    <t>MP20862X7</t>
  </si>
  <si>
    <t>MP20473B</t>
  </si>
  <si>
    <t>MP20262B</t>
  </si>
  <si>
    <t>MP20762A</t>
  </si>
  <si>
    <t>DHDPXTETRA383393_1</t>
  </si>
  <si>
    <t>MP20358F</t>
  </si>
  <si>
    <t>W_CORDON04</t>
  </si>
  <si>
    <t>Z_COLLIERMETAL45</t>
  </si>
  <si>
    <t>W_CORDON08</t>
  </si>
  <si>
    <t>MP20533X3</t>
  </si>
  <si>
    <t>MP20533X4</t>
  </si>
  <si>
    <t>ATCHA50U1W01</t>
  </si>
  <si>
    <t>W_21673X1</t>
  </si>
  <si>
    <t>W_21677X1</t>
  </si>
  <si>
    <t>MP20918X2</t>
  </si>
  <si>
    <t>MPCECROU07</t>
  </si>
  <si>
    <t>MPCECROU08</t>
  </si>
  <si>
    <t>P_3PTS20</t>
  </si>
  <si>
    <t>TB2PTS01</t>
  </si>
  <si>
    <t>TBSTRAP1.27</t>
  </si>
  <si>
    <t>Z_MANCHON05</t>
  </si>
  <si>
    <t>MP20738X5</t>
  </si>
  <si>
    <t>MP20739X3</t>
  </si>
  <si>
    <t>MP20788A</t>
  </si>
  <si>
    <t>MP21056X2</t>
  </si>
  <si>
    <t>MP18894C</t>
  </si>
  <si>
    <t>MP19226B</t>
  </si>
  <si>
    <t>W_20922X3</t>
  </si>
  <si>
    <t>W_19421A</t>
  </si>
  <si>
    <t>W_19559A</t>
  </si>
  <si>
    <t>W_19104B</t>
  </si>
  <si>
    <t>W_19292A</t>
  </si>
  <si>
    <t>W_19407B</t>
  </si>
  <si>
    <t>W_COAX340</t>
  </si>
  <si>
    <t>W_COAX254</t>
  </si>
  <si>
    <t>W_COAX337</t>
  </si>
  <si>
    <t>W_COAX039</t>
  </si>
  <si>
    <t>W_COAX088</t>
  </si>
  <si>
    <t>W_COAX102</t>
  </si>
  <si>
    <t>W_COAX142</t>
  </si>
  <si>
    <t>W_COAX250</t>
  </si>
  <si>
    <t>CI19318A</t>
  </si>
  <si>
    <t>CI20798A</t>
  </si>
  <si>
    <t>MP19297A</t>
  </si>
  <si>
    <t>FLCER383.25MHZ01</t>
  </si>
  <si>
    <t>FLCER417.5MHZ01</t>
  </si>
  <si>
    <t>FLCER457.5MHZ01</t>
  </si>
  <si>
    <t>FLCER467.5MHZ01</t>
  </si>
  <si>
    <t>FLSAW382.5MHZ01</t>
  </si>
  <si>
    <t>FLSAW392.5MHZ01</t>
  </si>
  <si>
    <t>FLSAW392.5MHZ02</t>
  </si>
  <si>
    <t>FLSAW417.5MHZ01</t>
  </si>
  <si>
    <t>FLSAW427.5MHZ01</t>
  </si>
  <si>
    <t>FLSAW452.4MHZ01</t>
  </si>
  <si>
    <t>FLSAW462.4MHZ01</t>
  </si>
  <si>
    <t>FLSAW467.5MHZ01</t>
  </si>
  <si>
    <t>FLSAW482.5MHZ01</t>
  </si>
  <si>
    <t>FLSAW487.5MHZ01</t>
  </si>
  <si>
    <t>FLSAW522.5MHZ01</t>
  </si>
  <si>
    <t>FLSAW527.5MHZ01</t>
  </si>
  <si>
    <t>FLSAW532.5MHZ01</t>
  </si>
  <si>
    <t>FLSAW537.5MHZ01</t>
  </si>
  <si>
    <t>MP21038X3</t>
  </si>
  <si>
    <t>MP17429A</t>
  </si>
  <si>
    <t>W_COAX325</t>
  </si>
  <si>
    <t>W_COAXUFL02</t>
  </si>
  <si>
    <t>MP20014B</t>
  </si>
  <si>
    <t>Z_GAINETHERMO20</t>
  </si>
  <si>
    <t>ZZPC04</t>
  </si>
  <si>
    <t>CI21692A</t>
  </si>
  <si>
    <t>J_9PTS12</t>
  </si>
  <si>
    <t>MP20984X7</t>
  </si>
  <si>
    <t>S_INTER1POL13</t>
  </si>
  <si>
    <t>ST930259A</t>
  </si>
  <si>
    <t>FRACTU05</t>
  </si>
  <si>
    <t>Z_PLAQUESIGNAL18</t>
  </si>
  <si>
    <t>W_KY1.34MM2ROUGE</t>
  </si>
  <si>
    <t>017079C</t>
  </si>
  <si>
    <t>W_COAX1/2CELL</t>
  </si>
  <si>
    <t>W_COAX7/8CELL</t>
  </si>
  <si>
    <t>W_COAX7/8RETARD</t>
  </si>
  <si>
    <t>024455</t>
  </si>
  <si>
    <t>019307</t>
  </si>
  <si>
    <t>019956</t>
  </si>
  <si>
    <t>020238</t>
  </si>
  <si>
    <t>020113</t>
  </si>
  <si>
    <t>020848</t>
  </si>
  <si>
    <t>020148</t>
  </si>
  <si>
    <t>019961</t>
  </si>
  <si>
    <t>020937</t>
  </si>
  <si>
    <t>020106</t>
  </si>
  <si>
    <t>JTBLINDAGE15</t>
  </si>
  <si>
    <t>019946</t>
  </si>
  <si>
    <t>020347</t>
  </si>
  <si>
    <t>FLSAW725MHZ02</t>
  </si>
  <si>
    <t>FLSAW780MHZ01</t>
  </si>
  <si>
    <t>023755</t>
  </si>
  <si>
    <t>020824</t>
  </si>
  <si>
    <t>020901</t>
  </si>
  <si>
    <t>020816</t>
  </si>
  <si>
    <t>K_2RT3VCMS01</t>
  </si>
  <si>
    <t>MNNE555DCMS01</t>
  </si>
  <si>
    <t>L_22NHCMS04</t>
  </si>
  <si>
    <t>VR3.3VCMS05</t>
  </si>
  <si>
    <t>L_33MHCMS02</t>
  </si>
  <si>
    <t>L_22MHCMS04</t>
  </si>
  <si>
    <t>R_27KUCMS03</t>
  </si>
  <si>
    <t>K_2RT5VCMS03</t>
  </si>
  <si>
    <t>K_2RTTRAD06</t>
  </si>
  <si>
    <t>MAACPL247CMS01</t>
  </si>
  <si>
    <t>CRSMP1307CMS02</t>
  </si>
  <si>
    <t>C_1NFTRAD07</t>
  </si>
  <si>
    <t>C_2.7PFCMS06</t>
  </si>
  <si>
    <t>C_3PFCMS04</t>
  </si>
  <si>
    <t>FLSAW497.5MHZ01</t>
  </si>
  <si>
    <t>R_0UCMS04</t>
  </si>
  <si>
    <t>VR5VCMS08</t>
  </si>
  <si>
    <t>C_1-16PFTRAD01</t>
  </si>
  <si>
    <t>C_1-23PFTRAD01</t>
  </si>
  <si>
    <t>CI21672B</t>
  </si>
  <si>
    <t>CI21694B</t>
  </si>
  <si>
    <t>CI21714C</t>
  </si>
  <si>
    <t>J_10PTS08</t>
  </si>
  <si>
    <t>ATCHA50U10W01</t>
  </si>
  <si>
    <t>117515A</t>
  </si>
  <si>
    <t>DHCOUPLEUR5DB06</t>
  </si>
  <si>
    <t>MPPLATEAU280MM</t>
  </si>
  <si>
    <t>DHCOUPLEUR5DB02</t>
  </si>
  <si>
    <t>H_FFM2.5H15</t>
  </si>
  <si>
    <t>Z_VERROUSUBD07</t>
  </si>
  <si>
    <t>MP21518A</t>
  </si>
  <si>
    <t>MP21716A</t>
  </si>
  <si>
    <t>ModuledesupervisionE2MIndG-DMAVENIR(surmodèle025995sansGPIO</t>
  </si>
  <si>
    <t>DuplexeurFBAR900MHzAvagoACMD-7610Rohs</t>
  </si>
  <si>
    <t>FPGACycloneEP4CE115F23I7NRohs</t>
  </si>
  <si>
    <t>Micro32bitsPIC32MX695F512H-80I/PTRohs</t>
  </si>
  <si>
    <t>PlaquepassageconnecteurN</t>
  </si>
  <si>
    <t>Semelletransistor</t>
  </si>
  <si>
    <t>Plaquedebouchagealarme</t>
  </si>
  <si>
    <t>ModemTELITV2LEPCIC4EU08T080700Rohs-POSSIBILITEdansE2M?</t>
  </si>
  <si>
    <t>ModemMiniPCIMC7455-1104637SIERRA</t>
  </si>
  <si>
    <t>SuperviseurVDX-6318RDEurocomposantRohs</t>
  </si>
  <si>
    <t>CondTPS22µF16VLowESRTPSB226K016R0400Rohs</t>
  </si>
  <si>
    <t>Coupleur3dB800-1000MHzAnarenRef:XC0900P-03ASRohs</t>
  </si>
  <si>
    <t>Induct12061µH20%Rohs</t>
  </si>
  <si>
    <t>Induct4.7µH20%VISHAYIHLP-2525CZER4R7M01Rohs</t>
  </si>
  <si>
    <t>CapteurdecourantMAX4080TASA+MaximRohs</t>
  </si>
  <si>
    <t>AmpliRF50-850MHzSBB2089Z-CONSULTERAVANTREVENTEST</t>
  </si>
  <si>
    <t>Porte1InverseurNC7SZ14M5XFairchildRohs</t>
  </si>
  <si>
    <t>OscillateurGénérateurd'impulsion1MHzTSOT-23LTC6906IS6#TRMPBFRoh</t>
  </si>
  <si>
    <t>TimerdeprécisionTexasInstr.NE555DR</t>
  </si>
  <si>
    <t>TimerdeprécisionTexasInstrumentsNE555PRohs</t>
  </si>
  <si>
    <t>TransistorNPNSO2222BSR14.215ROHS</t>
  </si>
  <si>
    <t>RégulateurajustISL8033ARohs</t>
  </si>
  <si>
    <t>RegulateurDC/DCTPS5450DDARohs</t>
  </si>
  <si>
    <t>RegulateurDC/DCTPS54560TexasInstrumentRohs</t>
  </si>
  <si>
    <t>OscTCXO10MHz3.3vVectronVT-820A-EFH-1060-10M00000000Rohs</t>
  </si>
  <si>
    <t>Induct060318nH5%Rohs</t>
  </si>
  <si>
    <t>Induct060322nH5%Rohs</t>
  </si>
  <si>
    <t>Induct060339nH5%Rohs</t>
  </si>
  <si>
    <t>Resistance12061.2KU1%1/4WConformeROHS</t>
  </si>
  <si>
    <t>Resistance12061.74KU1%1/4WConformeROHS</t>
  </si>
  <si>
    <t>Resistance12063.3KU1%1/4WConformeROHS</t>
  </si>
  <si>
    <t>JointblindageRF1000X10X7mmsectionDWurthE3031007Rohs</t>
  </si>
  <si>
    <t>ComparateurtensionLM311MSO8Rohs</t>
  </si>
  <si>
    <t>Convert.multiprotocoleRS485MAX3160EAP+MaximRohs</t>
  </si>
  <si>
    <t>EEPROMSPI512KbM95512WMN6PRohs</t>
  </si>
  <si>
    <t>ConnFdHE1016Pts71600-016LFFCI</t>
  </si>
  <si>
    <t>Potmulti1KU5%T93XA102KT20Rohs</t>
  </si>
  <si>
    <t>BoutonpoussoirB3U-3100PRohs</t>
  </si>
  <si>
    <t>Régulateur3.3V1ADPAKRef:LD29080DT33R-Fab:STMRohs</t>
  </si>
  <si>
    <t>DiodeSchottkyB340ARohs</t>
  </si>
  <si>
    <t>Fusibletemporisé1A5x20Rohs</t>
  </si>
  <si>
    <t>Relais2RT12VFujitsuA-12W-KRohs</t>
  </si>
  <si>
    <t>Régulateurajust+LM317LMRohs</t>
  </si>
  <si>
    <t>Duplexeurcav.452.5/462.5MHzRTXC1B452.5R462.5B5L1.8A80SRohs</t>
  </si>
  <si>
    <t>SwitchEthernetNETGEARGS108GERohs</t>
  </si>
  <si>
    <t>Cond120610µF10%50VX5RGRM31CR61H106KA12LMurataRohs</t>
  </si>
  <si>
    <t>Cond2.2uF50VX7RRohs</t>
  </si>
  <si>
    <t>Cond82pF1%250VHighQATCRef:600F820FT250XRohs</t>
  </si>
  <si>
    <t>Relais1RT5VOMRONG6L-1F-5VDCRohs</t>
  </si>
  <si>
    <t>Inductàchoc120µH-2.1A-10%Série5900Rohs</t>
  </si>
  <si>
    <t>InductdePuissance220nH20%32.5A7443739650022WurthElectronic</t>
  </si>
  <si>
    <t>Induct1812HF33µH160mASérieCM4532Rohs</t>
  </si>
  <si>
    <t>Induct06038.2nH5%LQG11A8N2J00Rohs</t>
  </si>
  <si>
    <t>ResistanceLP100U0.5pF8WConformeROHSBlanc</t>
  </si>
  <si>
    <t>ResistanceLP200U0.5pF8WConformeROHS</t>
  </si>
  <si>
    <t>ResistanceLP450U0.5pF8WConformeROHS</t>
  </si>
  <si>
    <t>ResistancePR01560U5%1WConformeROHS</t>
  </si>
  <si>
    <t>CoupleurDirectif-30dBRohsAnarenRef:X3C19P2-30S</t>
  </si>
  <si>
    <t>DuplexeurFBAR700MHzTDKB39771B8035P81CRohs</t>
  </si>
  <si>
    <t>DuplexeurFBAR800MHzTriquint856979Rohs</t>
  </si>
  <si>
    <t>Duplexeurceram.412.5/422.5MHzRohs</t>
  </si>
  <si>
    <t>EmbMdroite6PtsCMSErni284698Rohs</t>
  </si>
  <si>
    <t>Induct22uH20%VISHAYIHLP-4040DZER220M11Rohs</t>
  </si>
  <si>
    <t>AmpliRF50-850MHzSBB1089ZRohs</t>
  </si>
  <si>
    <t>Resistance080510KU5%1/8WConformeROHS</t>
  </si>
  <si>
    <t>Resistance08051KU5%1/8WConformeROHS</t>
  </si>
  <si>
    <t>Resistance08051KU1%1/4WConformeROHS</t>
  </si>
  <si>
    <t>Resistance080527KU5%1/8WConformeROHS</t>
  </si>
  <si>
    <t>Resistance080582KU5%1/8WConformeROHS</t>
  </si>
  <si>
    <t>CoupleurDirectif10dBRohsAnarenRef:JP510S</t>
  </si>
  <si>
    <t>CoupleurDirectif10dBXC0900P-10SAnaren-Rohs</t>
  </si>
  <si>
    <t>Relaistat2AS202T02FSHARPRohs</t>
  </si>
  <si>
    <t>Resistance08050U1/8WConformeROHS</t>
  </si>
  <si>
    <t>Resistance0805100U5%1/8WConformeROHSConformeROHS</t>
  </si>
  <si>
    <t>Resistance120610U5%1/4WConformeROHS</t>
  </si>
  <si>
    <t>Resistance0805110U5%1/8WConformeROHS</t>
  </si>
  <si>
    <t>Resistance080512U5%1/8WConformeROHS</t>
  </si>
  <si>
    <t>Resistance080522U5%1/8WConformeROHS</t>
  </si>
  <si>
    <t>Resistance0805330U5%1/8WConformeROHS</t>
  </si>
  <si>
    <t>Resistance080539U5%1/8WConformeROHS</t>
  </si>
  <si>
    <t>Resistance1206470U5%1/4WConformeROHS</t>
  </si>
  <si>
    <t>Resistance080547U5%1/8WConformeROHS</t>
  </si>
  <si>
    <t>Resistance1206680U5%1/4WConformeROHS</t>
  </si>
  <si>
    <t>VaristanceoxymetalV275LA4PRohs</t>
  </si>
  <si>
    <t>Coupleur3dB2.3-2.7GHzAnarenRef:1P603ASRohs</t>
  </si>
  <si>
    <t>DuplexeurFBAR2100MHzAvagoACMD-7614Rohs</t>
  </si>
  <si>
    <t>LEDVerte/RougeKPBA-3010ESGC-F01KINGBRIGHTRohs</t>
  </si>
  <si>
    <t>Filtrecer.457.5MHzRohs</t>
  </si>
  <si>
    <t>MémoireFLASHEPCQ256SI16NAlteraRohs</t>
  </si>
  <si>
    <t>Cond222010µF50VX5RRohs</t>
  </si>
  <si>
    <t>Duplexeurcera.382.5/392.5MHzréfMR15L382.5F392.5B5L2.8A55Rohs</t>
  </si>
  <si>
    <t>Duplexeurceram.457.5/467.5MHzRohs</t>
  </si>
  <si>
    <t>SuperviseuralimMCP809T-315IRohs</t>
  </si>
  <si>
    <t>MémoireFLASHSST25VF010A-33-4I-SAERohs</t>
  </si>
  <si>
    <t>ConnFdSUBD9PtsTypeDE09S064TLFRohs</t>
  </si>
  <si>
    <t>CapotSUBD9PtsHt27.1FCI86303637BLF</t>
  </si>
  <si>
    <t>Resistance040210KU5%1/16WConformeROHS</t>
  </si>
  <si>
    <t>BarrettesecabledoublerangeeRéf:FTSH-102-01-L-DVFab:SAMTECRohs</t>
  </si>
  <si>
    <t>Régulateurajust5V/3.3VMAX883ESASO8_ROHS-Fab:MAXIMRohs</t>
  </si>
  <si>
    <t>DiodeSchottkyB540CRohs</t>
  </si>
  <si>
    <t>Cond1206100µF6.3VX5RGRM31CR60J107ME39MurataRohs</t>
  </si>
  <si>
    <t>Condo220µF20%50VsérieZLHRUBYCON50ZLH220MEFC10X16Rohs</t>
  </si>
  <si>
    <t>Condo470µF450VNichiconLGL2W471MELB45Rohs</t>
  </si>
  <si>
    <t>Ferrite1001OhmsWURTH74270032Rohs</t>
  </si>
  <si>
    <t>AmplilogADL5501AKSZRohs</t>
  </si>
  <si>
    <t>AmpliOpSingleLM321Rohs</t>
  </si>
  <si>
    <t>ConverDC/DCTPS5430DDATexasRohs</t>
  </si>
  <si>
    <t>TransistorPNPSO2907BSR16(T8)Rohs</t>
  </si>
  <si>
    <t>Potmulti2KU3224WCMS3224W-1-202EBournsRohs</t>
  </si>
  <si>
    <t>Régulateur2.5VSPX3819M5-L-2-5ExarRohs</t>
  </si>
  <si>
    <t>Régulateur3.3VSPX3819RohsSPX3819M5-L-3-3SOT23-5EXAR</t>
  </si>
  <si>
    <t>Quartz25MHzEuroQuartz-ref:MT25.000MHZMT/30/30/-30+85/12pFRohs</t>
  </si>
  <si>
    <t>Coupleur3dB2.1GHzRohsAnarenRef:1P503AS-CT</t>
  </si>
  <si>
    <t>LEDVerteKPA-3010SGCRohs</t>
  </si>
  <si>
    <t>Filtrecer.417.5MHzRef:MR15F417.5B5L2.5A40Rohs</t>
  </si>
  <si>
    <t>FOS527.5MHzLBT52801Rohs</t>
  </si>
  <si>
    <t>FOS537.5MHzLBT53801Rohs</t>
  </si>
  <si>
    <t>Polyswitch1.5A24VminiSMDC150FRohs</t>
  </si>
  <si>
    <t>Relais2RT3VOMRONG6K-2F-YDC3Rohs</t>
  </si>
  <si>
    <t>Relais2RT5VOMRONG6K-2G-DC5Rohs</t>
  </si>
  <si>
    <t>Relais2RT5VBistablePANASONICTQ2SA-L2-5VDC</t>
  </si>
  <si>
    <t>Relais2RT5A230Vac-40+85°CFINDER40.52.8.230.0000Rohs</t>
  </si>
  <si>
    <t>Induct22uH20%744770122WurthRohs</t>
  </si>
  <si>
    <t>AmpliRF0.7-2.7GHzBerexBT331Rohs</t>
  </si>
  <si>
    <t>MelangeurHMC786LP4E0.7-1.1GHHittiteRohs</t>
  </si>
  <si>
    <t>AmpliOPQuadrupleLM224DRohsRef:LM224APT</t>
  </si>
  <si>
    <t>TransistorNPN2N2222ARohs</t>
  </si>
  <si>
    <t>Régulateur5V78L05ABZRohs</t>
  </si>
  <si>
    <t>DuplexeurFBAR1800MHzAvagoACMD-6003Rohs</t>
  </si>
  <si>
    <t>Répart2-11-650MHzRohs</t>
  </si>
  <si>
    <t>OptocoupleurACPL-247-500EAvagoRohs</t>
  </si>
  <si>
    <t>TransistorLD-MOSMW6S004NT1Rohs</t>
  </si>
  <si>
    <t>Cartecontrolecommande</t>
  </si>
  <si>
    <t>SMAmd/SMAmcselonplan13853Rohs</t>
  </si>
  <si>
    <t>SMAmd/SMAmcRohs</t>
  </si>
  <si>
    <t>SMAmd/SMAmcSelonplan15407Rohs</t>
  </si>
  <si>
    <t>SMAmd/SMAmcselonplan13856Rohs</t>
  </si>
  <si>
    <t>SMAmc/SMAmcselonplan017706ARohs</t>
  </si>
  <si>
    <t>SMAmc/SMAmcRG223HFLSplan18563Rohs</t>
  </si>
  <si>
    <t>SMAmc/SMAmcselonplan18683ARohs</t>
  </si>
  <si>
    <t>Duplexeurcav.452.5/462.5MHzRohs-RemplparDHDPXTETRA452652_2</t>
  </si>
  <si>
    <t>Duplexeurceram.452.5/462.5MHzRohs</t>
  </si>
  <si>
    <t>EmbMiniPCI90°CMS52pts/TEConnectivity2041119-1Rohs</t>
  </si>
  <si>
    <t>DiodePinSMP1307-004LFRohs</t>
  </si>
  <si>
    <t>Regulateur1.8Va3.3V1AEP53A8HQIEnpirionRohs</t>
  </si>
  <si>
    <t>Cond0805100nF10%50VX7RRohs</t>
  </si>
  <si>
    <t>Cond0603100nF10%25VX7RRohs</t>
  </si>
  <si>
    <t>Cond0805100pF10%50VRohs</t>
  </si>
  <si>
    <t>CondATC100B100pF1%500VRohs</t>
  </si>
  <si>
    <t>CondCTC310µF35V293D-FAIBLESSECOMPO-NEPASIMPLANTERNEWDESIGN</t>
  </si>
  <si>
    <t>Cond298D10µF10%6.3VVishayRef:298D106X96R3M2TRohs</t>
  </si>
  <si>
    <t>Cond080510nF10%63VRohs</t>
  </si>
  <si>
    <t>Cond060310nF10%50VX7RRohs</t>
  </si>
  <si>
    <t>Cond06031µF10%10VX7R</t>
  </si>
  <si>
    <t>Cond1µF10%250V10%MKT368Rohs</t>
  </si>
  <si>
    <t>Condtraversant1nFRohs</t>
  </si>
  <si>
    <t>Cond1nF10%400VMKT368réfBFC236855102Rohs</t>
  </si>
  <si>
    <t>Cond08052.2uF10%16VX7RRohsRef:GRM21BR71C225KA12L</t>
  </si>
  <si>
    <t>Cond08052.2nF5%50VsérieCRohs</t>
  </si>
  <si>
    <t>CondATC100B2.7pF+-0.1500VRohs</t>
  </si>
  <si>
    <t>Cond121022µF25V10%X7RsérieCGRM32ER71E226KE15LRohs</t>
  </si>
  <si>
    <t>CondATC100B3pF+-0.1pF500V100B3R0BT500XTRoHS</t>
  </si>
  <si>
    <t>Cond0603100pF5%50VGRM1885C1H101JA01DRohs</t>
  </si>
  <si>
    <t>Cond060310pF5%50VGRM1885C1H100JA01DRohs</t>
  </si>
  <si>
    <t>Cond060318pF5%50VRohs</t>
  </si>
  <si>
    <t>Cond06034.7pF+-0.25pF50VRohs</t>
  </si>
  <si>
    <t>Induct1210330uH5%Rohs</t>
  </si>
  <si>
    <t>Induct1210330nH5%Rohs</t>
  </si>
  <si>
    <t>Induct22204.7µH2.7A20%RohsRef:LQH55DN4R7M03L</t>
  </si>
  <si>
    <t>Induct12064.7µH20%MurataLQH31CN4R7M03LRohs</t>
  </si>
  <si>
    <t>Resistance06030U1/10WConformeROHS</t>
  </si>
  <si>
    <t>ThermistanceCTN08051.5KUNB12MC0152AVXConformeROHS</t>
  </si>
  <si>
    <t>Resistance0603100KU5%1/10WConformeROHS</t>
  </si>
  <si>
    <t>Resistance0603100U5%1/10WConformeROHS</t>
  </si>
  <si>
    <t>Resistance060310KU5%1/10WConformeROHS</t>
  </si>
  <si>
    <t>Resistance0603120KU5%1/10WConformeROHS</t>
  </si>
  <si>
    <t>Resistance060312U5%1/10WConformeROHS</t>
  </si>
  <si>
    <t>Resistance0603130U5%1/10WConformeROHS</t>
  </si>
  <si>
    <t>Resistance0603150KU5%1/10WConformeROHS</t>
  </si>
  <si>
    <t>Resistance12062.7KU5%1/4WConformeROHS</t>
  </si>
  <si>
    <t>Resistance06032.7KU5%1/10WConformeROHS</t>
  </si>
  <si>
    <t>Resistance0603220U5%1/10WConformeROHS</t>
  </si>
  <si>
    <t>Resistance0603240U5%1/10WConformeROHS</t>
  </si>
  <si>
    <t>Resistance0603330U5%1/10WConformeROHS</t>
  </si>
  <si>
    <t>Resistance06034.7KU5%1/10WConformeROHS</t>
  </si>
  <si>
    <t>Resistance0603430U5%1/10WConformeROHS</t>
  </si>
  <si>
    <t>Resistance06035.1KU5%1/10WConformeROHS</t>
  </si>
  <si>
    <t>Resistance06035.6KU5%1/10WConformeROHS</t>
  </si>
  <si>
    <t>Resistance060356KU5%1/10WConformeROHS</t>
  </si>
  <si>
    <t>Resistance0603620U5%1/10WConformeROHS</t>
  </si>
  <si>
    <t>Resistance060362U5%1/10WConformeROHS</t>
  </si>
  <si>
    <t>Resistance060368U5%1/10WConformeROHS</t>
  </si>
  <si>
    <t>Resistance060382U5%1/10WConformeROHS</t>
  </si>
  <si>
    <t>Resistance06039.1KU5%1/10WConformeROHS</t>
  </si>
  <si>
    <t>Cond0603100nF10%50VX7RRohs</t>
  </si>
  <si>
    <t>Cond06035.6pF+-0.5pF50VRohs</t>
  </si>
  <si>
    <t>DuplexeurFBAR2600MHzAvagoACMD-6007Rohs</t>
  </si>
  <si>
    <t>EmbasemaleU.FL-R-SMT-1HIROSECONNECTORRohs</t>
  </si>
  <si>
    <t>AmpliRFPowerDetectorLT5534</t>
  </si>
  <si>
    <t>Res06036.8KU1%1/10WRohs</t>
  </si>
  <si>
    <t>CartDessiccat+Res.indC</t>
  </si>
  <si>
    <t>SMAmc/QMAmcRohs</t>
  </si>
  <si>
    <t>SMAmc/QMAmcplan19288Rohs</t>
  </si>
  <si>
    <t>QMAmc/QMAmcselonplan19289Rohs</t>
  </si>
  <si>
    <t>EmbaseFem.vertRJ45GDTX-S-88Rohs</t>
  </si>
  <si>
    <t>DiodeZener12VBZX85C12VRohs</t>
  </si>
  <si>
    <t>DiodeSignal1N4007Rohs</t>
  </si>
  <si>
    <t>DiodeSignal1N4148Rohs</t>
  </si>
  <si>
    <t>AttenuateurDiodePin1-2GHzSKY12239-11SkyworksSolutions</t>
  </si>
  <si>
    <t>Filtrecer.427.5MHzRef:MR15F427.5B5L2.5A40Rohs</t>
  </si>
  <si>
    <t>FOS412.5MHzSMD5.0X5.0LBT41306-remplparFLSAW412.5MHZ02-DM1260</t>
  </si>
  <si>
    <t>FOS422.5MHzSMD5.0X5.0LBT42305-remplparFLSAW422.5MHZ02-DM1260</t>
  </si>
  <si>
    <t>FOS457.5MHzSMD5.0x5.0LBT45803remplparFLSAW457.5MHZ02-DM1260</t>
  </si>
  <si>
    <t>FOS467.5MHzSMD5.0x5.0LBT46802-remplparFLSAW467.5MHZ02-DM1260</t>
  </si>
  <si>
    <t>FOS482.5MHzLBT48301Rohs</t>
  </si>
  <si>
    <t>Micro8bitsPIC18F97J60-I/PTRohs</t>
  </si>
  <si>
    <t>DiodeZener8V2BZV85C8V2Rohs</t>
  </si>
  <si>
    <t>DiodeSignalBAS16Rohs</t>
  </si>
  <si>
    <t>DiodeschottkyBAT721NXPSOT23Rohs</t>
  </si>
  <si>
    <t>Filtrecer.467.5MHzRohs</t>
  </si>
  <si>
    <t>FOS382.5MHzSMD5.0X5.0LBT38301-remplparFLSAW382.5MHZ02DM1260</t>
  </si>
  <si>
    <t>FOS392.5MHzSMD5.0x5.0LBT39301-remplparFLSAW392.5MHZ02-DM1260</t>
  </si>
  <si>
    <t>FOS417.5MHzSMD5.0X5.0LBT41803-remplparFLSAW417.5MHZ02-DM1260C</t>
  </si>
  <si>
    <t>FOS427.5MHzSMD5.0x5.0LBT42804-remplparFLSAW427.5MHZ02-DM1260</t>
  </si>
  <si>
    <t>FOS452.4MHzSMD3.8x3.8F4521</t>
  </si>
  <si>
    <t>FOS462.4MHzSMD3.8x3.8F4621Rohs</t>
  </si>
  <si>
    <t>FOS487.5MHzLBT48801Rohs</t>
  </si>
  <si>
    <t>FOS497.5MHzLBT49801Rohs</t>
  </si>
  <si>
    <t>FiltreSAWTX806MHzB5131EpcosRef:B39811B5131U410Rohs</t>
  </si>
  <si>
    <t>Res04020U1/16WRohs</t>
  </si>
  <si>
    <t>Régulateur3.3V3AD2PAK-5ONSemiconductorNCP59301DS33R4GRohs</t>
  </si>
  <si>
    <t>Cond383830pF2%7200VRohs</t>
  </si>
  <si>
    <t>Cond383843pF2%7200VRohs</t>
  </si>
  <si>
    <t>Filtrecer392.5MHzRohs-ATTENTIONDM</t>
  </si>
  <si>
    <t>FOS452.4MHzSMD5.0x5.0LBT45305-remplparFLSAW452.4MHZ01-DM1260</t>
  </si>
  <si>
    <t>FOS462.4MHzSMD5.0x5.0LBT46305-remplparFLSAW462.4MHZ01-DM1260</t>
  </si>
  <si>
    <t>FOS522.5MHzLBT52301Rohs</t>
  </si>
  <si>
    <t>FOS532.5MHzLBT53301Rohs</t>
  </si>
  <si>
    <t>Barrettedepontage2Pts5.08WAGO231902Rohs</t>
  </si>
  <si>
    <t>Régulateur5VL78M05ABDTRohs</t>
  </si>
  <si>
    <t>Régulateur5VSOT89L78L05ABUTRFab:STMRohs</t>
  </si>
  <si>
    <t>CondRSM037100µF25VRohs</t>
  </si>
  <si>
    <t>CondclasseX2F1772100nFRohs</t>
  </si>
  <si>
    <t>Cond3.9pF+-0.1pF250VHighQRohsATCRef:600F3R9BT250X</t>
  </si>
  <si>
    <t>FiltreSAW725.5MHzB5326QualcommB39721B5326U41CRohs</t>
  </si>
  <si>
    <t>FiltreSAW780.5MHzB5325QualcommB39781B5325U41CRohs</t>
  </si>
  <si>
    <t>FiltreSAWRX847MHzB5130EpcosB39851B5130U410Rohs</t>
  </si>
  <si>
    <t>TransfoImpédanceRF1:2RohsRef:P/N2450BL15K100Johanson</t>
  </si>
  <si>
    <t>TransfoImpédanceRF2:1MiniCircuitsNCS2-112+Rohs</t>
  </si>
  <si>
    <t>Condajust1-16pF250VRéf.5451Knowles</t>
  </si>
  <si>
    <t>Condajust1-23pF750VAP25HVKnowles</t>
  </si>
  <si>
    <t>CondBF01100nF63V10%B32529C104K000Rohs</t>
  </si>
  <si>
    <t>CondRPM12810µF25VRohs</t>
  </si>
  <si>
    <t>CondRSM03747µF25VRohs</t>
  </si>
  <si>
    <t>CICoupleur20dBTETRARohs</t>
  </si>
  <si>
    <t>CICoupleur40dBTETRARohs</t>
  </si>
  <si>
    <t>CICarteSupervisionGPIOMultiE/S-DM1265</t>
  </si>
  <si>
    <t>CICarteGPIOTETRA</t>
  </si>
  <si>
    <t>CICarteNotchFilterUHF6Voies</t>
  </si>
  <si>
    <t>SuperviseurVDX-6358RD-512-EurocomposantRohs</t>
  </si>
  <si>
    <t>CIWilk.1/2-1/2880-2000MhzRohs</t>
  </si>
  <si>
    <t>CICarteWilkinson2.5GHzRohs</t>
  </si>
  <si>
    <t>CISondedemesureUHFDVBT-TRohs</t>
  </si>
  <si>
    <t>CIDuplexeurMSRepeteurTetraRohs</t>
  </si>
  <si>
    <t>CIDuplexeurBSRepeteurTetraRohs</t>
  </si>
  <si>
    <t>EmbaseM10ptsdroite957210-6002-ARFab:3M</t>
  </si>
  <si>
    <t>EmbaseMdroite20ptsMOLEX87831-2020Rohs</t>
  </si>
  <si>
    <t>Emb.Mdroite2ptssimplerangéeSAMTECIPL1-102-01-L-S-KRohs</t>
  </si>
  <si>
    <t>Emb.Mdroite2ptsserieSPOX5267MOLEX22-03-5025Rohs</t>
  </si>
  <si>
    <t>Emb.Mcoudée2ptsWR-TBLserie322WURTH691322310002Rohs</t>
  </si>
  <si>
    <t>Emb.Mcoudée6ptsWR-TBLserie3273WURTH691327310006Rohs</t>
  </si>
  <si>
    <t>SupportCarteSIM6ptsMOLEX47553-1001Rohs</t>
  </si>
  <si>
    <t>AttSMAm/SMAf2W6dBRohs</t>
  </si>
  <si>
    <t>Induct0805CS22nH5%RohsCoilcraftRef:0805CS-220XJLC</t>
  </si>
  <si>
    <t>InductLQW15AN4.3nHRohsMurataRef:LQW15AN4N3C00D</t>
  </si>
  <si>
    <t>CapteurdepressionMPX2010DPFreescaleRohs</t>
  </si>
  <si>
    <t>CarteRF-MS2600indERohsATTHMC688LP4EOBOLETE+PCB</t>
  </si>
  <si>
    <t>CarteRF-BS1800indFRohs-ATTHMC785LP4EOBOLETE+PCB</t>
  </si>
  <si>
    <t>CarteRF-BS800indFRohs-ATTHMC786LP4EOBOLETE+PCB</t>
  </si>
  <si>
    <t>CarteRF-BS700BBindBRohs-ATTHMC786LP4EOBOLETE+PCB</t>
  </si>
  <si>
    <t>Moduleampli900MPindBRohs</t>
  </si>
  <si>
    <t>CarteInterf.DVBindB</t>
  </si>
  <si>
    <t>ModuleampliHPindC</t>
  </si>
  <si>
    <t>CarteRF-MS900indERohs-ATTHMC786LP4EOBOLETE+PCB</t>
  </si>
  <si>
    <t>CarteRF-MS800indERohs-ATTHMC786LP4EOBOLETE+PCB</t>
  </si>
  <si>
    <t>Cartedetecteurdepuissance/Controlecommande(sanscapot)</t>
  </si>
  <si>
    <t>CartesupervisionSelecomIndG-Nepascder-cdedumodule024455</t>
  </si>
  <si>
    <t>CarteRF-MS700BBindBRohs-ATTHMC786LP4EOBOLETE+PCB</t>
  </si>
  <si>
    <t>CarteampliGSM900HPindH</t>
  </si>
  <si>
    <t>CartealimCherokeeindB</t>
  </si>
  <si>
    <t>CarteRF-MS1800indERohs-ATTHMC785LP4EOBOLETE+PCB</t>
  </si>
  <si>
    <t>CarteduplexMS020816IndARohs</t>
  </si>
  <si>
    <t>CarteGPIOTETRAIndD</t>
  </si>
  <si>
    <t>CarteBasnivoptiqueTetraIndF-DMPCB+RESISTANCE0U</t>
  </si>
  <si>
    <t>CarteAmpli1800MHzindB</t>
  </si>
  <si>
    <t>CartePressumanuelbaseindJ</t>
  </si>
  <si>
    <t>Cartepressuauto48V</t>
  </si>
  <si>
    <t>Moduledist/alimind.FRohs</t>
  </si>
  <si>
    <t>Cartealim.&amp;gestionDigirepMonobandeindF</t>
  </si>
  <si>
    <t>CarteRFRemotemonobande1800MHzindG-ROHS</t>
  </si>
  <si>
    <t>CarteRFRemotemonobande800MHzindG-ROHS</t>
  </si>
  <si>
    <t>CarteRFRemotemultibande900MHzindH-ROHS</t>
  </si>
  <si>
    <t>CartetraitementRFTGV</t>
  </si>
  <si>
    <t>CarteampliDCS1800HPindG</t>
  </si>
  <si>
    <t>CartebaseFO/RFssBdeFI</t>
  </si>
  <si>
    <t>CarteduplexBS020814IndARohs</t>
  </si>
  <si>
    <t>CarteDVB10/100WindD</t>
  </si>
  <si>
    <t>CarteAmpliRXLTE2600HPindA</t>
  </si>
  <si>
    <t>CarteAmpliUMTS2100HPIndI</t>
  </si>
  <si>
    <t>CarteAmpliLTE800HPindH</t>
  </si>
  <si>
    <t>CarteRF-BS2600indERohs-ATTHMC688LP4EOBOLETE+PCB</t>
  </si>
  <si>
    <t>ModuleRFHPEGSMindC</t>
  </si>
  <si>
    <t>CarteLTE2600FiltreNum.indA</t>
  </si>
  <si>
    <t>CarteduplexBS"RATP"Rohs</t>
  </si>
  <si>
    <t>CarteRFRemotemonobande900MHzindG-ROHS</t>
  </si>
  <si>
    <t>CarteProtectionFoudreSignalTestAntennepourBIANGIndA(IPC610</t>
  </si>
  <si>
    <t>CarteBasNiveauTetraindG</t>
  </si>
  <si>
    <t>CarteDCOUTAlimDigirepindGDMàvenirsiPBapproMX500W01</t>
  </si>
  <si>
    <t>CarteRF-MS2100indERohs-ATTHMC785LP4EOBOLETE+PCB</t>
  </si>
  <si>
    <t>CarteRF-BS900indFRohs-ATTHMC786LP4EOBOLETE+PCB</t>
  </si>
  <si>
    <t>CarteLiaisonseriesup.IndA</t>
  </si>
  <si>
    <t>CarteAmpliRXUMTSHPindA</t>
  </si>
  <si>
    <t>CarteTraitementNum.UMTSindA</t>
  </si>
  <si>
    <t>Cartealim1V1FIdigirep020102A-remplpar021697+MAJPLAN_023460</t>
  </si>
  <si>
    <t>CarteRF-BS2100indFRohs-ATTHMC785LP4EOBOLETE+PCB</t>
  </si>
  <si>
    <t>CarteTraitementNum.TetraIndD</t>
  </si>
  <si>
    <t>CorpsInfdu102685ATTENTIONFILETAGEVOIRRA7055</t>
  </si>
  <si>
    <t>MécaIntégr.supervision7TERohs-AREMPLACERPARATDSMPxxx</t>
  </si>
  <si>
    <t>CapuchonautobloquantGPN1010Rohs</t>
  </si>
  <si>
    <t>GainePliospire6x4blancheSesSterling8190008001Rohs</t>
  </si>
  <si>
    <t>Charge50Ohm10W7-16MRohs</t>
  </si>
  <si>
    <t>Corpscoupleur</t>
  </si>
  <si>
    <t>Capotdu102685Surtec</t>
  </si>
  <si>
    <t>VisdeRéglagedu102685étamé</t>
  </si>
  <si>
    <t>Ecroudu102685OAI</t>
  </si>
  <si>
    <t>EntretoisehexagonaleM4H30LaitonnickeléSkiffy301430040050</t>
  </si>
  <si>
    <t>ToleSwapSupervisionErco/Selecom</t>
  </si>
  <si>
    <t>AerateurPMF100585WLGORERohs</t>
  </si>
  <si>
    <t>Connecteurcoudé3ptssize16HUALUNXK16K3bWII</t>
  </si>
  <si>
    <t>Transitioncoax7-16M/NFRohs</t>
  </si>
  <si>
    <t>SupportRessortdu102685</t>
  </si>
  <si>
    <t>Bouchondu102685étamé</t>
  </si>
  <si>
    <t>PustulepourTGN430/SPtraité</t>
  </si>
  <si>
    <t>AmeenAlu5754traitée</t>
  </si>
  <si>
    <t>Coupleur1/3-2/37-16FRohs</t>
  </si>
  <si>
    <t>Etagèrepourbaie19"1Uprofondeur280mm</t>
  </si>
  <si>
    <t>Barrettesimpler4pts2mmh20Rohs</t>
  </si>
  <si>
    <t>CollierPlastiquePLT1CRohs</t>
  </si>
  <si>
    <t>ConnautosoudeurétancheZETFB2-4L42D4.5Rohs</t>
  </si>
  <si>
    <t>MembraneSPINNER-ROHS</t>
  </si>
  <si>
    <t>Attenuateur10dB1WNF/NMJ01026A0007</t>
  </si>
  <si>
    <t>Coupleur3x1/37-16FROHS</t>
  </si>
  <si>
    <t>EmbFdroiteSUBD9PtsEtancheSDB-09PFFS-SL8001Rohs</t>
  </si>
  <si>
    <t>Plaquedepassage230volts</t>
  </si>
  <si>
    <t>Equerrederepriseduplexeur</t>
  </si>
  <si>
    <t>GaineThermo70/251"1/4-1"5/8STF-M70/25(barrede1.2m)</t>
  </si>
  <si>
    <t>EntretoisehexagonaleFFM2.5H15Wurth970150144</t>
  </si>
  <si>
    <t>Faceavantdebouchageprofilépentaplexeur</t>
  </si>
  <si>
    <t>ConnN/Fdroitpour1/2Cell</t>
  </si>
  <si>
    <t>FilKY30-08Rouge1.34mm2Rohs</t>
  </si>
  <si>
    <t>VerrouillagevisM3SUBD173112-0561Molex</t>
  </si>
  <si>
    <t>Ecroudu102685étamé</t>
  </si>
  <si>
    <t>Rondelledu102685étamée</t>
  </si>
  <si>
    <t>Rondellefenduedu102685</t>
  </si>
  <si>
    <t>RessortValveSurpresNT</t>
  </si>
  <si>
    <t>GrillageFinde17deValve</t>
  </si>
  <si>
    <t>Charge50Ohm6W7-16MRohs</t>
  </si>
  <si>
    <t>EtiquetteDangerElectrique45x45BRADYPIC307250221(enrouleau250)</t>
  </si>
  <si>
    <t>EtiquetteDangerElectrique15x15BRADYMINI-PIC1706</t>
  </si>
  <si>
    <t>Etiquette"DANGERHAUTETEMPERATURE"PIC315250245(encartede7)</t>
  </si>
  <si>
    <t>EtiquetteRayonnementLaserBRADY286800</t>
  </si>
  <si>
    <t>CirclipDiam.17InoxDin472</t>
  </si>
  <si>
    <t>Moussethermique(12x12)</t>
  </si>
  <si>
    <t>PlaqueObturatriceRJ45</t>
  </si>
  <si>
    <t>Amecentraleconnecteur7-16FiltreHautePuissance</t>
  </si>
  <si>
    <t>PlaquedebouchagearrierecarteGPIO-rack3U</t>
  </si>
  <si>
    <t>Faceavantdebouchage10TEROHS</t>
  </si>
  <si>
    <t>Cavalierstrap1.27AntelecCCL-127-N-DRohs</t>
  </si>
  <si>
    <t>AdhésifPVCAT7iso.ElecRougeRohs</t>
  </si>
  <si>
    <t>AdhésifPVCAT7iso.ElecVertRohs</t>
  </si>
  <si>
    <t>Bouchonpourpressu115VLegris02201300Rohs</t>
  </si>
  <si>
    <t>BouchonobturateurcavitéRohs</t>
  </si>
  <si>
    <t>RondelledeButéeAlod</t>
  </si>
  <si>
    <t>EnsemblefiltrantventilateurEBMPAPSTPACP60Rohs</t>
  </si>
  <si>
    <t>JointToriquede13.10x1.60Rohs</t>
  </si>
  <si>
    <t>JointTorique12BisTypeDF801Rohs</t>
  </si>
  <si>
    <t>ContreecrouM12x1.5LAPPGROUP53119200(UL94V0)Rohs</t>
  </si>
  <si>
    <t>ContreecrouLAPPGROUP53119210(UL94V0)Rohs</t>
  </si>
  <si>
    <t>EmbaseNFemellecoudéeàplatine</t>
  </si>
  <si>
    <t>Faceavantdebouchage8TEROHS</t>
  </si>
  <si>
    <t>SMAmd/SMAmcplan20204sanshalogeneRohs</t>
  </si>
  <si>
    <t>CorpspourPressu</t>
  </si>
  <si>
    <t>Semelleduplexeur</t>
  </si>
  <si>
    <t>ConvertisseurDC/DC28V150WTracoPowerTEP150-4816WIRohs</t>
  </si>
  <si>
    <t>CableliaisonEthernet1Rohs</t>
  </si>
  <si>
    <t>TuyauVitonde6x10IsoversinicRohs</t>
  </si>
  <si>
    <t>cablealimentationcarte19298Rohs</t>
  </si>
  <si>
    <t>Cablealim.ampli/optiqueRohs</t>
  </si>
  <si>
    <t>Equerrefixationmonobande</t>
  </si>
  <si>
    <t>Tolerepriseduplexeur</t>
  </si>
  <si>
    <t>DuplexeurLTE800Rohs</t>
  </si>
  <si>
    <t>UMTC/SMA1.13mmLg:381MOLEX(Réf:L09999Y5026)Rohs</t>
  </si>
  <si>
    <t>SMAmc/NfdpanneauàvisserRohsselonplan20269</t>
  </si>
  <si>
    <t>SMAmd/SMAmcselonplan20488ARohs</t>
  </si>
  <si>
    <t>KitMALTcompact1/2"FIMO6115090012Rohs</t>
  </si>
  <si>
    <t>DiplexeurINPT/TETRA509735Rohs</t>
  </si>
  <si>
    <t>SMBfc/SMBfcselonplan020807ARohs</t>
  </si>
  <si>
    <t>Cablealimsecteur1Rohs</t>
  </si>
  <si>
    <t>Coude15/8SMR1-ROHS</t>
  </si>
  <si>
    <t>PlaquesupportPOZ13</t>
  </si>
  <si>
    <t>CléformeLRepeteurRohs-plan21403X1</t>
  </si>
  <si>
    <t>Charge50Ohm1WN/MJ01026A0012Rohs</t>
  </si>
  <si>
    <t>ConnecteurQMAmalecoudé</t>
  </si>
  <si>
    <t>Cheminéesondemesure</t>
  </si>
  <si>
    <t>ClipBrideTournante7/8</t>
  </si>
  <si>
    <t>cordonopt.E2000-APC/SC-APC-2MRohs</t>
  </si>
  <si>
    <t>Cordonopt.SC-APC/E2000-APC1mRohs</t>
  </si>
  <si>
    <t>CoupleuroptiqueFBT1x2-0.5MG657A1/A2-E2000-APC/2XSC-APC</t>
  </si>
  <si>
    <t>ConnFemB2CF_3.5_24_180Weidmuller1277570000</t>
  </si>
  <si>
    <t>ConnecteurM3ptsWIELAND96.032.4053.1</t>
  </si>
  <si>
    <t>Couvercleduplexeur</t>
  </si>
  <si>
    <t>CableliaisonRS422/RJ45Rohs</t>
  </si>
  <si>
    <t>Faceavant3UrackRF/RF</t>
  </si>
  <si>
    <t>Faceavant3UrackRFaccesBTS</t>
  </si>
  <si>
    <t>Profiléglissière</t>
  </si>
  <si>
    <t>ConnEIA7/8pour7/8Cell</t>
  </si>
  <si>
    <t>Toitdeprotection</t>
  </si>
  <si>
    <t>Capotcoupleur</t>
  </si>
  <si>
    <t>CablebleuRJ45blindél=500selonplan019151ROHS</t>
  </si>
  <si>
    <t>Faceavant1Ubandeaucouplage</t>
  </si>
  <si>
    <t>EmbcxN/FàplatineR161404437Rohs</t>
  </si>
  <si>
    <t>Capotrack19"Prof242mm</t>
  </si>
  <si>
    <t>Nappe20pts-2connLg220mmFFSD-10-D-10.00-01-NSAMTEC</t>
  </si>
  <si>
    <t>Antenne2dBi380-400MHzRohs</t>
  </si>
  <si>
    <t>Barreterre25x5Lg30010TrsutilesØ10.5surcolliersévasés</t>
  </si>
  <si>
    <t>DiplexeurINPT/RST509736Rohs</t>
  </si>
  <si>
    <t>Boitierpassifsolutioncouvertureindoor-MS71Rohs</t>
  </si>
  <si>
    <t>ConnN/Mdroitpour5/50(RG223)R161006</t>
  </si>
  <si>
    <t>TrappecarteSIM</t>
  </si>
  <si>
    <t>Faceavant4U15TEOptirep</t>
  </si>
  <si>
    <t>ParafoudreNM/NFRohs</t>
  </si>
  <si>
    <t>ProfiléRackTetra</t>
  </si>
  <si>
    <t>Dissipateurmultibandeoptique</t>
  </si>
  <si>
    <t>CorpsSupValveSurpresOAI</t>
  </si>
  <si>
    <t>CoupleurWILKINSON3dB-1/2-2/3N/F-800-2500MHz-SELECOM501727</t>
  </si>
  <si>
    <t>ElémentCouplage1-5/8ouDbleROHS</t>
  </si>
  <si>
    <t>AntenneQuadribande10dbiConnectiqueNFRFSRohs</t>
  </si>
  <si>
    <t>AntenneOmni2dBiTribande7825700+fixationXSL9254317Rohs</t>
  </si>
  <si>
    <t>AntenneCierge790-3800MHz1.5/5dBi+fixations</t>
  </si>
  <si>
    <t>Antenne7dBi380-405MHz-Murale-602687-Rohs</t>
  </si>
  <si>
    <t>AntenneTribanceindoor/outdoorRohs</t>
  </si>
  <si>
    <t>Antenne3dBi380-520MHz-OmniSmarteq78721390</t>
  </si>
  <si>
    <t>Cablealimentation48Vexterieur</t>
  </si>
  <si>
    <t>CapotDigirep</t>
  </si>
  <si>
    <t>RehausseTetraHt:55mm</t>
  </si>
  <si>
    <t>Duplexeurcav.383.25/393.25MHzRTXC1B383.25R393.25B6.5L2.0-2.5A70S</t>
  </si>
  <si>
    <t>RehausseMonobande</t>
  </si>
  <si>
    <t>CollierdefixationPUKK32/UFIMOaveccontre-plaques</t>
  </si>
  <si>
    <t>Cordon10méquipéNM/SMA/MRohs</t>
  </si>
  <si>
    <t>Chassis2U</t>
  </si>
  <si>
    <t>Câblealimentation48VKAITECRohs</t>
  </si>
  <si>
    <t>Câblealimentation48VextérieurKAITECRohs</t>
  </si>
  <si>
    <t>FaceavantboitierprofiléE2M</t>
  </si>
  <si>
    <t>FacearrièreboitierprofiléE2M</t>
  </si>
  <si>
    <t>CableliaisonI/O</t>
  </si>
  <si>
    <t>SMAmc/Nfdpanneauàvisserselonplan21147X1Rohs</t>
  </si>
  <si>
    <t>Filtrecer383.25MHzMR15F383.25B6.5L3.0A40RTX</t>
  </si>
  <si>
    <t>PCportableHP255G9</t>
  </si>
  <si>
    <t>TGCFlatFlange430/SPsoudé</t>
  </si>
  <si>
    <t>Modulecassetteoptique-602821</t>
  </si>
  <si>
    <t>InverseurUnipolaire8voiesSDS-4-014ERGCOMPONENTS</t>
  </si>
  <si>
    <t>Câblecoax1/2CellulaireRohs</t>
  </si>
  <si>
    <t>Câblecoax7/8CellRohs</t>
  </si>
  <si>
    <t>Déport-EnsembleLg300/Lg200+boulonssurplanChambon</t>
  </si>
  <si>
    <t>Câblecoax7/8cellretardantgainezerohalogeneRohs</t>
  </si>
  <si>
    <t>TubeAcierdia:88.9GalvaniséLongueur6100</t>
  </si>
  <si>
    <t>020574</t>
  </si>
  <si>
    <t>113020</t>
  </si>
  <si>
    <t>117600</t>
  </si>
  <si>
    <t>020071</t>
  </si>
  <si>
    <t>020246</t>
  </si>
  <si>
    <t>020251</t>
  </si>
  <si>
    <t>021466</t>
  </si>
  <si>
    <t>016615</t>
  </si>
  <si>
    <t>018161</t>
  </si>
  <si>
    <t>018600</t>
  </si>
  <si>
    <t>020241</t>
  </si>
  <si>
    <t>020572</t>
  </si>
  <si>
    <t>020708</t>
  </si>
  <si>
    <t>021463</t>
  </si>
  <si>
    <t>018097</t>
  </si>
  <si>
    <t>020236</t>
  </si>
  <si>
    <t>020849</t>
  </si>
  <si>
    <t>021693</t>
  </si>
  <si>
    <t>019206</t>
  </si>
  <si>
    <t>021098</t>
  </si>
  <si>
    <t>017307</t>
  </si>
  <si>
    <t>113110</t>
  </si>
  <si>
    <t>013807</t>
  </si>
  <si>
    <t>013210</t>
  </si>
  <si>
    <t>016610</t>
  </si>
  <si>
    <t>020841</t>
  </si>
  <si>
    <t>020843</t>
  </si>
  <si>
    <t>020898</t>
  </si>
  <si>
    <t>018056</t>
  </si>
  <si>
    <t>020017</t>
  </si>
  <si>
    <t>020814</t>
  </si>
  <si>
    <t>018123</t>
  </si>
  <si>
    <t>020837</t>
  </si>
  <si>
    <t>019528</t>
  </si>
  <si>
    <t>019951</t>
  </si>
  <si>
    <t>020028</t>
  </si>
  <si>
    <t>017521</t>
  </si>
  <si>
    <t>018595</t>
  </si>
  <si>
    <t>019543</t>
  </si>
  <si>
    <t>020842</t>
  </si>
  <si>
    <t>021659</t>
  </si>
  <si>
    <t>019298</t>
  </si>
  <si>
    <t>020108</t>
  </si>
  <si>
    <t>020233</t>
  </si>
  <si>
    <t>020248</t>
  </si>
  <si>
    <t>019021</t>
  </si>
  <si>
    <t>019346</t>
  </si>
  <si>
    <t>019537</t>
  </si>
  <si>
    <t>020102</t>
  </si>
  <si>
    <t>020243</t>
  </si>
  <si>
    <t>019859</t>
  </si>
  <si>
    <t>102814</t>
  </si>
  <si>
    <t>102816</t>
  </si>
  <si>
    <t>117417</t>
  </si>
  <si>
    <t>102808</t>
  </si>
  <si>
    <t>115854</t>
  </si>
  <si>
    <t>109675</t>
  </si>
  <si>
    <t>stock31/12/2022</t>
  </si>
  <si>
    <t>CoupleurDirectif30dBNfFreq:380-520MHzindoorRohs</t>
  </si>
  <si>
    <t>CarteRFRemotemultibande700MHzindB-ROHS</t>
  </si>
  <si>
    <t>CarteduplexMSIndARohs</t>
  </si>
  <si>
    <t>FiltreSAW392.5MHzF3925ITF</t>
  </si>
  <si>
    <t>CICarteFilleTETRA-EncoursdeModif(pbmasseprCI"bypass")</t>
  </si>
  <si>
    <t>Cordon20méquipéNM/SMA/MRohs</t>
  </si>
  <si>
    <t>AmpliRF50-850MHzSBB2089ZRohs</t>
  </si>
  <si>
    <t>FOS392.5MHzLBT39301Rohs</t>
  </si>
  <si>
    <t>FOS427.5MHzLBT42804Rohs</t>
  </si>
  <si>
    <t>FOS452.4MHzCDMA450Rohs</t>
  </si>
  <si>
    <t>Filtrecer.417.5MHzRohs</t>
  </si>
  <si>
    <t>FOS462.4MHzCDMA450Rohs</t>
  </si>
  <si>
    <t>FOS382.5MHzLBT38301Rohs</t>
  </si>
  <si>
    <t>TraverséemonomodeSCAPCSimplexSleevCéramique</t>
  </si>
  <si>
    <t>Panneausignal.divers350x230Rohs</t>
  </si>
  <si>
    <t>FOS422.5MHzLBT42305Rohs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</si>
</sst>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/>
    </xf>
    <xf numFmtId="0" fontId="1" fillId="0" borderId="0" xfId="0" applyFont="1"/>
    <xf numFmtId="164" fontId="1" fillId="0" borderId="0" xfId="0" applyNumberFormat="1" applyFont="1"/>
    <xf numFmtId="0" fontId="0" fillId="0" borderId="0" xfId="0" applyAlignment="1">
      <alignment horizontal="left"/>
    </xf>
  </cellXfs>
  <cellStyles count="3">
    <cellStyle name="Milliers 2" xfId="1" xr:uid="{F7E10C63-94E1-43C6-A6E3-9873BD045D99}"/>
    <cellStyle name="Milliers 3" xfId="2" xr:uid="{33DC17D8-D8C9-4D5D-880D-6DD60AFD4A72}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FF"/>
  </sheetPr>
  <dimension ref="A1:G465"/>
  <sheetViews>
    <sheetView tabSelected="1" zoomScale="85" zoomScaleNormal="85" workbookViewId="0">
      <selection activeCell="K12" sqref="K12"/>
    </sheetView>
  </sheetViews>
  <sheetFormatPr baseColWidth="10" defaultColWidth="10.88671875" defaultRowHeight="14.4" x14ac:dyDescent="0.3"/>
  <cols>
    <col min="1" max="1" width="21.5546875" style="2" bestFit="1" customWidth="1"/>
    <col min="2" max="2" width="54.6640625" style="2" customWidth="1"/>
    <col min="3" max="3" width="19.88671875" style="2" bestFit="1" customWidth="1"/>
    <col min="4" max="4" width="22" style="3" customWidth="1"/>
    <col min="5" max="5" width="21.5546875" style="3" bestFit="1" customWidth="1"/>
    <col min="6" max="7" width="10.88671875" style="3"/>
    <col min="8" max="16384" width="10.88671875" style="2"/>
  </cols>
  <sheetData>
    <row r="1" spans="1:7" x14ac:dyDescent="0.3">
      <c r="A1" s="2" t="s">
        <v>313</v>
      </c>
      <c r="B1" s="2" t="s">
        <v>0</v>
      </c>
      <c r="C1" s="2" t="s">
        <v>1566</v>
      </c>
      <c r="D1" t="s">
        <v>313</v>
      </c>
      <c r="E1" t="s">
        <v>0</v>
      </c>
      <c r="F1" t="s">
        <v>1</v>
      </c>
      <c r="G1" t="s">
        <v>314</v>
      </c>
    </row>
    <row r="2" spans="1:7" x14ac:dyDescent="0.3">
      <c r="A2" s="4" t="str">
        <f>"20058"</f>
        <v>20058</v>
      </c>
      <c r="B2" s="2" t="s">
        <v>460</v>
      </c>
      <c r="C2" s="2">
        <v>50</v>
      </c>
      <c r="D2" s="5" t="str">
        <f>"024455"</f>
        <v>024455</v>
      </c>
      <c r="E2" s="5" t="s">
        <v>1033</v>
      </c>
      <c r="F2" s="5">
        <v>0</v>
      </c>
      <c r="G2" s="5">
        <v>0</v>
      </c>
    </row>
    <row r="3" spans="1:7" x14ac:dyDescent="0.3">
      <c r="A3" s="2" t="s">
        <v>197</v>
      </c>
      <c r="B3" s="2" t="s">
        <v>588</v>
      </c>
      <c r="C3" s="2">
        <v>40</v>
      </c>
      <c r="D3" s="5" t="s">
        <v>73</v>
      </c>
      <c r="E3" s="5" t="s">
        <v>1034</v>
      </c>
      <c r="F3" s="5">
        <v>108</v>
      </c>
      <c r="G3" s="5">
        <v>3.6831</v>
      </c>
    </row>
    <row r="4" spans="1:7" x14ac:dyDescent="0.3">
      <c r="A4" s="2" t="s">
        <v>49</v>
      </c>
      <c r="B4" s="2" t="s">
        <v>365</v>
      </c>
      <c r="C4" s="2">
        <v>28</v>
      </c>
      <c r="D4" s="5" t="s">
        <v>74</v>
      </c>
      <c r="E4" s="5" t="s">
        <v>527</v>
      </c>
      <c r="F4" s="5">
        <v>7</v>
      </c>
      <c r="G4" s="5">
        <v>35</v>
      </c>
    </row>
    <row r="5" spans="1:7" x14ac:dyDescent="0.3">
      <c r="A5" s="2" t="str">
        <f>"019298"</f>
        <v>019298</v>
      </c>
      <c r="B5" s="2" t="s">
        <v>482</v>
      </c>
      <c r="C5" s="2">
        <v>49</v>
      </c>
      <c r="D5" s="5" t="s">
        <v>632</v>
      </c>
      <c r="E5" s="5" t="s">
        <v>1037</v>
      </c>
      <c r="F5" s="5">
        <v>1</v>
      </c>
      <c r="G5" s="5">
        <v>15.5</v>
      </c>
    </row>
    <row r="6" spans="1:7" x14ac:dyDescent="0.3">
      <c r="A6" t="s">
        <v>630</v>
      </c>
      <c r="B6" t="s">
        <v>1035</v>
      </c>
      <c r="C6" s="2">
        <v>50</v>
      </c>
      <c r="D6" s="5" t="s">
        <v>633</v>
      </c>
      <c r="E6" s="5" t="s">
        <v>1038</v>
      </c>
      <c r="F6" s="5">
        <v>179</v>
      </c>
      <c r="G6" s="5">
        <v>1.8</v>
      </c>
    </row>
    <row r="7" spans="1:7" x14ac:dyDescent="0.3">
      <c r="A7" s="2" t="str">
        <f>"024455"</f>
        <v>024455</v>
      </c>
      <c r="B7" s="2" t="s">
        <v>467</v>
      </c>
      <c r="C7" s="2">
        <v>54</v>
      </c>
      <c r="D7" s="5" t="s">
        <v>634</v>
      </c>
      <c r="E7" s="5" t="s">
        <v>1039</v>
      </c>
      <c r="F7" s="5">
        <v>26</v>
      </c>
      <c r="G7" s="5">
        <v>1.875</v>
      </c>
    </row>
    <row r="8" spans="1:7" x14ac:dyDescent="0.3">
      <c r="A8" s="2" t="str">
        <f>"020251"</f>
        <v>020251</v>
      </c>
      <c r="B8" s="2" t="s">
        <v>456</v>
      </c>
      <c r="C8" s="2">
        <v>51</v>
      </c>
      <c r="D8" s="5" t="s">
        <v>256</v>
      </c>
      <c r="E8" s="5" t="s">
        <v>1040</v>
      </c>
      <c r="F8" s="5">
        <v>0</v>
      </c>
      <c r="G8" s="5">
        <v>0</v>
      </c>
    </row>
    <row r="9" spans="1:7" ht="14.55" customHeight="1" x14ac:dyDescent="0.3">
      <c r="A9" s="2" t="str">
        <f>"019859"</f>
        <v>019859</v>
      </c>
      <c r="B9" s="2" t="s">
        <v>488</v>
      </c>
      <c r="C9" s="2">
        <v>35</v>
      </c>
      <c r="D9" s="5" t="s">
        <v>75</v>
      </c>
      <c r="E9" s="5" t="s">
        <v>1041</v>
      </c>
      <c r="F9" s="5">
        <v>122</v>
      </c>
      <c r="G9" s="5">
        <v>163.8228</v>
      </c>
    </row>
    <row r="10" spans="1:7" customFormat="1" x14ac:dyDescent="0.3">
      <c r="A10" s="2" t="s">
        <v>64</v>
      </c>
      <c r="B10" s="2" t="s">
        <v>595</v>
      </c>
      <c r="C10" s="2">
        <v>15</v>
      </c>
      <c r="D10" s="5" t="s">
        <v>76</v>
      </c>
      <c r="E10" s="5" t="s">
        <v>529</v>
      </c>
      <c r="F10" s="5">
        <v>25</v>
      </c>
      <c r="G10" s="5">
        <v>341.63159999999999</v>
      </c>
    </row>
    <row r="11" spans="1:7" x14ac:dyDescent="0.3">
      <c r="A11" s="2" t="str">
        <f>"019307"</f>
        <v>019307</v>
      </c>
      <c r="B11" s="2" t="s">
        <v>336</v>
      </c>
      <c r="C11" s="2">
        <v>122</v>
      </c>
      <c r="D11" s="5" t="s">
        <v>770</v>
      </c>
      <c r="E11" s="5" t="s">
        <v>1042</v>
      </c>
      <c r="F11" s="5">
        <v>0</v>
      </c>
      <c r="G11" s="5">
        <v>0</v>
      </c>
    </row>
    <row r="12" spans="1:7" customFormat="1" x14ac:dyDescent="0.3">
      <c r="A12" s="2" t="s">
        <v>5</v>
      </c>
      <c r="B12" s="2" t="s">
        <v>1426</v>
      </c>
      <c r="C12" s="2">
        <v>87</v>
      </c>
      <c r="D12" s="5" t="s">
        <v>635</v>
      </c>
      <c r="E12" s="5" t="s">
        <v>1043</v>
      </c>
      <c r="F12" s="5">
        <v>63</v>
      </c>
      <c r="G12" s="5">
        <v>0.4743</v>
      </c>
    </row>
    <row r="13" spans="1:7" x14ac:dyDescent="0.3">
      <c r="A13" s="2" t="str">
        <f>"020837"</f>
        <v>020837</v>
      </c>
      <c r="B13" s="2" t="s">
        <v>478</v>
      </c>
      <c r="C13" s="2">
        <v>62</v>
      </c>
      <c r="D13" s="5" t="s">
        <v>77</v>
      </c>
      <c r="E13" s="5" t="s">
        <v>1044</v>
      </c>
      <c r="F13" s="5">
        <v>1595</v>
      </c>
      <c r="G13" s="5">
        <v>0.94899999999999995</v>
      </c>
    </row>
    <row r="14" spans="1:7" x14ac:dyDescent="0.3">
      <c r="A14" s="2" t="str">
        <f>"019956"</f>
        <v>019956</v>
      </c>
      <c r="B14" s="2" t="s">
        <v>472</v>
      </c>
      <c r="C14" s="2">
        <v>33</v>
      </c>
      <c r="D14" s="5" t="s">
        <v>636</v>
      </c>
      <c r="E14" s="5" t="s">
        <v>1045</v>
      </c>
      <c r="F14" s="5">
        <v>629</v>
      </c>
      <c r="G14" s="5">
        <v>0.309</v>
      </c>
    </row>
    <row r="15" spans="1:7" x14ac:dyDescent="0.3">
      <c r="A15" s="2" t="str">
        <f>"019206"</f>
        <v>019206</v>
      </c>
      <c r="B15" s="2" t="s">
        <v>465</v>
      </c>
      <c r="C15" s="2">
        <v>61</v>
      </c>
      <c r="D15" s="5" t="s">
        <v>637</v>
      </c>
      <c r="E15" s="5" t="s">
        <v>1046</v>
      </c>
      <c r="F15" s="5">
        <v>1413</v>
      </c>
      <c r="G15" s="5">
        <v>6.7000000000000004E-2</v>
      </c>
    </row>
    <row r="16" spans="1:7" customFormat="1" x14ac:dyDescent="0.3">
      <c r="A16" s="2" t="s">
        <v>151</v>
      </c>
      <c r="B16" s="2" t="s">
        <v>511</v>
      </c>
      <c r="C16" s="2">
        <v>33</v>
      </c>
      <c r="D16" s="5" t="s">
        <v>638</v>
      </c>
      <c r="E16" s="5" t="s">
        <v>1047</v>
      </c>
      <c r="F16" s="5">
        <v>150</v>
      </c>
      <c r="G16" s="5">
        <v>1.3418000000000001</v>
      </c>
    </row>
    <row r="17" spans="1:7" customFormat="1" x14ac:dyDescent="0.3">
      <c r="A17" s="2" t="str">
        <f>"020897"</f>
        <v>020897</v>
      </c>
      <c r="B17" s="2" t="s">
        <v>462</v>
      </c>
      <c r="C17" s="2">
        <v>34</v>
      </c>
      <c r="D17" s="5" t="s">
        <v>639</v>
      </c>
      <c r="E17" s="5" t="s">
        <v>1048</v>
      </c>
      <c r="F17" s="5">
        <v>1124</v>
      </c>
      <c r="G17" s="5">
        <v>2.1034999999999999</v>
      </c>
    </row>
    <row r="18" spans="1:7" x14ac:dyDescent="0.3">
      <c r="A18" s="2" t="s">
        <v>133</v>
      </c>
      <c r="B18" s="2" t="s">
        <v>500</v>
      </c>
      <c r="C18" s="2">
        <v>45</v>
      </c>
      <c r="D18" s="5" t="s">
        <v>640</v>
      </c>
      <c r="E18" s="5" t="s">
        <v>1049</v>
      </c>
      <c r="F18" s="5">
        <v>2489</v>
      </c>
      <c r="G18" s="5">
        <v>3.5999999999999997E-2</v>
      </c>
    </row>
    <row r="19" spans="1:7" x14ac:dyDescent="0.3">
      <c r="A19" t="s">
        <v>993</v>
      </c>
      <c r="B19" t="s">
        <v>1341</v>
      </c>
      <c r="C19" s="2">
        <v>29</v>
      </c>
      <c r="D19" s="5" t="s">
        <v>1002</v>
      </c>
      <c r="E19" s="5" t="s">
        <v>1051</v>
      </c>
      <c r="F19" s="5">
        <v>6</v>
      </c>
      <c r="G19" s="5">
        <v>0.81</v>
      </c>
    </row>
    <row r="20" spans="1:7" customFormat="1" x14ac:dyDescent="0.3">
      <c r="A20" s="2" t="s">
        <v>174</v>
      </c>
      <c r="B20" s="2" t="s">
        <v>575</v>
      </c>
      <c r="C20" s="2">
        <v>6</v>
      </c>
      <c r="D20" s="5" t="s">
        <v>642</v>
      </c>
      <c r="E20" s="5" t="s">
        <v>1052</v>
      </c>
      <c r="F20" s="5">
        <v>44</v>
      </c>
      <c r="G20" s="5">
        <v>0.27050000000000002</v>
      </c>
    </row>
    <row r="21" spans="1:7" x14ac:dyDescent="0.3">
      <c r="A21" s="2" t="str">
        <f>"020894"</f>
        <v>020894</v>
      </c>
      <c r="B21" s="2" t="s">
        <v>484</v>
      </c>
      <c r="C21" s="2">
        <v>29</v>
      </c>
      <c r="D21" s="5" t="s">
        <v>78</v>
      </c>
      <c r="E21" s="5" t="s">
        <v>530</v>
      </c>
      <c r="F21" s="5">
        <v>326</v>
      </c>
      <c r="G21" s="5">
        <v>10.4663</v>
      </c>
    </row>
    <row r="22" spans="1:7" x14ac:dyDescent="0.3">
      <c r="A22" s="2" t="s">
        <v>12</v>
      </c>
      <c r="B22" s="2" t="s">
        <v>328</v>
      </c>
      <c r="C22" s="2">
        <v>11</v>
      </c>
      <c r="D22" s="5" t="s">
        <v>643</v>
      </c>
      <c r="E22" s="5" t="s">
        <v>1053</v>
      </c>
      <c r="F22" s="5">
        <v>747</v>
      </c>
      <c r="G22" s="5">
        <v>0.28110000000000002</v>
      </c>
    </row>
    <row r="23" spans="1:7" x14ac:dyDescent="0.3">
      <c r="A23" s="2" t="s">
        <v>75</v>
      </c>
      <c r="B23" s="2" t="s">
        <v>528</v>
      </c>
      <c r="C23" s="2">
        <v>51</v>
      </c>
      <c r="D23" s="5" t="s">
        <v>644</v>
      </c>
      <c r="E23" s="5" t="s">
        <v>1054</v>
      </c>
      <c r="F23" s="5">
        <v>1</v>
      </c>
      <c r="G23" s="5">
        <v>4.2699999999999996</v>
      </c>
    </row>
    <row r="24" spans="1:7" x14ac:dyDescent="0.3">
      <c r="A24" s="2" t="s">
        <v>67</v>
      </c>
      <c r="B24" s="2" t="s">
        <v>451</v>
      </c>
      <c r="C24" s="2">
        <v>18</v>
      </c>
      <c r="D24" s="5" t="s">
        <v>645</v>
      </c>
      <c r="E24" s="5" t="s">
        <v>1055</v>
      </c>
      <c r="F24" s="5">
        <v>52</v>
      </c>
      <c r="G24" s="5">
        <v>5.1227</v>
      </c>
    </row>
    <row r="25" spans="1:7" x14ac:dyDescent="0.3">
      <c r="A25" t="s">
        <v>997</v>
      </c>
      <c r="B25" t="s">
        <v>1469</v>
      </c>
      <c r="C25" s="2">
        <v>5</v>
      </c>
      <c r="D25" s="5" t="s">
        <v>79</v>
      </c>
      <c r="E25" s="5" t="s">
        <v>531</v>
      </c>
      <c r="F25" s="5">
        <v>140</v>
      </c>
      <c r="G25" s="5">
        <v>27.668099999999999</v>
      </c>
    </row>
    <row r="26" spans="1:7" x14ac:dyDescent="0.3">
      <c r="A26" s="2" t="s">
        <v>46</v>
      </c>
      <c r="B26" s="2" t="s">
        <v>362</v>
      </c>
      <c r="C26" s="2">
        <v>11</v>
      </c>
      <c r="D26" s="5" t="s">
        <v>80</v>
      </c>
      <c r="E26" s="5" t="s">
        <v>1057</v>
      </c>
      <c r="F26" s="5">
        <v>5</v>
      </c>
      <c r="G26" s="5">
        <v>5.65</v>
      </c>
    </row>
    <row r="27" spans="1:7" x14ac:dyDescent="0.3">
      <c r="A27" s="2" t="str">
        <f>"020842"</f>
        <v>020842</v>
      </c>
      <c r="B27" s="2" t="s">
        <v>479</v>
      </c>
      <c r="C27" s="2">
        <v>26</v>
      </c>
      <c r="D27" s="5" t="s">
        <v>638</v>
      </c>
      <c r="E27" s="5" t="s">
        <v>1047</v>
      </c>
      <c r="F27" s="5">
        <v>0</v>
      </c>
      <c r="G27" s="5">
        <v>0</v>
      </c>
    </row>
    <row r="28" spans="1:7" customFormat="1" x14ac:dyDescent="0.3">
      <c r="A28" s="2" t="s">
        <v>305</v>
      </c>
      <c r="B28" s="2" t="s">
        <v>569</v>
      </c>
      <c r="C28" s="2">
        <v>12</v>
      </c>
      <c r="D28" s="5" t="s">
        <v>647</v>
      </c>
      <c r="E28" s="5" t="s">
        <v>1058</v>
      </c>
      <c r="F28" s="5">
        <v>6471</v>
      </c>
      <c r="G28" s="5">
        <v>3.5999999999999997E-2</v>
      </c>
    </row>
    <row r="29" spans="1:7" customFormat="1" x14ac:dyDescent="0.3">
      <c r="A29" s="2" t="s">
        <v>194</v>
      </c>
      <c r="B29" s="2" t="s">
        <v>585</v>
      </c>
      <c r="C29" s="2">
        <v>29</v>
      </c>
      <c r="D29" s="5" t="s">
        <v>1003</v>
      </c>
      <c r="E29" s="5" t="s">
        <v>1059</v>
      </c>
      <c r="F29" s="5">
        <v>8</v>
      </c>
      <c r="G29" s="5">
        <v>0.44629999999999997</v>
      </c>
    </row>
    <row r="30" spans="1:7" x14ac:dyDescent="0.3">
      <c r="A30" s="2" t="s">
        <v>150</v>
      </c>
      <c r="B30" s="2" t="s">
        <v>517</v>
      </c>
      <c r="C30" s="2">
        <v>26</v>
      </c>
      <c r="D30" s="5" t="s">
        <v>648</v>
      </c>
      <c r="E30" s="5" t="s">
        <v>1060</v>
      </c>
      <c r="F30" s="5">
        <v>3838</v>
      </c>
      <c r="G30" s="5">
        <v>0.04</v>
      </c>
    </row>
    <row r="31" spans="1:7" customFormat="1" x14ac:dyDescent="0.3">
      <c r="A31" s="2" t="str">
        <f>"020852"</f>
        <v>020852</v>
      </c>
      <c r="B31" s="2" t="s">
        <v>474</v>
      </c>
      <c r="C31" s="2">
        <v>23</v>
      </c>
      <c r="D31" s="5" t="s">
        <v>887</v>
      </c>
      <c r="E31" s="5" t="s">
        <v>1061</v>
      </c>
      <c r="F31" s="5">
        <v>0</v>
      </c>
      <c r="G31" s="5">
        <v>0</v>
      </c>
    </row>
    <row r="32" spans="1:7" x14ac:dyDescent="0.3">
      <c r="A32" s="2" t="str">
        <f>"020898"</f>
        <v>020898</v>
      </c>
      <c r="B32" s="2" t="s">
        <v>471</v>
      </c>
      <c r="C32" s="2">
        <v>23</v>
      </c>
      <c r="D32" s="5" t="s">
        <v>888</v>
      </c>
      <c r="E32" s="5" t="s">
        <v>1062</v>
      </c>
      <c r="F32" s="5">
        <v>0</v>
      </c>
      <c r="G32" s="5">
        <v>0</v>
      </c>
    </row>
    <row r="33" spans="1:7" customFormat="1" x14ac:dyDescent="0.3">
      <c r="A33" s="2" t="s">
        <v>155</v>
      </c>
      <c r="B33" s="2" t="s">
        <v>507</v>
      </c>
      <c r="C33" s="2">
        <v>18</v>
      </c>
      <c r="D33" s="5" t="s">
        <v>889</v>
      </c>
      <c r="E33" s="5" t="s">
        <v>1063</v>
      </c>
      <c r="F33" s="5">
        <v>0</v>
      </c>
      <c r="G33" s="5">
        <v>0</v>
      </c>
    </row>
    <row r="34" spans="1:7" customFormat="1" x14ac:dyDescent="0.3">
      <c r="A34" s="2" t="str">
        <f>"020238"</f>
        <v>020238</v>
      </c>
      <c r="B34" s="2" t="s">
        <v>457</v>
      </c>
      <c r="C34" s="2">
        <v>20</v>
      </c>
      <c r="D34" s="5" t="s">
        <v>992</v>
      </c>
      <c r="E34" s="5" t="s">
        <v>1064</v>
      </c>
      <c r="F34" s="5">
        <v>0</v>
      </c>
      <c r="G34" s="5">
        <v>0</v>
      </c>
    </row>
    <row r="35" spans="1:7" x14ac:dyDescent="0.3">
      <c r="A35" t="str">
        <f>"020882"</f>
        <v>020882</v>
      </c>
      <c r="B35" t="s">
        <v>475</v>
      </c>
      <c r="C35" s="2">
        <v>18</v>
      </c>
      <c r="D35" s="5" t="s">
        <v>649</v>
      </c>
      <c r="E35" s="5" t="s">
        <v>1065</v>
      </c>
      <c r="F35" s="5">
        <v>94</v>
      </c>
      <c r="G35" s="5">
        <v>0.1389</v>
      </c>
    </row>
    <row r="36" spans="1:7" x14ac:dyDescent="0.3">
      <c r="A36" s="2" t="s">
        <v>82</v>
      </c>
      <c r="B36" s="2" t="s">
        <v>533</v>
      </c>
      <c r="C36" s="2">
        <v>23</v>
      </c>
      <c r="D36" s="5" t="s">
        <v>650</v>
      </c>
      <c r="E36" s="5" t="s">
        <v>1066</v>
      </c>
      <c r="F36" s="5">
        <v>20</v>
      </c>
      <c r="G36" s="5">
        <v>20.495000000000001</v>
      </c>
    </row>
    <row r="37" spans="1:7" x14ac:dyDescent="0.3">
      <c r="A37" s="2" t="s">
        <v>66</v>
      </c>
      <c r="B37" s="2" t="s">
        <v>450</v>
      </c>
      <c r="C37" s="2">
        <v>43</v>
      </c>
      <c r="D37" s="5" t="s">
        <v>651</v>
      </c>
      <c r="E37" s="5" t="s">
        <v>1067</v>
      </c>
      <c r="F37" s="5">
        <v>67</v>
      </c>
      <c r="G37" s="5">
        <v>3.9</v>
      </c>
    </row>
    <row r="38" spans="1:7" x14ac:dyDescent="0.3">
      <c r="A38" s="2" t="s">
        <v>76</v>
      </c>
      <c r="B38" s="2" t="s">
        <v>529</v>
      </c>
      <c r="C38" s="2">
        <v>20</v>
      </c>
      <c r="D38" s="5" t="s">
        <v>878</v>
      </c>
      <c r="E38" s="5" t="s">
        <v>1068</v>
      </c>
      <c r="F38" s="5">
        <v>0</v>
      </c>
      <c r="G38" s="5">
        <v>0</v>
      </c>
    </row>
    <row r="39" spans="1:7" x14ac:dyDescent="0.3">
      <c r="A39" s="2" t="str">
        <f>"020246"</f>
        <v>020246</v>
      </c>
      <c r="B39" s="2" t="s">
        <v>455</v>
      </c>
      <c r="C39" s="2">
        <v>16</v>
      </c>
      <c r="D39" s="5" t="s">
        <v>652</v>
      </c>
      <c r="E39" s="5" t="s">
        <v>1069</v>
      </c>
      <c r="F39" s="5">
        <v>194</v>
      </c>
      <c r="G39" s="5">
        <v>1.4509000000000001</v>
      </c>
    </row>
    <row r="40" spans="1:7" customFormat="1" x14ac:dyDescent="0.3">
      <c r="A40" s="2" t="str">
        <f>"113020"</f>
        <v>113020</v>
      </c>
      <c r="B40" s="2" t="s">
        <v>570</v>
      </c>
      <c r="C40" s="2">
        <v>62</v>
      </c>
      <c r="D40" s="5" t="s">
        <v>653</v>
      </c>
      <c r="E40" s="5" t="s">
        <v>1070</v>
      </c>
      <c r="F40" s="5">
        <v>11</v>
      </c>
      <c r="G40" s="5">
        <v>0.87819999999999998</v>
      </c>
    </row>
    <row r="41" spans="1:7" x14ac:dyDescent="0.3">
      <c r="A41" s="2" t="s">
        <v>192</v>
      </c>
      <c r="B41" s="2" t="s">
        <v>583</v>
      </c>
      <c r="C41" s="2">
        <v>59</v>
      </c>
      <c r="D41" s="5" t="s">
        <v>1004</v>
      </c>
      <c r="E41" s="5" t="s">
        <v>1071</v>
      </c>
      <c r="F41" s="5">
        <v>135</v>
      </c>
      <c r="G41" s="5">
        <v>1.1180000000000001</v>
      </c>
    </row>
    <row r="42" spans="1:7" x14ac:dyDescent="0.3">
      <c r="A42" s="2" t="str">
        <f>"020843"</f>
        <v>020843</v>
      </c>
      <c r="B42" s="2" t="s">
        <v>470</v>
      </c>
      <c r="C42" s="2">
        <v>18</v>
      </c>
      <c r="D42" s="5" t="s">
        <v>654</v>
      </c>
      <c r="E42" s="5" t="s">
        <v>1072</v>
      </c>
      <c r="F42" s="5">
        <v>1289</v>
      </c>
      <c r="G42" s="5">
        <v>6.1899999999999997E-2</v>
      </c>
    </row>
    <row r="43" spans="1:7" customFormat="1" x14ac:dyDescent="0.3">
      <c r="A43" s="2" t="str">
        <f>"020236"</f>
        <v>020236</v>
      </c>
      <c r="B43" s="2" t="s">
        <v>463</v>
      </c>
      <c r="C43" s="2">
        <v>18</v>
      </c>
      <c r="D43" s="5" t="s">
        <v>655</v>
      </c>
      <c r="E43" s="5" t="s">
        <v>1073</v>
      </c>
      <c r="F43" s="5">
        <v>169</v>
      </c>
      <c r="G43" s="5">
        <v>6.4100000000000004E-2</v>
      </c>
    </row>
    <row r="44" spans="1:7" x14ac:dyDescent="0.3">
      <c r="A44" s="2" t="str">
        <f>"020899"</f>
        <v>020899</v>
      </c>
      <c r="B44" s="2" t="s">
        <v>486</v>
      </c>
      <c r="C44" s="2">
        <v>21</v>
      </c>
      <c r="D44" s="5" t="s">
        <v>656</v>
      </c>
      <c r="E44" s="5" t="s">
        <v>1074</v>
      </c>
      <c r="F44" s="5">
        <v>7</v>
      </c>
      <c r="G44" s="5">
        <v>2.6356999999999999</v>
      </c>
    </row>
    <row r="45" spans="1:7" x14ac:dyDescent="0.3">
      <c r="A45" s="2" t="s">
        <v>11</v>
      </c>
      <c r="B45" s="2" t="s">
        <v>327</v>
      </c>
      <c r="C45" s="2">
        <v>6</v>
      </c>
      <c r="D45" s="5" t="s">
        <v>657</v>
      </c>
      <c r="E45" s="5" t="s">
        <v>1075</v>
      </c>
      <c r="F45" s="5">
        <v>1138</v>
      </c>
      <c r="G45" s="5">
        <v>0.128</v>
      </c>
    </row>
    <row r="46" spans="1:7" x14ac:dyDescent="0.3">
      <c r="A46" t="s">
        <v>3</v>
      </c>
      <c r="B46" t="s">
        <v>322</v>
      </c>
      <c r="C46" s="2">
        <v>27</v>
      </c>
      <c r="D46" s="5" t="s">
        <v>61</v>
      </c>
      <c r="E46" s="5" t="s">
        <v>1076</v>
      </c>
      <c r="F46" s="5">
        <v>0</v>
      </c>
      <c r="G46" s="5">
        <v>0</v>
      </c>
    </row>
    <row r="47" spans="1:7" x14ac:dyDescent="0.3">
      <c r="A47" s="2" t="str">
        <f>"020841"</f>
        <v>020841</v>
      </c>
      <c r="B47" s="2" t="s">
        <v>469</v>
      </c>
      <c r="C47" s="2">
        <v>21</v>
      </c>
      <c r="D47" s="5" t="s">
        <v>81</v>
      </c>
      <c r="E47" s="5" t="s">
        <v>532</v>
      </c>
      <c r="F47" s="5">
        <v>22</v>
      </c>
      <c r="G47" s="5">
        <v>377.0068</v>
      </c>
    </row>
    <row r="48" spans="1:7" customFormat="1" x14ac:dyDescent="0.3">
      <c r="A48" s="2" t="str">
        <f>"020849"</f>
        <v>020849</v>
      </c>
      <c r="B48" s="2" t="s">
        <v>464</v>
      </c>
      <c r="C48" s="2">
        <v>25</v>
      </c>
      <c r="D48" s="5" t="s">
        <v>82</v>
      </c>
      <c r="E48" s="5" t="s">
        <v>533</v>
      </c>
      <c r="F48" s="5">
        <v>34</v>
      </c>
      <c r="G48" s="5">
        <v>365.79910000000001</v>
      </c>
    </row>
    <row r="49" spans="1:7" x14ac:dyDescent="0.3">
      <c r="A49" s="2" t="str">
        <f>"020241"</f>
        <v>020241</v>
      </c>
      <c r="B49" s="2" t="s">
        <v>458</v>
      </c>
      <c r="C49" s="2">
        <v>16</v>
      </c>
      <c r="D49" s="5" t="s">
        <v>45</v>
      </c>
      <c r="E49" s="5" t="s">
        <v>1077</v>
      </c>
      <c r="F49" s="5">
        <v>0</v>
      </c>
      <c r="G49" s="5">
        <v>0</v>
      </c>
    </row>
    <row r="50" spans="1:7" x14ac:dyDescent="0.3">
      <c r="A50" t="s">
        <v>905</v>
      </c>
      <c r="B50" t="s">
        <v>1488</v>
      </c>
      <c r="C50" s="2">
        <v>20</v>
      </c>
      <c r="D50" s="5" t="s">
        <v>658</v>
      </c>
      <c r="E50" s="5" t="s">
        <v>1078</v>
      </c>
      <c r="F50" s="5">
        <v>330</v>
      </c>
      <c r="G50" s="5">
        <v>0.49199999999999999</v>
      </c>
    </row>
    <row r="51" spans="1:7" x14ac:dyDescent="0.3">
      <c r="A51" s="2" t="s">
        <v>18</v>
      </c>
      <c r="B51" s="2" t="s">
        <v>334</v>
      </c>
      <c r="C51" s="2">
        <v>15</v>
      </c>
      <c r="D51" s="5" t="s">
        <v>659</v>
      </c>
      <c r="E51" s="5" t="s">
        <v>1079</v>
      </c>
      <c r="F51" s="5">
        <v>0</v>
      </c>
      <c r="G51" s="5">
        <v>0</v>
      </c>
    </row>
    <row r="52" spans="1:7" x14ac:dyDescent="0.3">
      <c r="A52" t="s">
        <v>27</v>
      </c>
      <c r="B52" t="s">
        <v>343</v>
      </c>
      <c r="C52" s="2">
        <v>4</v>
      </c>
      <c r="D52" s="5" t="s">
        <v>660</v>
      </c>
      <c r="E52" s="5" t="s">
        <v>1080</v>
      </c>
      <c r="F52" s="5">
        <v>457</v>
      </c>
      <c r="G52" s="5">
        <v>0.85599999999999998</v>
      </c>
    </row>
    <row r="53" spans="1:7" customFormat="1" x14ac:dyDescent="0.3">
      <c r="A53" t="s">
        <v>998</v>
      </c>
      <c r="B53" t="s">
        <v>1346</v>
      </c>
      <c r="C53" s="2">
        <v>41</v>
      </c>
      <c r="D53" s="5" t="s">
        <v>83</v>
      </c>
      <c r="E53" s="5" t="s">
        <v>534</v>
      </c>
      <c r="F53" s="5">
        <v>20</v>
      </c>
      <c r="G53" s="5">
        <v>13</v>
      </c>
    </row>
    <row r="54" spans="1:7" customFormat="1" x14ac:dyDescent="0.3">
      <c r="A54" s="2" t="s">
        <v>79</v>
      </c>
      <c r="B54" s="2" t="s">
        <v>531</v>
      </c>
      <c r="C54" s="2">
        <v>170</v>
      </c>
      <c r="D54" s="5" t="s">
        <v>661</v>
      </c>
      <c r="E54" s="5" t="s">
        <v>1081</v>
      </c>
      <c r="F54" s="5">
        <v>406</v>
      </c>
      <c r="G54" s="5">
        <v>2.5121000000000002</v>
      </c>
    </row>
    <row r="55" spans="1:7" x14ac:dyDescent="0.3">
      <c r="A55" s="2" t="s">
        <v>278</v>
      </c>
      <c r="B55" s="2" t="s">
        <v>619</v>
      </c>
      <c r="C55" s="2">
        <v>3</v>
      </c>
      <c r="D55" s="5" t="s">
        <v>662</v>
      </c>
      <c r="E55" s="5" t="s">
        <v>1082</v>
      </c>
      <c r="F55" s="5">
        <v>160</v>
      </c>
      <c r="G55" s="5">
        <v>5.6219000000000001</v>
      </c>
    </row>
    <row r="56" spans="1:7" x14ac:dyDescent="0.3">
      <c r="A56" s="2" t="s">
        <v>200</v>
      </c>
      <c r="B56" s="2" t="s">
        <v>592</v>
      </c>
      <c r="C56" s="2">
        <v>47</v>
      </c>
      <c r="D56" s="5" t="s">
        <v>84</v>
      </c>
      <c r="E56" s="5" t="s">
        <v>535</v>
      </c>
      <c r="F56" s="5">
        <v>0</v>
      </c>
      <c r="G56" s="5">
        <v>0</v>
      </c>
    </row>
    <row r="57" spans="1:7" customFormat="1" x14ac:dyDescent="0.3">
      <c r="A57" t="str">
        <f>"020108"</f>
        <v>020108</v>
      </c>
      <c r="B57" t="s">
        <v>483</v>
      </c>
      <c r="C57" s="2">
        <v>27</v>
      </c>
      <c r="D57" s="5" t="s">
        <v>663</v>
      </c>
      <c r="E57" s="5" t="s">
        <v>1083</v>
      </c>
      <c r="F57" s="5">
        <v>100</v>
      </c>
      <c r="G57" s="5">
        <v>2.5049000000000001</v>
      </c>
    </row>
    <row r="58" spans="1:7" x14ac:dyDescent="0.3">
      <c r="A58" s="2" t="str">
        <f>"021098"</f>
        <v>021098</v>
      </c>
      <c r="B58" s="2" t="s">
        <v>466</v>
      </c>
      <c r="C58" s="2">
        <v>8</v>
      </c>
      <c r="D58" s="5" t="s">
        <v>1005</v>
      </c>
      <c r="E58" s="5" t="s">
        <v>1084</v>
      </c>
      <c r="F58" s="5">
        <v>0</v>
      </c>
      <c r="G58" s="5">
        <v>0</v>
      </c>
    </row>
    <row r="59" spans="1:7" customFormat="1" x14ac:dyDescent="0.3">
      <c r="A59" s="2" t="str">
        <f>"020844"</f>
        <v>020844</v>
      </c>
      <c r="B59" s="2" t="s">
        <v>461</v>
      </c>
      <c r="C59" s="2">
        <v>10</v>
      </c>
      <c r="D59" s="5" t="s">
        <v>664</v>
      </c>
      <c r="E59" s="5" t="s">
        <v>1085</v>
      </c>
      <c r="F59" s="5">
        <v>97</v>
      </c>
      <c r="G59" s="5">
        <v>0.13</v>
      </c>
    </row>
    <row r="60" spans="1:7" x14ac:dyDescent="0.3">
      <c r="A60" s="2" t="s">
        <v>48</v>
      </c>
      <c r="B60" s="2" t="s">
        <v>364</v>
      </c>
      <c r="C60" s="2">
        <v>120</v>
      </c>
      <c r="D60" s="5" t="s">
        <v>85</v>
      </c>
      <c r="E60" s="5" t="s">
        <v>1086</v>
      </c>
      <c r="F60" s="5">
        <v>176</v>
      </c>
      <c r="G60" s="5">
        <v>5.9139999999999997</v>
      </c>
    </row>
    <row r="61" spans="1:7" x14ac:dyDescent="0.3">
      <c r="A61" s="2" t="str">
        <f>"020248"</f>
        <v>020248</v>
      </c>
      <c r="B61" s="2" t="s">
        <v>487</v>
      </c>
      <c r="C61" s="2">
        <v>10</v>
      </c>
      <c r="D61" s="5" t="s">
        <v>86</v>
      </c>
      <c r="E61" s="5" t="s">
        <v>1087</v>
      </c>
      <c r="F61" s="5">
        <v>114</v>
      </c>
      <c r="G61" s="5">
        <v>5.9138999999999999</v>
      </c>
    </row>
    <row r="62" spans="1:7" x14ac:dyDescent="0.3">
      <c r="A62" t="s">
        <v>78</v>
      </c>
      <c r="B62" t="s">
        <v>530</v>
      </c>
      <c r="C62" s="2">
        <v>368</v>
      </c>
      <c r="D62" s="5" t="s">
        <v>87</v>
      </c>
      <c r="E62" s="5" t="s">
        <v>1088</v>
      </c>
      <c r="F62" s="5">
        <v>177</v>
      </c>
      <c r="G62" s="5">
        <v>5.9130000000000003</v>
      </c>
    </row>
    <row r="63" spans="1:7" customFormat="1" x14ac:dyDescent="0.3">
      <c r="A63" s="2" t="s">
        <v>201</v>
      </c>
      <c r="B63" s="2" t="s">
        <v>593</v>
      </c>
      <c r="C63" s="2">
        <v>29</v>
      </c>
      <c r="D63" s="5" t="s">
        <v>884</v>
      </c>
      <c r="E63" s="5" t="s">
        <v>1089</v>
      </c>
      <c r="F63" s="5">
        <v>0</v>
      </c>
      <c r="G63" s="5">
        <v>0</v>
      </c>
    </row>
    <row r="64" spans="1:7" customFormat="1" x14ac:dyDescent="0.3">
      <c r="A64" s="2" t="s">
        <v>58</v>
      </c>
      <c r="B64" s="2" t="s">
        <v>372</v>
      </c>
      <c r="C64" s="2">
        <v>52</v>
      </c>
      <c r="D64" s="5" t="s">
        <v>665</v>
      </c>
      <c r="E64" s="5" t="s">
        <v>1090</v>
      </c>
      <c r="F64" s="5">
        <v>73</v>
      </c>
      <c r="G64" s="5">
        <v>1.82</v>
      </c>
    </row>
    <row r="65" spans="1:7" x14ac:dyDescent="0.3">
      <c r="A65" s="2" t="str">
        <f>"020835"</f>
        <v>020835</v>
      </c>
      <c r="B65" s="2" t="s">
        <v>1502</v>
      </c>
      <c r="C65" s="2">
        <v>4</v>
      </c>
      <c r="D65" s="5" t="s">
        <v>666</v>
      </c>
      <c r="E65" s="5" t="s">
        <v>1091</v>
      </c>
      <c r="F65" s="5">
        <v>124</v>
      </c>
      <c r="G65" s="5">
        <v>2.7669000000000001</v>
      </c>
    </row>
    <row r="66" spans="1:7" x14ac:dyDescent="0.3">
      <c r="A66" s="2" t="s">
        <v>974</v>
      </c>
      <c r="B66" s="2" t="s">
        <v>1506</v>
      </c>
      <c r="C66" s="2">
        <v>9</v>
      </c>
      <c r="D66" s="5" t="s">
        <v>667</v>
      </c>
      <c r="E66" s="5" t="s">
        <v>1092</v>
      </c>
      <c r="F66" s="5">
        <v>130</v>
      </c>
      <c r="G66" s="5">
        <v>3.3193999999999999</v>
      </c>
    </row>
    <row r="67" spans="1:7" x14ac:dyDescent="0.3">
      <c r="A67" s="2" t="s">
        <v>202</v>
      </c>
      <c r="B67" s="2" t="s">
        <v>594</v>
      </c>
      <c r="C67" s="2">
        <v>4</v>
      </c>
      <c r="D67" s="5" t="s">
        <v>88</v>
      </c>
      <c r="E67" s="5" t="s">
        <v>1093</v>
      </c>
      <c r="F67" s="5">
        <v>2</v>
      </c>
      <c r="G67" s="5">
        <v>45.21</v>
      </c>
    </row>
    <row r="68" spans="1:7" customFormat="1" x14ac:dyDescent="0.3">
      <c r="A68" s="2" t="s">
        <v>191</v>
      </c>
      <c r="B68" s="2" t="s">
        <v>582</v>
      </c>
      <c r="C68" s="2">
        <v>53</v>
      </c>
      <c r="D68" s="5" t="s">
        <v>668</v>
      </c>
      <c r="E68" s="5" t="s">
        <v>1094</v>
      </c>
      <c r="F68" s="5">
        <v>8</v>
      </c>
      <c r="G68" s="5">
        <v>0.54879999999999995</v>
      </c>
    </row>
    <row r="69" spans="1:7" customFormat="1" x14ac:dyDescent="0.3">
      <c r="A69" t="s">
        <v>994</v>
      </c>
      <c r="B69" t="s">
        <v>1331</v>
      </c>
      <c r="C69" s="2">
        <v>32</v>
      </c>
      <c r="D69" s="5" t="s">
        <v>1006</v>
      </c>
      <c r="E69" s="5" t="s">
        <v>1095</v>
      </c>
      <c r="F69" s="5">
        <v>56</v>
      </c>
      <c r="G69" s="5">
        <v>1.5024999999999999</v>
      </c>
    </row>
    <row r="70" spans="1:7" x14ac:dyDescent="0.3">
      <c r="A70" s="2" t="s">
        <v>145</v>
      </c>
      <c r="B70" s="2" t="s">
        <v>523</v>
      </c>
      <c r="C70" s="2">
        <v>103</v>
      </c>
      <c r="D70" s="5" t="s">
        <v>89</v>
      </c>
      <c r="E70" s="5" t="s">
        <v>1096</v>
      </c>
      <c r="F70" s="5">
        <v>279</v>
      </c>
      <c r="G70" s="5">
        <v>1.8720000000000001</v>
      </c>
    </row>
    <row r="71" spans="1:7" x14ac:dyDescent="0.3">
      <c r="A71" t="s">
        <v>901</v>
      </c>
      <c r="B71" t="s">
        <v>1475</v>
      </c>
      <c r="C71" s="2">
        <v>16</v>
      </c>
      <c r="D71" s="5" t="s">
        <v>669</v>
      </c>
      <c r="E71" s="5" t="s">
        <v>1097</v>
      </c>
      <c r="F71" s="5">
        <v>2222</v>
      </c>
      <c r="G71" s="5">
        <v>2E-3</v>
      </c>
    </row>
    <row r="72" spans="1:7" x14ac:dyDescent="0.3">
      <c r="A72" s="2" t="s">
        <v>308</v>
      </c>
      <c r="B72" s="2" t="s">
        <v>621</v>
      </c>
      <c r="C72" s="2">
        <v>8</v>
      </c>
      <c r="D72" s="5" t="s">
        <v>670</v>
      </c>
      <c r="E72" s="5" t="s">
        <v>1098</v>
      </c>
      <c r="F72" s="5">
        <v>2666</v>
      </c>
      <c r="G72" s="5">
        <v>3.0000000000000001E-3</v>
      </c>
    </row>
    <row r="73" spans="1:7" x14ac:dyDescent="0.3">
      <c r="A73" s="2" t="s">
        <v>65</v>
      </c>
      <c r="B73" s="2" t="s">
        <v>596</v>
      </c>
      <c r="C73" s="2">
        <v>21</v>
      </c>
      <c r="D73" s="5" t="s">
        <v>671</v>
      </c>
      <c r="E73" s="5" t="s">
        <v>1099</v>
      </c>
      <c r="F73" s="5">
        <v>8197</v>
      </c>
      <c r="G73" s="5">
        <v>2E-3</v>
      </c>
    </row>
    <row r="74" spans="1:7" customFormat="1" x14ac:dyDescent="0.3">
      <c r="A74" s="2" t="s">
        <v>153</v>
      </c>
      <c r="B74" s="2" t="s">
        <v>514</v>
      </c>
      <c r="C74" s="2">
        <v>24</v>
      </c>
      <c r="D74" s="5" t="s">
        <v>1007</v>
      </c>
      <c r="E74" s="5" t="s">
        <v>1100</v>
      </c>
      <c r="F74" s="5">
        <v>26</v>
      </c>
      <c r="G74" s="5">
        <v>2.9600000000000001E-2</v>
      </c>
    </row>
    <row r="75" spans="1:7" customFormat="1" x14ac:dyDescent="0.3">
      <c r="A75" s="2" t="s">
        <v>256</v>
      </c>
      <c r="B75" s="2" t="s">
        <v>421</v>
      </c>
      <c r="C75" s="2">
        <v>55</v>
      </c>
      <c r="D75" s="5" t="s">
        <v>886</v>
      </c>
      <c r="E75" s="5" t="s">
        <v>1101</v>
      </c>
      <c r="F75" s="5">
        <v>0</v>
      </c>
      <c r="G75" s="5">
        <v>0</v>
      </c>
    </row>
    <row r="76" spans="1:7" customFormat="1" x14ac:dyDescent="0.3">
      <c r="A76" s="2" t="s">
        <v>238</v>
      </c>
      <c r="B76" s="2" t="s">
        <v>406</v>
      </c>
      <c r="C76" s="2">
        <v>110</v>
      </c>
      <c r="D76" s="5" t="s">
        <v>886</v>
      </c>
      <c r="E76" s="5" t="s">
        <v>1101</v>
      </c>
      <c r="F76" s="5">
        <v>0</v>
      </c>
      <c r="G76" s="5">
        <v>0</v>
      </c>
    </row>
    <row r="77" spans="1:7" customFormat="1" x14ac:dyDescent="0.3">
      <c r="A77" s="2" t="s">
        <v>134</v>
      </c>
      <c r="B77" s="2" t="s">
        <v>501</v>
      </c>
      <c r="C77" s="2">
        <v>11</v>
      </c>
      <c r="D77" s="5" t="s">
        <v>672</v>
      </c>
      <c r="E77" s="5" t="s">
        <v>1102</v>
      </c>
      <c r="F77" s="5">
        <v>11</v>
      </c>
      <c r="G77" s="5">
        <v>1.1000000000000001</v>
      </c>
    </row>
    <row r="78" spans="1:7" x14ac:dyDescent="0.3">
      <c r="A78" s="2" t="s">
        <v>81</v>
      </c>
      <c r="B78" s="2" t="s">
        <v>532</v>
      </c>
      <c r="C78" s="2">
        <v>10</v>
      </c>
      <c r="D78" s="5" t="s">
        <v>673</v>
      </c>
      <c r="E78" s="5" t="s">
        <v>1103</v>
      </c>
      <c r="F78" s="5">
        <v>29</v>
      </c>
      <c r="G78" s="5">
        <v>1.35</v>
      </c>
    </row>
    <row r="79" spans="1:7" x14ac:dyDescent="0.3">
      <c r="A79" s="2" t="s">
        <v>279</v>
      </c>
      <c r="B79" s="2" t="s">
        <v>620</v>
      </c>
      <c r="C79" s="2">
        <v>24</v>
      </c>
      <c r="D79" s="5" t="s">
        <v>674</v>
      </c>
      <c r="E79" s="5" t="s">
        <v>1104</v>
      </c>
      <c r="F79" s="5">
        <v>54</v>
      </c>
      <c r="G79" s="5">
        <v>3.2997999999999998</v>
      </c>
    </row>
    <row r="80" spans="1:7" x14ac:dyDescent="0.3">
      <c r="A80" s="2" t="str">
        <f>"019951"</f>
        <v>019951</v>
      </c>
      <c r="B80" s="2" t="s">
        <v>477</v>
      </c>
      <c r="C80" s="2">
        <v>7</v>
      </c>
      <c r="D80" s="5" t="s">
        <v>675</v>
      </c>
      <c r="E80" s="5" t="s">
        <v>1105</v>
      </c>
      <c r="F80" s="5">
        <v>500</v>
      </c>
      <c r="G80" s="5">
        <v>1E-3</v>
      </c>
    </row>
    <row r="81" spans="1:7" x14ac:dyDescent="0.3">
      <c r="A81" s="2" t="s">
        <v>152</v>
      </c>
      <c r="B81" s="2" t="s">
        <v>512</v>
      </c>
      <c r="C81" s="2">
        <v>28</v>
      </c>
      <c r="D81" s="5" t="s">
        <v>676</v>
      </c>
      <c r="E81" s="5" t="s">
        <v>1106</v>
      </c>
      <c r="F81" s="5">
        <v>2387</v>
      </c>
      <c r="G81" s="5">
        <v>1E-3</v>
      </c>
    </row>
    <row r="82" spans="1:7" x14ac:dyDescent="0.3">
      <c r="A82" t="s">
        <v>882</v>
      </c>
      <c r="B82" t="s">
        <v>1474</v>
      </c>
      <c r="C82" s="2">
        <v>33</v>
      </c>
      <c r="D82" s="5" t="s">
        <v>677</v>
      </c>
      <c r="E82" s="5" t="s">
        <v>1107</v>
      </c>
      <c r="F82" s="5">
        <v>9333</v>
      </c>
      <c r="G82" s="5">
        <v>3.0000000000000001E-3</v>
      </c>
    </row>
    <row r="83" spans="1:7" s="1" customFormat="1" x14ac:dyDescent="0.3">
      <c r="A83" s="2" t="s">
        <v>240</v>
      </c>
      <c r="B83" s="2" t="s">
        <v>408</v>
      </c>
      <c r="C83" s="2">
        <v>54</v>
      </c>
      <c r="D83" s="5" t="s">
        <v>678</v>
      </c>
      <c r="E83" s="5" t="s">
        <v>1108</v>
      </c>
      <c r="F83" s="5">
        <v>0</v>
      </c>
      <c r="G83" s="5">
        <v>0</v>
      </c>
    </row>
    <row r="84" spans="1:7" x14ac:dyDescent="0.3">
      <c r="A84" s="2" t="s">
        <v>242</v>
      </c>
      <c r="B84" s="2" t="s">
        <v>409</v>
      </c>
      <c r="C84" s="2">
        <v>221</v>
      </c>
      <c r="D84" s="5" t="s">
        <v>679</v>
      </c>
      <c r="E84" s="5" t="s">
        <v>1109</v>
      </c>
      <c r="F84" s="5">
        <v>3615</v>
      </c>
      <c r="G84" s="5">
        <v>2E-3</v>
      </c>
    </row>
    <row r="85" spans="1:7" x14ac:dyDescent="0.3">
      <c r="A85" t="s">
        <v>895</v>
      </c>
      <c r="B85" t="s">
        <v>1482</v>
      </c>
      <c r="C85" s="2">
        <v>13</v>
      </c>
      <c r="D85" s="5" t="s">
        <v>680</v>
      </c>
      <c r="E85" s="5" t="s">
        <v>1110</v>
      </c>
      <c r="F85" s="5">
        <v>9527</v>
      </c>
      <c r="G85" s="5">
        <v>2E-3</v>
      </c>
    </row>
    <row r="86" spans="1:7" x14ac:dyDescent="0.3">
      <c r="A86" s="2" t="s">
        <v>51</v>
      </c>
      <c r="B86" s="2" t="s">
        <v>367</v>
      </c>
      <c r="C86" s="2">
        <v>45</v>
      </c>
      <c r="D86" s="5" t="s">
        <v>681</v>
      </c>
      <c r="E86" s="5" t="s">
        <v>1111</v>
      </c>
      <c r="F86" s="5">
        <v>8253</v>
      </c>
      <c r="G86" s="5">
        <v>1E-3</v>
      </c>
    </row>
    <row r="87" spans="1:7" x14ac:dyDescent="0.3">
      <c r="A87" s="2" t="s">
        <v>230</v>
      </c>
      <c r="B87" s="2" t="s">
        <v>397</v>
      </c>
      <c r="C87" s="2">
        <v>76.98</v>
      </c>
      <c r="D87" s="5" t="s">
        <v>890</v>
      </c>
      <c r="E87" s="5" t="s">
        <v>1112</v>
      </c>
      <c r="F87" s="5">
        <v>0</v>
      </c>
      <c r="G87" s="5">
        <v>0</v>
      </c>
    </row>
    <row r="88" spans="1:7" x14ac:dyDescent="0.3">
      <c r="A88" s="2" t="s">
        <v>16</v>
      </c>
      <c r="B88" s="2" t="s">
        <v>332</v>
      </c>
      <c r="C88" s="2">
        <v>57</v>
      </c>
      <c r="D88" s="5" t="s">
        <v>682</v>
      </c>
      <c r="E88" s="5" t="s">
        <v>1113</v>
      </c>
      <c r="F88" s="5">
        <v>5042</v>
      </c>
      <c r="G88" s="5">
        <v>3.0000000000000001E-3</v>
      </c>
    </row>
    <row r="89" spans="1:7" x14ac:dyDescent="0.3">
      <c r="A89" s="2" t="s">
        <v>93</v>
      </c>
      <c r="B89" s="2" t="s">
        <v>540</v>
      </c>
      <c r="C89" s="2">
        <v>71</v>
      </c>
      <c r="D89" s="5" t="s">
        <v>683</v>
      </c>
      <c r="E89" s="5" t="s">
        <v>1114</v>
      </c>
      <c r="F89" s="5">
        <v>3178</v>
      </c>
      <c r="G89" s="5">
        <v>1E-3</v>
      </c>
    </row>
    <row r="90" spans="1:7" x14ac:dyDescent="0.3">
      <c r="A90" s="2" t="s">
        <v>17</v>
      </c>
      <c r="B90" s="2" t="s">
        <v>333</v>
      </c>
      <c r="C90" s="2">
        <v>60</v>
      </c>
      <c r="D90" s="5" t="s">
        <v>684</v>
      </c>
      <c r="E90" s="5" t="s">
        <v>1115</v>
      </c>
      <c r="F90" s="5">
        <v>1167</v>
      </c>
      <c r="G90" s="5">
        <v>3.0000000000000001E-3</v>
      </c>
    </row>
    <row r="91" spans="1:7" x14ac:dyDescent="0.3">
      <c r="A91" s="2" t="s">
        <v>108</v>
      </c>
      <c r="B91" s="2" t="s">
        <v>549</v>
      </c>
      <c r="C91" s="2">
        <v>40</v>
      </c>
      <c r="D91" s="5" t="s">
        <v>685</v>
      </c>
      <c r="E91" s="5" t="s">
        <v>1116</v>
      </c>
      <c r="F91" s="5">
        <v>161</v>
      </c>
      <c r="G91" s="5">
        <v>3.6700000000000003E-2</v>
      </c>
    </row>
    <row r="92" spans="1:7" x14ac:dyDescent="0.3">
      <c r="A92" s="2" t="s">
        <v>32</v>
      </c>
      <c r="B92" s="2" t="s">
        <v>348</v>
      </c>
      <c r="C92" s="2">
        <v>31</v>
      </c>
      <c r="D92" s="5" t="s">
        <v>677</v>
      </c>
      <c r="E92" s="5" t="s">
        <v>1107</v>
      </c>
      <c r="F92" s="5">
        <v>0</v>
      </c>
      <c r="G92" s="5">
        <v>0</v>
      </c>
    </row>
    <row r="93" spans="1:7" x14ac:dyDescent="0.3">
      <c r="A93" s="2" t="str">
        <f>"020113"</f>
        <v>020113</v>
      </c>
      <c r="B93" s="2" t="s">
        <v>473</v>
      </c>
      <c r="C93" s="2">
        <v>35</v>
      </c>
      <c r="D93" s="5" t="s">
        <v>678</v>
      </c>
      <c r="E93" s="5" t="s">
        <v>1108</v>
      </c>
      <c r="F93" s="5">
        <v>0</v>
      </c>
      <c r="G93" s="5">
        <v>0</v>
      </c>
    </row>
    <row r="94" spans="1:7" x14ac:dyDescent="0.3">
      <c r="A94" s="2" t="s">
        <v>25</v>
      </c>
      <c r="B94" s="2" t="s">
        <v>315</v>
      </c>
      <c r="C94" s="2">
        <v>36</v>
      </c>
      <c r="D94" s="5" t="s">
        <v>890</v>
      </c>
      <c r="E94" s="5" t="s">
        <v>1112</v>
      </c>
      <c r="F94" s="5">
        <v>0</v>
      </c>
      <c r="G94" s="5">
        <v>0</v>
      </c>
    </row>
    <row r="95" spans="1:7" x14ac:dyDescent="0.3">
      <c r="A95" s="2" t="s">
        <v>170</v>
      </c>
      <c r="B95" s="2" t="s">
        <v>571</v>
      </c>
      <c r="C95" s="2">
        <v>50</v>
      </c>
      <c r="D95" s="5" t="s">
        <v>686</v>
      </c>
      <c r="E95" s="5" t="s">
        <v>1117</v>
      </c>
      <c r="F95" s="5">
        <v>15</v>
      </c>
      <c r="G95" s="5">
        <v>2.11</v>
      </c>
    </row>
    <row r="96" spans="1:7" x14ac:dyDescent="0.3">
      <c r="A96" s="2" t="str">
        <f>"117600"</f>
        <v>117600</v>
      </c>
      <c r="B96" s="2" t="s">
        <v>1233</v>
      </c>
      <c r="C96" s="2">
        <v>16</v>
      </c>
      <c r="D96" s="5" t="s">
        <v>90</v>
      </c>
      <c r="E96" s="5" t="s">
        <v>1118</v>
      </c>
      <c r="F96" s="5">
        <v>394</v>
      </c>
      <c r="G96" s="5">
        <v>2.5642999999999998</v>
      </c>
    </row>
    <row r="97" spans="1:7" x14ac:dyDescent="0.3">
      <c r="A97" t="s">
        <v>831</v>
      </c>
      <c r="B97" t="s">
        <v>1425</v>
      </c>
      <c r="C97" s="2">
        <v>46</v>
      </c>
      <c r="D97" s="5" t="s">
        <v>687</v>
      </c>
      <c r="E97" s="5" t="s">
        <v>1119</v>
      </c>
      <c r="F97" s="5">
        <v>110</v>
      </c>
      <c r="G97" s="5">
        <v>0.2485</v>
      </c>
    </row>
    <row r="98" spans="1:7" x14ac:dyDescent="0.3">
      <c r="A98" s="2" t="str">
        <f>"020896"</f>
        <v>020896</v>
      </c>
      <c r="B98" s="2" t="s">
        <v>485</v>
      </c>
      <c r="C98" s="2">
        <v>7</v>
      </c>
      <c r="D98" s="5" t="s">
        <v>947</v>
      </c>
      <c r="E98" s="5" t="s">
        <v>1120</v>
      </c>
      <c r="F98" s="5">
        <v>0</v>
      </c>
      <c r="G98" s="5">
        <v>0</v>
      </c>
    </row>
    <row r="99" spans="1:7" x14ac:dyDescent="0.3">
      <c r="A99" s="2" t="s">
        <v>213</v>
      </c>
      <c r="B99" s="2" t="s">
        <v>381</v>
      </c>
      <c r="C99" s="2">
        <v>108</v>
      </c>
      <c r="D99" s="5" t="s">
        <v>688</v>
      </c>
      <c r="E99" s="5" t="s">
        <v>1121</v>
      </c>
      <c r="F99" s="5">
        <v>54</v>
      </c>
      <c r="G99" s="5">
        <v>29.1</v>
      </c>
    </row>
    <row r="100" spans="1:7" x14ac:dyDescent="0.3">
      <c r="A100" s="2" t="s">
        <v>310</v>
      </c>
      <c r="B100" s="2" t="s">
        <v>623</v>
      </c>
      <c r="C100" s="2">
        <v>5</v>
      </c>
      <c r="D100" s="5" t="s">
        <v>61</v>
      </c>
      <c r="E100" s="5" t="s">
        <v>1076</v>
      </c>
      <c r="F100" s="5">
        <v>1</v>
      </c>
      <c r="G100" s="5">
        <v>346</v>
      </c>
    </row>
    <row r="101" spans="1:7" x14ac:dyDescent="0.3">
      <c r="A101" s="2" t="s">
        <v>312</v>
      </c>
      <c r="B101" s="2" t="s">
        <v>625</v>
      </c>
      <c r="C101" s="2">
        <v>5</v>
      </c>
      <c r="D101" s="5" t="s">
        <v>689</v>
      </c>
      <c r="E101" s="5" t="s">
        <v>1122</v>
      </c>
      <c r="F101" s="5">
        <v>106</v>
      </c>
      <c r="G101" s="5">
        <v>1.456</v>
      </c>
    </row>
    <row r="102" spans="1:7" x14ac:dyDescent="0.3">
      <c r="A102" s="2" t="s">
        <v>189</v>
      </c>
      <c r="B102" s="2" t="s">
        <v>453</v>
      </c>
      <c r="C102" s="2">
        <v>21</v>
      </c>
      <c r="D102" s="5" t="s">
        <v>234</v>
      </c>
      <c r="E102" s="5" t="s">
        <v>1123</v>
      </c>
      <c r="F102" s="5">
        <v>0</v>
      </c>
      <c r="G102" s="5">
        <v>0</v>
      </c>
    </row>
    <row r="103" spans="1:7" x14ac:dyDescent="0.3">
      <c r="A103" s="2" t="str">
        <f>"017521"</f>
        <v>017521</v>
      </c>
      <c r="B103" s="2" t="s">
        <v>442</v>
      </c>
      <c r="C103" s="2">
        <v>35</v>
      </c>
      <c r="D103" s="5" t="s">
        <v>236</v>
      </c>
      <c r="E103" s="5" t="s">
        <v>1124</v>
      </c>
      <c r="F103" s="5">
        <v>0</v>
      </c>
      <c r="G103" s="5">
        <v>0</v>
      </c>
    </row>
    <row r="104" spans="1:7" x14ac:dyDescent="0.3">
      <c r="A104" s="2" t="str">
        <f>"020848"</f>
        <v>020848</v>
      </c>
      <c r="B104" s="2" t="s">
        <v>480</v>
      </c>
      <c r="C104" s="2">
        <v>12</v>
      </c>
      <c r="D104" s="5" t="s">
        <v>690</v>
      </c>
      <c r="E104" s="5" t="s">
        <v>1125</v>
      </c>
      <c r="F104" s="5">
        <v>1422</v>
      </c>
      <c r="G104" s="5">
        <v>0.36799999999999999</v>
      </c>
    </row>
    <row r="105" spans="1:7" x14ac:dyDescent="0.3">
      <c r="A105" s="2" t="s">
        <v>92</v>
      </c>
      <c r="B105" s="2" t="s">
        <v>539</v>
      </c>
      <c r="C105" s="2">
        <v>35</v>
      </c>
      <c r="D105" s="5" t="s">
        <v>691</v>
      </c>
      <c r="E105" s="5" t="s">
        <v>1126</v>
      </c>
      <c r="F105" s="5">
        <v>3</v>
      </c>
      <c r="G105" s="5">
        <v>0.48</v>
      </c>
    </row>
    <row r="106" spans="1:7" customFormat="1" x14ac:dyDescent="0.3">
      <c r="A106" s="2" t="s">
        <v>248</v>
      </c>
      <c r="B106" s="2" t="s">
        <v>413</v>
      </c>
      <c r="C106" s="2">
        <v>55</v>
      </c>
      <c r="D106" s="5" t="s">
        <v>692</v>
      </c>
      <c r="E106" s="5" t="s">
        <v>1127</v>
      </c>
      <c r="F106" s="5">
        <v>12</v>
      </c>
      <c r="G106" s="5">
        <v>0.48499999999999999</v>
      </c>
    </row>
    <row r="107" spans="1:7" x14ac:dyDescent="0.3">
      <c r="A107" s="2" t="s">
        <v>225</v>
      </c>
      <c r="B107" s="2" t="s">
        <v>392</v>
      </c>
      <c r="C107" s="2">
        <v>120</v>
      </c>
      <c r="D107" s="5" t="s">
        <v>693</v>
      </c>
      <c r="E107" s="5" t="s">
        <v>1128</v>
      </c>
      <c r="F107" s="5">
        <v>130</v>
      </c>
      <c r="G107" s="5">
        <v>1.4430000000000001</v>
      </c>
    </row>
    <row r="108" spans="1:7" x14ac:dyDescent="0.3">
      <c r="A108" s="2" t="s">
        <v>60</v>
      </c>
      <c r="B108" s="2" t="s">
        <v>374</v>
      </c>
      <c r="C108" s="2">
        <v>104.68</v>
      </c>
      <c r="D108" s="5" t="s">
        <v>694</v>
      </c>
      <c r="E108" s="5" t="s">
        <v>1129</v>
      </c>
      <c r="F108" s="5">
        <v>218</v>
      </c>
      <c r="G108" s="5">
        <v>2.5999999999999999E-2</v>
      </c>
    </row>
    <row r="109" spans="1:7" x14ac:dyDescent="0.3">
      <c r="A109" s="2" t="s">
        <v>296</v>
      </c>
      <c r="B109" s="2" t="s">
        <v>606</v>
      </c>
      <c r="C109" s="2">
        <v>300</v>
      </c>
      <c r="D109" s="5" t="s">
        <v>695</v>
      </c>
      <c r="E109" s="5" t="s">
        <v>1130</v>
      </c>
      <c r="F109" s="5">
        <v>257</v>
      </c>
      <c r="G109" s="5">
        <v>0.58299999999999996</v>
      </c>
    </row>
    <row r="110" spans="1:7" x14ac:dyDescent="0.3">
      <c r="A110" s="2" t="s">
        <v>199</v>
      </c>
      <c r="B110" s="2" t="s">
        <v>590</v>
      </c>
      <c r="C110" s="2">
        <v>45</v>
      </c>
      <c r="D110" s="5" t="s">
        <v>696</v>
      </c>
      <c r="E110" s="5" t="s">
        <v>1131</v>
      </c>
      <c r="F110" s="5">
        <v>31</v>
      </c>
      <c r="G110" s="5">
        <v>5.3010000000000002</v>
      </c>
    </row>
    <row r="111" spans="1:7" x14ac:dyDescent="0.3">
      <c r="A111" s="2" t="str">
        <f>"019961"</f>
        <v>019961</v>
      </c>
      <c r="B111" s="2" t="s">
        <v>459</v>
      </c>
      <c r="C111" s="2">
        <v>5</v>
      </c>
      <c r="D111" s="5" t="s">
        <v>697</v>
      </c>
      <c r="E111" s="5" t="s">
        <v>1132</v>
      </c>
      <c r="F111" s="5">
        <v>51</v>
      </c>
      <c r="G111" s="5">
        <v>0.57509999999999994</v>
      </c>
    </row>
    <row r="112" spans="1:7" x14ac:dyDescent="0.3">
      <c r="A112" s="3" t="s">
        <v>166</v>
      </c>
      <c r="B112" s="3" t="s">
        <v>441</v>
      </c>
      <c r="C112" s="2">
        <v>60</v>
      </c>
      <c r="D112" s="5" t="s">
        <v>698</v>
      </c>
      <c r="E112" s="5" t="s">
        <v>1133</v>
      </c>
      <c r="F112" s="5">
        <v>2</v>
      </c>
      <c r="G112" s="5">
        <v>0.98499999999999999</v>
      </c>
    </row>
    <row r="113" spans="1:7" customFormat="1" x14ac:dyDescent="0.3">
      <c r="A113" t="s">
        <v>856</v>
      </c>
      <c r="B113" t="s">
        <v>370</v>
      </c>
      <c r="C113" s="2">
        <v>43</v>
      </c>
      <c r="D113" s="5" t="s">
        <v>699</v>
      </c>
      <c r="E113" s="5" t="s">
        <v>1134</v>
      </c>
      <c r="F113" s="5">
        <v>34</v>
      </c>
      <c r="G113" s="5">
        <v>0.56999999999999995</v>
      </c>
    </row>
    <row r="114" spans="1:7" customFormat="1" x14ac:dyDescent="0.3">
      <c r="A114" t="s">
        <v>906</v>
      </c>
      <c r="B114" t="s">
        <v>1489</v>
      </c>
      <c r="C114" s="2">
        <v>29</v>
      </c>
      <c r="D114" s="5" t="s">
        <v>844</v>
      </c>
      <c r="E114" s="5" t="s">
        <v>1135</v>
      </c>
      <c r="F114" s="5">
        <v>0</v>
      </c>
      <c r="G114" s="5">
        <v>0</v>
      </c>
    </row>
    <row r="115" spans="1:7" x14ac:dyDescent="0.3">
      <c r="A115" t="s">
        <v>988</v>
      </c>
      <c r="B115" t="s">
        <v>476</v>
      </c>
      <c r="C115" s="2">
        <v>22</v>
      </c>
      <c r="D115" s="5" t="s">
        <v>846</v>
      </c>
      <c r="E115" s="5" t="s">
        <v>1136</v>
      </c>
      <c r="F115" s="5">
        <v>0</v>
      </c>
      <c r="G115" s="5">
        <v>0</v>
      </c>
    </row>
    <row r="116" spans="1:7" x14ac:dyDescent="0.3">
      <c r="A116" t="s">
        <v>840</v>
      </c>
      <c r="B116" t="s">
        <v>1453</v>
      </c>
      <c r="C116" s="2">
        <v>99</v>
      </c>
      <c r="D116" s="5" t="s">
        <v>700</v>
      </c>
      <c r="E116" s="5" t="s">
        <v>1137</v>
      </c>
      <c r="F116" s="5">
        <v>9</v>
      </c>
      <c r="G116" s="5">
        <v>5.1132999999999997</v>
      </c>
    </row>
    <row r="117" spans="1:7" x14ac:dyDescent="0.3">
      <c r="A117" t="s">
        <v>902</v>
      </c>
      <c r="B117" t="s">
        <v>1431</v>
      </c>
      <c r="C117" s="2">
        <v>818</v>
      </c>
      <c r="D117" s="5" t="s">
        <v>701</v>
      </c>
      <c r="E117" s="5" t="s">
        <v>1138</v>
      </c>
      <c r="F117" s="5">
        <v>433</v>
      </c>
      <c r="G117" s="5">
        <v>1.2E-2</v>
      </c>
    </row>
    <row r="118" spans="1:7" x14ac:dyDescent="0.3">
      <c r="A118" s="2" t="s">
        <v>30</v>
      </c>
      <c r="B118" s="2" t="s">
        <v>346</v>
      </c>
      <c r="C118" s="2">
        <v>31</v>
      </c>
      <c r="D118" s="5" t="s">
        <v>702</v>
      </c>
      <c r="E118" s="5" t="s">
        <v>1139</v>
      </c>
      <c r="F118" s="5">
        <v>34</v>
      </c>
      <c r="G118" s="5">
        <v>4.0068000000000001</v>
      </c>
    </row>
    <row r="119" spans="1:7" customFormat="1" x14ac:dyDescent="0.3">
      <c r="A119" s="2" t="s">
        <v>161</v>
      </c>
      <c r="B119" s="2" t="s">
        <v>436</v>
      </c>
      <c r="C119" s="2">
        <v>223</v>
      </c>
      <c r="D119" s="5" t="s">
        <v>703</v>
      </c>
      <c r="E119" s="5" t="s">
        <v>1140</v>
      </c>
      <c r="F119" s="5">
        <v>41</v>
      </c>
      <c r="G119" s="5">
        <v>0.13170000000000001</v>
      </c>
    </row>
    <row r="120" spans="1:7" x14ac:dyDescent="0.3">
      <c r="A120" s="2" t="s">
        <v>141</v>
      </c>
      <c r="B120" s="2" t="s">
        <v>519</v>
      </c>
      <c r="C120" s="2">
        <v>157</v>
      </c>
      <c r="D120" s="5" t="s">
        <v>704</v>
      </c>
      <c r="E120" s="5" t="s">
        <v>1141</v>
      </c>
      <c r="F120" s="5">
        <v>21</v>
      </c>
      <c r="G120" s="5">
        <v>1.7881</v>
      </c>
    </row>
    <row r="121" spans="1:7" x14ac:dyDescent="0.3">
      <c r="A121" s="2" t="s">
        <v>271</v>
      </c>
      <c r="B121" s="2" t="s">
        <v>611</v>
      </c>
      <c r="C121" s="2">
        <v>31</v>
      </c>
      <c r="D121" s="5" t="s">
        <v>705</v>
      </c>
      <c r="E121" s="5" t="s">
        <v>1142</v>
      </c>
      <c r="F121" s="5">
        <v>81</v>
      </c>
      <c r="G121" s="5">
        <v>2.6164000000000001</v>
      </c>
    </row>
    <row r="122" spans="1:7" customFormat="1" x14ac:dyDescent="0.3">
      <c r="A122" t="s">
        <v>897</v>
      </c>
      <c r="B122" t="s">
        <v>1484</v>
      </c>
      <c r="C122" s="2">
        <v>19</v>
      </c>
      <c r="D122" s="5" t="s">
        <v>706</v>
      </c>
      <c r="E122" s="5" t="s">
        <v>1143</v>
      </c>
      <c r="F122" s="5">
        <v>540</v>
      </c>
      <c r="G122" s="5">
        <v>0.47639999999999999</v>
      </c>
    </row>
    <row r="123" spans="1:7" customFormat="1" x14ac:dyDescent="0.3">
      <c r="A123" s="2" t="s">
        <v>187</v>
      </c>
      <c r="B123" s="2" t="s">
        <v>449</v>
      </c>
      <c r="C123" s="2">
        <v>13</v>
      </c>
      <c r="D123" s="5" t="s">
        <v>707</v>
      </c>
      <c r="E123" s="5" t="s">
        <v>1144</v>
      </c>
      <c r="F123" s="5">
        <v>21</v>
      </c>
      <c r="G123" s="5">
        <v>1.0551999999999999</v>
      </c>
    </row>
    <row r="124" spans="1:7" x14ac:dyDescent="0.3">
      <c r="A124" s="2" t="str">
        <f>"020814"</f>
        <v>020814</v>
      </c>
      <c r="B124" s="2" t="s">
        <v>400</v>
      </c>
      <c r="C124" s="2">
        <v>65</v>
      </c>
      <c r="D124" s="5" t="s">
        <v>702</v>
      </c>
      <c r="E124" s="5" t="s">
        <v>1139</v>
      </c>
      <c r="F124" s="5">
        <v>0</v>
      </c>
      <c r="G124" s="5">
        <v>0</v>
      </c>
    </row>
    <row r="125" spans="1:7" x14ac:dyDescent="0.3">
      <c r="A125" s="2" t="s">
        <v>224</v>
      </c>
      <c r="B125" s="2" t="s">
        <v>391</v>
      </c>
      <c r="C125" s="2">
        <v>92</v>
      </c>
      <c r="D125" s="5" t="s">
        <v>708</v>
      </c>
      <c r="E125" s="5" t="s">
        <v>1145</v>
      </c>
      <c r="F125" s="5">
        <v>16</v>
      </c>
      <c r="G125" s="5">
        <v>1.8106</v>
      </c>
    </row>
    <row r="126" spans="1:7" x14ac:dyDescent="0.3">
      <c r="A126" s="2" t="s">
        <v>311</v>
      </c>
      <c r="B126" s="2" t="s">
        <v>624</v>
      </c>
      <c r="C126" s="2">
        <v>4</v>
      </c>
      <c r="D126" s="5" t="s">
        <v>709</v>
      </c>
      <c r="E126" s="5" t="s">
        <v>1146</v>
      </c>
      <c r="F126" s="5">
        <v>122</v>
      </c>
      <c r="G126" s="5">
        <v>0.1883</v>
      </c>
    </row>
    <row r="127" spans="1:7" x14ac:dyDescent="0.3">
      <c r="A127" s="2" t="s">
        <v>57</v>
      </c>
      <c r="B127" s="2" t="s">
        <v>371</v>
      </c>
      <c r="C127" s="2">
        <v>35</v>
      </c>
      <c r="D127" s="5" t="s">
        <v>946</v>
      </c>
      <c r="E127" s="5" t="s">
        <v>1147</v>
      </c>
      <c r="F127" s="5">
        <v>0</v>
      </c>
      <c r="G127" s="5">
        <v>0</v>
      </c>
    </row>
    <row r="128" spans="1:7" x14ac:dyDescent="0.3">
      <c r="A128" s="2" t="s">
        <v>237</v>
      </c>
      <c r="B128" s="2" t="s">
        <v>405</v>
      </c>
      <c r="C128" s="2">
        <v>59</v>
      </c>
      <c r="D128" s="5" t="s">
        <v>960</v>
      </c>
      <c r="E128" s="5" t="s">
        <v>1148</v>
      </c>
      <c r="F128" s="5">
        <v>0</v>
      </c>
      <c r="G128" s="5">
        <v>0</v>
      </c>
    </row>
    <row r="129" spans="1:7" x14ac:dyDescent="0.3">
      <c r="A129" s="2" t="s">
        <v>69</v>
      </c>
      <c r="B129" s="2" t="s">
        <v>537</v>
      </c>
      <c r="C129" s="2">
        <v>392</v>
      </c>
      <c r="D129" s="5" t="s">
        <v>962</v>
      </c>
      <c r="E129" s="5" t="s">
        <v>1149</v>
      </c>
      <c r="F129" s="5">
        <v>0</v>
      </c>
      <c r="G129" s="5">
        <v>0</v>
      </c>
    </row>
    <row r="130" spans="1:7" x14ac:dyDescent="0.3">
      <c r="A130" t="s">
        <v>828</v>
      </c>
      <c r="B130" t="s">
        <v>1567</v>
      </c>
      <c r="C130" s="2">
        <v>6</v>
      </c>
      <c r="D130" s="5" t="s">
        <v>710</v>
      </c>
      <c r="E130" s="5" t="s">
        <v>1150</v>
      </c>
      <c r="F130" s="5">
        <v>601</v>
      </c>
      <c r="G130" s="5">
        <v>0.33500000000000002</v>
      </c>
    </row>
    <row r="131" spans="1:7" x14ac:dyDescent="0.3">
      <c r="A131" s="2" t="s">
        <v>113</v>
      </c>
      <c r="B131" s="2" t="s">
        <v>431</v>
      </c>
      <c r="C131" s="2">
        <v>13</v>
      </c>
      <c r="D131" s="5" t="s">
        <v>1001</v>
      </c>
      <c r="E131" s="5" t="s">
        <v>1151</v>
      </c>
      <c r="F131" s="5">
        <v>41</v>
      </c>
      <c r="G131" s="5">
        <v>3.5160999999999998</v>
      </c>
    </row>
    <row r="132" spans="1:7" x14ac:dyDescent="0.3">
      <c r="A132" t="s">
        <v>973</v>
      </c>
      <c r="B132" t="s">
        <v>1503</v>
      </c>
      <c r="C132" s="2">
        <v>180</v>
      </c>
      <c r="D132" s="5" t="s">
        <v>711</v>
      </c>
      <c r="E132" s="5" t="s">
        <v>1152</v>
      </c>
      <c r="F132" s="5">
        <v>24</v>
      </c>
      <c r="G132" s="5">
        <v>3.49</v>
      </c>
    </row>
    <row r="133" spans="1:7" x14ac:dyDescent="0.3">
      <c r="A133" t="s">
        <v>880</v>
      </c>
      <c r="B133" t="s">
        <v>1470</v>
      </c>
      <c r="C133" s="2">
        <v>424</v>
      </c>
      <c r="D133" s="5" t="s">
        <v>1008</v>
      </c>
      <c r="E133" s="5" t="s">
        <v>1153</v>
      </c>
      <c r="F133" s="5">
        <v>34</v>
      </c>
      <c r="G133" s="5">
        <v>3.0737999999999999</v>
      </c>
    </row>
    <row r="134" spans="1:7" x14ac:dyDescent="0.3">
      <c r="A134" t="s">
        <v>928</v>
      </c>
      <c r="B134" t="s">
        <v>1497</v>
      </c>
      <c r="C134" s="2">
        <v>41</v>
      </c>
      <c r="D134" s="5" t="s">
        <v>1009</v>
      </c>
      <c r="E134" s="5" t="s">
        <v>1154</v>
      </c>
      <c r="F134" s="5">
        <v>3</v>
      </c>
      <c r="G134" s="5">
        <v>15.7933</v>
      </c>
    </row>
    <row r="135" spans="1:7" x14ac:dyDescent="0.3">
      <c r="A135" s="2" t="s">
        <v>123</v>
      </c>
      <c r="B135" s="2" t="s">
        <v>490</v>
      </c>
      <c r="C135" s="2">
        <v>46</v>
      </c>
      <c r="D135" s="5" t="s">
        <v>712</v>
      </c>
      <c r="E135" s="5" t="s">
        <v>1155</v>
      </c>
      <c r="F135" s="5">
        <v>56</v>
      </c>
      <c r="G135" s="5">
        <v>1.9373</v>
      </c>
    </row>
    <row r="136" spans="1:7" customFormat="1" x14ac:dyDescent="0.3">
      <c r="A136" s="2" t="s">
        <v>205</v>
      </c>
      <c r="B136" s="2" t="s">
        <v>599</v>
      </c>
      <c r="C136" s="2">
        <v>13</v>
      </c>
      <c r="D136" s="5" t="s">
        <v>713</v>
      </c>
      <c r="E136" s="5" t="s">
        <v>1156</v>
      </c>
      <c r="F136" s="5">
        <v>12</v>
      </c>
      <c r="G136" s="5">
        <v>9.7667000000000002</v>
      </c>
    </row>
    <row r="137" spans="1:7" customFormat="1" x14ac:dyDescent="0.3">
      <c r="A137" s="2" t="s">
        <v>179</v>
      </c>
      <c r="B137" s="2" t="s">
        <v>578</v>
      </c>
      <c r="C137" s="2">
        <v>19</v>
      </c>
      <c r="D137" s="5" t="s">
        <v>714</v>
      </c>
      <c r="E137" s="5" t="s">
        <v>1157</v>
      </c>
      <c r="F137" s="5">
        <v>4</v>
      </c>
      <c r="G137" s="5">
        <v>9.3000000000000007</v>
      </c>
    </row>
    <row r="138" spans="1:7" x14ac:dyDescent="0.3">
      <c r="A138" t="s">
        <v>904</v>
      </c>
      <c r="B138" t="s">
        <v>1487</v>
      </c>
      <c r="C138" s="2">
        <v>28</v>
      </c>
      <c r="D138" s="5" t="s">
        <v>715</v>
      </c>
      <c r="E138" s="5" t="s">
        <v>1158</v>
      </c>
      <c r="F138" s="5">
        <v>2201</v>
      </c>
      <c r="G138" s="5">
        <v>6.9599999999999995E-2</v>
      </c>
    </row>
    <row r="139" spans="1:7" customFormat="1" x14ac:dyDescent="0.3">
      <c r="A139" s="2" t="s">
        <v>175</v>
      </c>
      <c r="B139" s="2" t="s">
        <v>576</v>
      </c>
      <c r="C139" s="2">
        <v>1</v>
      </c>
      <c r="D139" s="5" t="s">
        <v>69</v>
      </c>
      <c r="E139" s="5" t="s">
        <v>537</v>
      </c>
      <c r="F139" s="5">
        <v>299</v>
      </c>
      <c r="G139" s="5">
        <v>3.9689000000000001</v>
      </c>
    </row>
    <row r="140" spans="1:7" x14ac:dyDescent="0.3">
      <c r="A140" s="2" t="s">
        <v>7</v>
      </c>
      <c r="B140" s="2" t="s">
        <v>319</v>
      </c>
      <c r="C140" s="2">
        <v>128</v>
      </c>
      <c r="D140" s="5" t="s">
        <v>716</v>
      </c>
      <c r="E140" s="5" t="s">
        <v>1159</v>
      </c>
      <c r="F140" s="5">
        <v>2</v>
      </c>
      <c r="G140" s="5">
        <v>0.28000000000000003</v>
      </c>
    </row>
    <row r="141" spans="1:7" x14ac:dyDescent="0.3">
      <c r="A141" s="2" t="s">
        <v>50</v>
      </c>
      <c r="B141" s="2" t="s">
        <v>366</v>
      </c>
      <c r="C141" s="2">
        <v>10</v>
      </c>
      <c r="D141" s="5" t="s">
        <v>717</v>
      </c>
      <c r="E141" s="5" t="s">
        <v>1160</v>
      </c>
      <c r="F141" s="5">
        <v>864</v>
      </c>
      <c r="G141" s="5">
        <v>7.1999999999999995E-2</v>
      </c>
    </row>
    <row r="142" spans="1:7" customFormat="1" x14ac:dyDescent="0.3">
      <c r="A142" s="2" t="str">
        <f>"020937"</f>
        <v>020937</v>
      </c>
      <c r="B142" s="2" t="s">
        <v>481</v>
      </c>
      <c r="C142" s="2">
        <v>29</v>
      </c>
      <c r="D142" s="5" t="s">
        <v>70</v>
      </c>
      <c r="E142" s="5" t="s">
        <v>1161</v>
      </c>
      <c r="F142" s="5">
        <v>467</v>
      </c>
      <c r="G142" s="5">
        <v>3.9293</v>
      </c>
    </row>
    <row r="143" spans="1:7" x14ac:dyDescent="0.3">
      <c r="A143" s="2" t="s">
        <v>234</v>
      </c>
      <c r="B143" s="2" t="s">
        <v>402</v>
      </c>
      <c r="C143" s="2">
        <v>32</v>
      </c>
      <c r="D143" s="5" t="s">
        <v>718</v>
      </c>
      <c r="E143" s="5" t="s">
        <v>1162</v>
      </c>
      <c r="F143" s="5">
        <v>103</v>
      </c>
      <c r="G143" s="5">
        <v>8.3491</v>
      </c>
    </row>
    <row r="144" spans="1:7" customFormat="1" x14ac:dyDescent="0.3">
      <c r="A144" s="2" t="s">
        <v>226</v>
      </c>
      <c r="B144" s="2" t="s">
        <v>393</v>
      </c>
      <c r="C144" s="2">
        <v>84</v>
      </c>
      <c r="D144" s="5" t="s">
        <v>1010</v>
      </c>
      <c r="E144" s="5" t="s">
        <v>1163</v>
      </c>
      <c r="F144" s="5">
        <v>136</v>
      </c>
      <c r="G144" s="5">
        <v>1.155</v>
      </c>
    </row>
    <row r="145" spans="1:7" x14ac:dyDescent="0.3">
      <c r="A145" s="2" t="s">
        <v>97</v>
      </c>
      <c r="B145" s="2" t="s">
        <v>542</v>
      </c>
      <c r="C145" s="2">
        <v>50</v>
      </c>
      <c r="D145" s="5" t="s">
        <v>7</v>
      </c>
      <c r="E145" s="5" t="s">
        <v>319</v>
      </c>
      <c r="F145" s="5">
        <v>117</v>
      </c>
      <c r="G145" s="5">
        <v>11.335000000000001</v>
      </c>
    </row>
    <row r="146" spans="1:7" x14ac:dyDescent="0.3">
      <c r="A146" t="s">
        <v>972</v>
      </c>
      <c r="B146" t="s">
        <v>592</v>
      </c>
      <c r="C146" s="2">
        <v>16</v>
      </c>
      <c r="D146" s="5" t="s">
        <v>72</v>
      </c>
      <c r="E146" s="5" t="s">
        <v>1164</v>
      </c>
      <c r="F146" s="5">
        <v>750</v>
      </c>
      <c r="G146" s="5">
        <v>2.5720000000000001</v>
      </c>
    </row>
    <row r="147" spans="1:7" x14ac:dyDescent="0.3">
      <c r="A147" s="2" t="s">
        <v>304</v>
      </c>
      <c r="B147" s="2" t="s">
        <v>608</v>
      </c>
      <c r="C147" s="2">
        <v>412</v>
      </c>
      <c r="D147" s="5" t="s">
        <v>223</v>
      </c>
      <c r="E147" s="5" t="s">
        <v>390</v>
      </c>
      <c r="F147" s="5">
        <v>0</v>
      </c>
      <c r="G147" s="5">
        <v>0</v>
      </c>
    </row>
    <row r="148" spans="1:7" x14ac:dyDescent="0.3">
      <c r="A148" s="2" t="s">
        <v>211</v>
      </c>
      <c r="B148" s="2" t="s">
        <v>379</v>
      </c>
      <c r="C148" s="2">
        <v>226</v>
      </c>
      <c r="D148" s="5" t="s">
        <v>1509</v>
      </c>
      <c r="E148" s="5" t="s">
        <v>1165</v>
      </c>
      <c r="F148" s="5">
        <v>0</v>
      </c>
      <c r="G148" s="5">
        <v>0</v>
      </c>
    </row>
    <row r="149" spans="1:7" x14ac:dyDescent="0.3">
      <c r="A149" t="s">
        <v>239</v>
      </c>
      <c r="B149" t="s">
        <v>407</v>
      </c>
      <c r="C149" s="2">
        <v>27</v>
      </c>
      <c r="D149" s="5" t="s">
        <v>937</v>
      </c>
      <c r="E149" s="5" t="s">
        <v>1166</v>
      </c>
      <c r="F149" s="5">
        <v>0</v>
      </c>
      <c r="G149" s="5">
        <v>0</v>
      </c>
    </row>
    <row r="150" spans="1:7" x14ac:dyDescent="0.3">
      <c r="A150" t="s">
        <v>854</v>
      </c>
      <c r="B150" t="s">
        <v>1438</v>
      </c>
      <c r="C150" s="2">
        <v>6</v>
      </c>
      <c r="D150" s="5" t="s">
        <v>719</v>
      </c>
      <c r="E150" s="5" t="s">
        <v>1167</v>
      </c>
      <c r="F150" s="5">
        <v>66</v>
      </c>
      <c r="G150" s="5">
        <v>7.2045000000000003</v>
      </c>
    </row>
    <row r="151" spans="1:7" x14ac:dyDescent="0.3">
      <c r="A151" s="2" t="s">
        <v>247</v>
      </c>
      <c r="B151" s="2" t="s">
        <v>412</v>
      </c>
      <c r="C151" s="2">
        <v>322</v>
      </c>
      <c r="D151" s="5" t="s">
        <v>937</v>
      </c>
      <c r="E151" s="5" t="s">
        <v>1166</v>
      </c>
      <c r="F151" s="5">
        <v>0</v>
      </c>
      <c r="G151" s="5">
        <v>0</v>
      </c>
    </row>
    <row r="152" spans="1:7" customFormat="1" x14ac:dyDescent="0.3">
      <c r="A152" s="2" t="s">
        <v>235</v>
      </c>
      <c r="B152" s="2" t="s">
        <v>403</v>
      </c>
      <c r="C152" s="2">
        <v>29</v>
      </c>
      <c r="D152" s="5" t="s">
        <v>940</v>
      </c>
      <c r="E152" s="5" t="s">
        <v>1168</v>
      </c>
      <c r="F152" s="5">
        <v>0</v>
      </c>
      <c r="G152" s="5">
        <v>0</v>
      </c>
    </row>
    <row r="153" spans="1:7" x14ac:dyDescent="0.3">
      <c r="A153" s="2" t="s">
        <v>231</v>
      </c>
      <c r="B153" s="2" t="s">
        <v>398</v>
      </c>
      <c r="C153" s="2">
        <v>45</v>
      </c>
      <c r="D153" s="5" t="s">
        <v>938</v>
      </c>
      <c r="E153" s="5" t="s">
        <v>1169</v>
      </c>
      <c r="F153" s="5">
        <v>0</v>
      </c>
      <c r="G153" s="5">
        <v>0</v>
      </c>
    </row>
    <row r="154" spans="1:7" customFormat="1" x14ac:dyDescent="0.3">
      <c r="A154" t="s">
        <v>933</v>
      </c>
      <c r="B154" t="s">
        <v>1430</v>
      </c>
      <c r="C154" s="2">
        <v>215</v>
      </c>
      <c r="D154" s="5" t="s">
        <v>939</v>
      </c>
      <c r="E154" s="5" t="s">
        <v>1170</v>
      </c>
      <c r="F154" s="5">
        <v>0</v>
      </c>
      <c r="G154" s="5">
        <v>0</v>
      </c>
    </row>
    <row r="155" spans="1:7" x14ac:dyDescent="0.3">
      <c r="A155" s="2" t="s">
        <v>303</v>
      </c>
      <c r="B155" s="2" t="s">
        <v>607</v>
      </c>
      <c r="C155" s="2">
        <v>420</v>
      </c>
      <c r="D155" s="5" t="s">
        <v>720</v>
      </c>
      <c r="E155" s="5" t="s">
        <v>1171</v>
      </c>
      <c r="F155" s="5">
        <v>10</v>
      </c>
      <c r="G155" s="5">
        <v>15.715</v>
      </c>
    </row>
    <row r="156" spans="1:7" x14ac:dyDescent="0.3">
      <c r="A156" s="2" t="s">
        <v>15</v>
      </c>
      <c r="B156" s="2" t="s">
        <v>331</v>
      </c>
      <c r="C156" s="2">
        <v>71</v>
      </c>
      <c r="D156" s="5" t="s">
        <v>721</v>
      </c>
      <c r="E156" s="5" t="s">
        <v>1172</v>
      </c>
      <c r="F156" s="5">
        <v>10</v>
      </c>
      <c r="G156" s="5">
        <v>14.763</v>
      </c>
    </row>
    <row r="157" spans="1:7" x14ac:dyDescent="0.3">
      <c r="A157" s="2" t="s">
        <v>309</v>
      </c>
      <c r="B157" s="2" t="s">
        <v>622</v>
      </c>
      <c r="C157" s="2">
        <v>3</v>
      </c>
      <c r="D157" s="5" t="s">
        <v>898</v>
      </c>
      <c r="E157" s="5" t="s">
        <v>1173</v>
      </c>
      <c r="F157" s="5">
        <v>0</v>
      </c>
      <c r="G157" s="5">
        <v>0</v>
      </c>
    </row>
    <row r="158" spans="1:7" customFormat="1" x14ac:dyDescent="0.3">
      <c r="A158" s="2" t="s">
        <v>233</v>
      </c>
      <c r="B158" s="2" t="s">
        <v>401</v>
      </c>
      <c r="C158" s="2">
        <v>33</v>
      </c>
      <c r="D158" s="5" t="s">
        <v>91</v>
      </c>
      <c r="E158" s="5" t="s">
        <v>1174</v>
      </c>
      <c r="F158" s="5">
        <v>170</v>
      </c>
      <c r="G158" s="5">
        <v>45</v>
      </c>
    </row>
    <row r="159" spans="1:7" x14ac:dyDescent="0.3">
      <c r="A159" s="2" t="s">
        <v>253</v>
      </c>
      <c r="B159" s="2" t="s">
        <v>418</v>
      </c>
      <c r="C159" s="2">
        <v>84</v>
      </c>
      <c r="D159" s="5" t="s">
        <v>722</v>
      </c>
      <c r="E159" s="5" t="s">
        <v>1175</v>
      </c>
      <c r="F159" s="5">
        <v>41</v>
      </c>
      <c r="G159" s="5">
        <v>0.60509999999999997</v>
      </c>
    </row>
    <row r="160" spans="1:7" customFormat="1" x14ac:dyDescent="0.3">
      <c r="A160" t="s">
        <v>927</v>
      </c>
      <c r="B160" t="s">
        <v>1037</v>
      </c>
      <c r="C160" s="2">
        <v>348</v>
      </c>
      <c r="D160" s="5" t="s">
        <v>76</v>
      </c>
      <c r="E160" s="5" t="s">
        <v>529</v>
      </c>
      <c r="F160" s="5">
        <v>0</v>
      </c>
      <c r="G160" s="5">
        <v>0</v>
      </c>
    </row>
    <row r="161" spans="1:7" customFormat="1" x14ac:dyDescent="0.3">
      <c r="A161" s="2" t="s">
        <v>184</v>
      </c>
      <c r="B161" s="2" t="s">
        <v>446</v>
      </c>
      <c r="C161" s="2">
        <v>97</v>
      </c>
      <c r="D161" s="5" t="s">
        <v>1011</v>
      </c>
      <c r="E161" s="5" t="s">
        <v>1176</v>
      </c>
      <c r="F161" s="5">
        <v>160</v>
      </c>
      <c r="G161" s="5">
        <v>1.24</v>
      </c>
    </row>
    <row r="162" spans="1:7" customFormat="1" x14ac:dyDescent="0.3">
      <c r="A162" t="s">
        <v>903</v>
      </c>
      <c r="B162" t="s">
        <v>1486</v>
      </c>
      <c r="C162" s="2">
        <v>11</v>
      </c>
      <c r="D162" s="5" t="s">
        <v>93</v>
      </c>
      <c r="E162" s="5" t="s">
        <v>540</v>
      </c>
      <c r="F162" s="5">
        <v>127</v>
      </c>
      <c r="G162" s="5">
        <v>35.730899999999998</v>
      </c>
    </row>
    <row r="163" spans="1:7" x14ac:dyDescent="0.3">
      <c r="A163" s="2" t="s">
        <v>84</v>
      </c>
      <c r="B163" s="2" t="s">
        <v>535</v>
      </c>
      <c r="C163" s="2">
        <v>24</v>
      </c>
      <c r="D163" s="5" t="s">
        <v>94</v>
      </c>
      <c r="E163" s="5" t="s">
        <v>541</v>
      </c>
      <c r="F163" s="5">
        <v>17</v>
      </c>
      <c r="G163" s="5">
        <v>52.5</v>
      </c>
    </row>
    <row r="164" spans="1:7" x14ac:dyDescent="0.3">
      <c r="A164" s="2" t="s">
        <v>246</v>
      </c>
      <c r="B164" s="2" t="s">
        <v>411</v>
      </c>
      <c r="C164" s="2">
        <v>286</v>
      </c>
      <c r="D164" s="5" t="s">
        <v>723</v>
      </c>
      <c r="E164" s="5" t="s">
        <v>1177</v>
      </c>
      <c r="F164" s="5">
        <v>24</v>
      </c>
      <c r="G164" s="5">
        <v>2.2599999999999998</v>
      </c>
    </row>
    <row r="165" spans="1:7" customFormat="1" x14ac:dyDescent="0.3">
      <c r="A165" s="2" t="s">
        <v>283</v>
      </c>
      <c r="B165" s="2" t="s">
        <v>629</v>
      </c>
      <c r="C165" s="2">
        <v>200</v>
      </c>
      <c r="D165" s="5" t="s">
        <v>724</v>
      </c>
      <c r="E165" s="5" t="s">
        <v>1178</v>
      </c>
      <c r="F165" s="5">
        <v>3495</v>
      </c>
      <c r="G165" s="5">
        <v>8.0000000000000002E-3</v>
      </c>
    </row>
    <row r="166" spans="1:7" x14ac:dyDescent="0.3">
      <c r="A166" s="2" t="s">
        <v>221</v>
      </c>
      <c r="B166" s="2" t="s">
        <v>389</v>
      </c>
      <c r="C166" s="2">
        <v>73</v>
      </c>
      <c r="D166" s="5" t="s">
        <v>725</v>
      </c>
      <c r="E166" s="5" t="s">
        <v>1179</v>
      </c>
      <c r="F166" s="5">
        <v>310</v>
      </c>
      <c r="G166" s="5">
        <v>2.1000000000000001E-2</v>
      </c>
    </row>
    <row r="167" spans="1:7" customFormat="1" x14ac:dyDescent="0.3">
      <c r="A167" s="2" t="s">
        <v>203</v>
      </c>
      <c r="B167" s="2" t="s">
        <v>597</v>
      </c>
      <c r="C167" s="2">
        <v>31</v>
      </c>
      <c r="D167" s="5" t="s">
        <v>726</v>
      </c>
      <c r="E167" s="5" t="s">
        <v>1180</v>
      </c>
      <c r="F167" s="5">
        <v>8359</v>
      </c>
      <c r="G167" s="5">
        <v>2.5000000000000001E-2</v>
      </c>
    </row>
    <row r="168" spans="1:7" customFormat="1" x14ac:dyDescent="0.3">
      <c r="A168" t="s">
        <v>999</v>
      </c>
      <c r="B168" t="s">
        <v>1568</v>
      </c>
      <c r="C168" s="2">
        <v>5</v>
      </c>
      <c r="D168" s="5" t="s">
        <v>727</v>
      </c>
      <c r="E168" s="5" t="s">
        <v>1181</v>
      </c>
      <c r="F168" s="5">
        <v>0</v>
      </c>
      <c r="G168" s="5">
        <v>0</v>
      </c>
    </row>
    <row r="169" spans="1:7" x14ac:dyDescent="0.3">
      <c r="A169" s="2" t="s">
        <v>217</v>
      </c>
      <c r="B169" s="2" t="s">
        <v>385</v>
      </c>
      <c r="C169" s="2">
        <v>92</v>
      </c>
      <c r="D169" s="5" t="s">
        <v>95</v>
      </c>
      <c r="E169" s="5" t="s">
        <v>1182</v>
      </c>
      <c r="F169" s="5">
        <v>3541</v>
      </c>
      <c r="G169" s="5">
        <v>0.125</v>
      </c>
    </row>
    <row r="170" spans="1:7" customFormat="1" x14ac:dyDescent="0.3">
      <c r="A170" s="2" t="s">
        <v>169</v>
      </c>
      <c r="B170" s="2" t="s">
        <v>567</v>
      </c>
      <c r="C170" s="2">
        <v>12</v>
      </c>
      <c r="D170" s="5" t="s">
        <v>728</v>
      </c>
      <c r="E170" s="5" t="s">
        <v>1183</v>
      </c>
      <c r="F170" s="5">
        <v>668</v>
      </c>
      <c r="G170" s="5">
        <v>0.35809999999999997</v>
      </c>
    </row>
    <row r="171" spans="1:7" x14ac:dyDescent="0.3">
      <c r="A171" s="2" t="s">
        <v>94</v>
      </c>
      <c r="B171" s="2" t="s">
        <v>541</v>
      </c>
      <c r="C171" s="2">
        <v>20</v>
      </c>
      <c r="D171" s="5" t="s">
        <v>729</v>
      </c>
      <c r="E171" s="5" t="s">
        <v>1184</v>
      </c>
      <c r="F171" s="5">
        <v>188</v>
      </c>
      <c r="G171" s="5">
        <v>7.4499999999999997E-2</v>
      </c>
    </row>
    <row r="172" spans="1:7" x14ac:dyDescent="0.3">
      <c r="A172" s="2" t="s">
        <v>198</v>
      </c>
      <c r="B172" s="2" t="s">
        <v>589</v>
      </c>
      <c r="C172" s="2">
        <v>16</v>
      </c>
      <c r="D172" s="5" t="s">
        <v>730</v>
      </c>
      <c r="E172" s="5" t="s">
        <v>1185</v>
      </c>
      <c r="F172" s="5">
        <v>339</v>
      </c>
      <c r="G172" s="5">
        <v>8.4699999999999998E-2</v>
      </c>
    </row>
    <row r="173" spans="1:7" customFormat="1" x14ac:dyDescent="0.3">
      <c r="A173" s="2" t="s">
        <v>127</v>
      </c>
      <c r="B173" s="2" t="s">
        <v>494</v>
      </c>
      <c r="C173" s="2">
        <v>21</v>
      </c>
      <c r="D173" s="5" t="s">
        <v>731</v>
      </c>
      <c r="E173" s="5" t="s">
        <v>1186</v>
      </c>
      <c r="F173" s="5">
        <v>3109</v>
      </c>
      <c r="G173" s="5">
        <v>7.2999999999999995E-2</v>
      </c>
    </row>
    <row r="174" spans="1:7" customFormat="1" x14ac:dyDescent="0.3">
      <c r="A174" s="2" t="s">
        <v>223</v>
      </c>
      <c r="B174" s="2" t="s">
        <v>390</v>
      </c>
      <c r="C174" s="2">
        <v>70</v>
      </c>
      <c r="D174" s="5" t="s">
        <v>732</v>
      </c>
      <c r="E174" s="5" t="s">
        <v>1187</v>
      </c>
      <c r="F174" s="5">
        <v>107</v>
      </c>
      <c r="G174" s="5">
        <v>1.32</v>
      </c>
    </row>
    <row r="175" spans="1:7" customFormat="1" x14ac:dyDescent="0.3">
      <c r="A175" t="s">
        <v>1000</v>
      </c>
      <c r="B175" t="s">
        <v>1569</v>
      </c>
      <c r="C175" s="2">
        <v>37</v>
      </c>
      <c r="D175" s="5" t="s">
        <v>96</v>
      </c>
      <c r="E175" s="5" t="s">
        <v>1188</v>
      </c>
      <c r="F175" s="5">
        <v>20</v>
      </c>
      <c r="G175" s="5">
        <v>26.2</v>
      </c>
    </row>
    <row r="176" spans="1:7" x14ac:dyDescent="0.3">
      <c r="A176" s="2" t="s">
        <v>306</v>
      </c>
      <c r="B176" s="2" t="s">
        <v>591</v>
      </c>
      <c r="C176" s="2">
        <v>6</v>
      </c>
      <c r="D176" s="5" t="s">
        <v>1012</v>
      </c>
      <c r="E176" s="5" t="s">
        <v>1189</v>
      </c>
      <c r="F176" s="5">
        <v>150</v>
      </c>
      <c r="G176" s="5">
        <v>0.41799999999999998</v>
      </c>
    </row>
    <row r="177" spans="1:7" x14ac:dyDescent="0.3">
      <c r="A177" s="2" t="s">
        <v>264</v>
      </c>
      <c r="B177" s="2" t="s">
        <v>429</v>
      </c>
      <c r="C177" s="2">
        <v>212</v>
      </c>
      <c r="D177" s="5" t="s">
        <v>733</v>
      </c>
      <c r="E177" s="5" t="s">
        <v>1190</v>
      </c>
      <c r="F177" s="5">
        <v>1732</v>
      </c>
      <c r="G177" s="5">
        <v>2.9000000000000001E-2</v>
      </c>
    </row>
    <row r="178" spans="1:7" x14ac:dyDescent="0.3">
      <c r="A178" s="2" t="s">
        <v>177</v>
      </c>
      <c r="B178" s="2" t="s">
        <v>577</v>
      </c>
      <c r="C178" s="2">
        <v>29</v>
      </c>
      <c r="D178" s="5" t="s">
        <v>734</v>
      </c>
      <c r="E178" s="5" t="s">
        <v>1191</v>
      </c>
      <c r="F178" s="5">
        <v>643</v>
      </c>
      <c r="G178" s="5">
        <v>9.1399999999999995E-2</v>
      </c>
    </row>
    <row r="179" spans="1:7" x14ac:dyDescent="0.3">
      <c r="A179" t="s">
        <v>631</v>
      </c>
      <c r="B179" t="s">
        <v>1036</v>
      </c>
      <c r="C179" s="2">
        <v>24</v>
      </c>
      <c r="D179" s="5" t="s">
        <v>1013</v>
      </c>
      <c r="E179" s="5" t="s">
        <v>1192</v>
      </c>
      <c r="F179" s="5">
        <v>0</v>
      </c>
      <c r="G179" s="5">
        <v>0</v>
      </c>
    </row>
    <row r="180" spans="1:7" customFormat="1" x14ac:dyDescent="0.3">
      <c r="A180" t="s">
        <v>859</v>
      </c>
      <c r="B180" t="s">
        <v>1465</v>
      </c>
      <c r="C180" s="2">
        <v>76</v>
      </c>
      <c r="D180" s="5" t="s">
        <v>735</v>
      </c>
      <c r="E180" s="5" t="s">
        <v>1193</v>
      </c>
      <c r="F180" s="5">
        <v>335</v>
      </c>
      <c r="G180" s="5">
        <v>0.6865</v>
      </c>
    </row>
    <row r="181" spans="1:7" customFormat="1" x14ac:dyDescent="0.3">
      <c r="A181" s="2" t="s">
        <v>129</v>
      </c>
      <c r="B181" s="2" t="s">
        <v>496</v>
      </c>
      <c r="C181" s="2">
        <v>10</v>
      </c>
      <c r="D181" s="5" t="s">
        <v>1014</v>
      </c>
      <c r="E181" s="5" t="s">
        <v>1194</v>
      </c>
      <c r="F181" s="5">
        <v>440</v>
      </c>
      <c r="G181" s="5">
        <v>2.9</v>
      </c>
    </row>
    <row r="182" spans="1:7" customFormat="1" x14ac:dyDescent="0.3">
      <c r="A182" s="2" t="s">
        <v>172</v>
      </c>
      <c r="B182" s="2" t="s">
        <v>573</v>
      </c>
      <c r="C182" s="2">
        <v>11</v>
      </c>
      <c r="D182" s="5" t="s">
        <v>97</v>
      </c>
      <c r="E182" s="5" t="s">
        <v>542</v>
      </c>
      <c r="F182" s="5">
        <v>50</v>
      </c>
      <c r="G182" s="5">
        <v>28.5078</v>
      </c>
    </row>
    <row r="183" spans="1:7" x14ac:dyDescent="0.3">
      <c r="A183" t="str">
        <f>"020148"</f>
        <v>020148</v>
      </c>
      <c r="B183" t="s">
        <v>476</v>
      </c>
      <c r="C183" s="2">
        <v>13</v>
      </c>
      <c r="D183" s="5" t="s">
        <v>736</v>
      </c>
      <c r="E183" s="5" t="s">
        <v>1195</v>
      </c>
      <c r="F183" s="5">
        <v>454</v>
      </c>
      <c r="G183" s="5">
        <v>4.3E-3</v>
      </c>
    </row>
    <row r="184" spans="1:7" x14ac:dyDescent="0.3">
      <c r="A184" t="s">
        <v>899</v>
      </c>
      <c r="B184" t="s">
        <v>445</v>
      </c>
      <c r="C184" s="2">
        <v>4</v>
      </c>
      <c r="D184" s="5" t="s">
        <v>737</v>
      </c>
      <c r="E184" s="5" t="s">
        <v>1196</v>
      </c>
      <c r="F184" s="5">
        <v>356</v>
      </c>
      <c r="G184" s="5">
        <v>1.44E-2</v>
      </c>
    </row>
    <row r="185" spans="1:7" x14ac:dyDescent="0.3">
      <c r="A185" s="2" t="s">
        <v>969</v>
      </c>
      <c r="B185" s="2" t="s">
        <v>1500</v>
      </c>
      <c r="C185" s="2">
        <v>2</v>
      </c>
      <c r="D185" s="5" t="s">
        <v>738</v>
      </c>
      <c r="E185" s="5" t="s">
        <v>1197</v>
      </c>
      <c r="F185" s="5">
        <v>4030</v>
      </c>
      <c r="G185" s="5">
        <v>3.0000000000000001E-3</v>
      </c>
    </row>
    <row r="186" spans="1:7" customFormat="1" x14ac:dyDescent="0.3">
      <c r="A186" t="s">
        <v>918</v>
      </c>
      <c r="B186" t="s">
        <v>1452</v>
      </c>
      <c r="C186" s="2">
        <v>162</v>
      </c>
      <c r="D186" s="5" t="s">
        <v>739</v>
      </c>
      <c r="E186" s="5" t="s">
        <v>1198</v>
      </c>
      <c r="F186" s="5">
        <v>1400</v>
      </c>
      <c r="G186" s="5">
        <v>3.0000000000000001E-3</v>
      </c>
    </row>
    <row r="187" spans="1:7" customFormat="1" x14ac:dyDescent="0.3">
      <c r="A187" t="str">
        <f>"020106"</f>
        <v>020106</v>
      </c>
      <c r="B187" t="s">
        <v>468</v>
      </c>
      <c r="C187" s="2">
        <v>29</v>
      </c>
      <c r="D187" s="5" t="s">
        <v>740</v>
      </c>
      <c r="E187" s="5" t="s">
        <v>1199</v>
      </c>
      <c r="F187" s="5">
        <v>1098</v>
      </c>
      <c r="G187" s="5">
        <v>7.2999999999999995E-2</v>
      </c>
    </row>
    <row r="188" spans="1:7" x14ac:dyDescent="0.3">
      <c r="A188" t="s">
        <v>981</v>
      </c>
      <c r="B188" t="s">
        <v>1507</v>
      </c>
      <c r="C188" s="2">
        <v>177</v>
      </c>
      <c r="D188" s="5" t="s">
        <v>741</v>
      </c>
      <c r="E188" s="5" t="s">
        <v>1200</v>
      </c>
      <c r="F188" s="5">
        <v>1291</v>
      </c>
      <c r="G188" s="5">
        <v>7.5999999999999998E-2</v>
      </c>
    </row>
    <row r="189" spans="1:7" x14ac:dyDescent="0.3">
      <c r="A189" t="s">
        <v>945</v>
      </c>
      <c r="B189" t="s">
        <v>1499</v>
      </c>
      <c r="C189" s="2">
        <v>20</v>
      </c>
      <c r="D189" s="5" t="s">
        <v>99</v>
      </c>
      <c r="E189" s="5" t="s">
        <v>1201</v>
      </c>
      <c r="F189" s="5">
        <v>2519</v>
      </c>
      <c r="G189" s="5">
        <v>0.33900000000000002</v>
      </c>
    </row>
    <row r="190" spans="1:7" x14ac:dyDescent="0.3">
      <c r="A190" t="s">
        <v>951</v>
      </c>
      <c r="B190" t="s">
        <v>1570</v>
      </c>
      <c r="C190" s="2">
        <v>96</v>
      </c>
      <c r="D190" s="5" t="s">
        <v>742</v>
      </c>
      <c r="E190" s="5" t="s">
        <v>1202</v>
      </c>
      <c r="F190" s="5">
        <v>409</v>
      </c>
      <c r="G190" s="5">
        <v>0.42220000000000002</v>
      </c>
    </row>
    <row r="191" spans="1:7" x14ac:dyDescent="0.3">
      <c r="A191" s="2" t="s">
        <v>21</v>
      </c>
      <c r="B191" s="2" t="s">
        <v>338</v>
      </c>
      <c r="C191" s="2">
        <v>237</v>
      </c>
      <c r="D191" s="5" t="s">
        <v>743</v>
      </c>
      <c r="E191" s="5" t="s">
        <v>1203</v>
      </c>
      <c r="F191" s="5">
        <v>1187</v>
      </c>
      <c r="G191" s="5">
        <v>4.4999999999999997E-3</v>
      </c>
    </row>
    <row r="192" spans="1:7" x14ac:dyDescent="0.3">
      <c r="A192" s="3" t="s">
        <v>288</v>
      </c>
      <c r="B192" s="3" t="s">
        <v>561</v>
      </c>
      <c r="C192" s="2">
        <v>19</v>
      </c>
      <c r="D192" s="5" t="s">
        <v>744</v>
      </c>
      <c r="E192" s="5" t="s">
        <v>1204</v>
      </c>
      <c r="F192" s="5">
        <v>3593</v>
      </c>
      <c r="G192" s="5">
        <v>0.15</v>
      </c>
    </row>
    <row r="193" spans="1:7" customFormat="1" x14ac:dyDescent="0.3">
      <c r="A193" s="2" t="s">
        <v>88</v>
      </c>
      <c r="B193" s="2" t="s">
        <v>404</v>
      </c>
      <c r="C193" s="2">
        <v>19</v>
      </c>
      <c r="D193" s="5" t="s">
        <v>745</v>
      </c>
      <c r="E193" s="5" t="s">
        <v>1205</v>
      </c>
      <c r="F193" s="5">
        <v>1281</v>
      </c>
      <c r="G193" s="5">
        <v>1E-3</v>
      </c>
    </row>
    <row r="194" spans="1:7" customFormat="1" x14ac:dyDescent="0.3">
      <c r="A194" s="2" t="str">
        <f>"025650"</f>
        <v>025650</v>
      </c>
      <c r="B194" s="2" t="s">
        <v>323</v>
      </c>
      <c r="C194" s="2">
        <v>19</v>
      </c>
      <c r="D194" s="5" t="s">
        <v>784</v>
      </c>
      <c r="E194" s="5" t="s">
        <v>1206</v>
      </c>
      <c r="F194" s="5">
        <v>0</v>
      </c>
      <c r="G194" s="5">
        <v>0</v>
      </c>
    </row>
    <row r="195" spans="1:7" x14ac:dyDescent="0.3">
      <c r="A195" t="s">
        <v>970</v>
      </c>
      <c r="B195" t="s">
        <v>1571</v>
      </c>
      <c r="C195" s="2">
        <v>40</v>
      </c>
      <c r="D195" s="5" t="s">
        <v>746</v>
      </c>
      <c r="E195" s="5" t="s">
        <v>1207</v>
      </c>
      <c r="F195" s="5">
        <v>3138</v>
      </c>
      <c r="G195" s="5">
        <v>2E-3</v>
      </c>
    </row>
    <row r="196" spans="1:7" x14ac:dyDescent="0.3">
      <c r="A196" t="s">
        <v>893</v>
      </c>
      <c r="B196" t="s">
        <v>1480</v>
      </c>
      <c r="C196" s="2">
        <v>6</v>
      </c>
      <c r="D196" s="5" t="s">
        <v>747</v>
      </c>
      <c r="E196" s="5" t="s">
        <v>1208</v>
      </c>
      <c r="F196" s="5">
        <v>4883</v>
      </c>
      <c r="G196" s="5">
        <v>0.01</v>
      </c>
    </row>
    <row r="197" spans="1:7" x14ac:dyDescent="0.3">
      <c r="A197" t="s">
        <v>841</v>
      </c>
      <c r="B197" t="s">
        <v>1455</v>
      </c>
      <c r="C197" s="2">
        <v>17</v>
      </c>
      <c r="D197" s="5" t="s">
        <v>748</v>
      </c>
      <c r="E197" s="5" t="s">
        <v>1209</v>
      </c>
      <c r="F197" s="5">
        <v>2498</v>
      </c>
      <c r="G197" s="5">
        <v>3.0000000000000001E-3</v>
      </c>
    </row>
    <row r="198" spans="1:7" x14ac:dyDescent="0.3">
      <c r="A198" t="s">
        <v>934</v>
      </c>
      <c r="B198" t="s">
        <v>1498</v>
      </c>
      <c r="C198" s="2">
        <v>41</v>
      </c>
      <c r="D198" s="5" t="s">
        <v>749</v>
      </c>
      <c r="E198" s="5" t="s">
        <v>1210</v>
      </c>
      <c r="F198" s="5">
        <v>8855</v>
      </c>
      <c r="G198" s="5">
        <v>2E-3</v>
      </c>
    </row>
    <row r="199" spans="1:7" s="1" customFormat="1" x14ac:dyDescent="0.3">
      <c r="A199" t="s">
        <v>650</v>
      </c>
      <c r="B199" t="s">
        <v>1066</v>
      </c>
      <c r="C199" s="2">
        <v>41</v>
      </c>
      <c r="D199" s="5" t="s">
        <v>750</v>
      </c>
      <c r="E199" s="5" t="s">
        <v>1211</v>
      </c>
      <c r="F199" s="5">
        <v>4939</v>
      </c>
      <c r="G199" s="5">
        <v>0.01</v>
      </c>
    </row>
    <row r="200" spans="1:7" customFormat="1" x14ac:dyDescent="0.3">
      <c r="A200" t="s">
        <v>848</v>
      </c>
      <c r="B200" t="s">
        <v>1458</v>
      </c>
      <c r="C200" s="2">
        <v>22</v>
      </c>
      <c r="D200" s="5" t="s">
        <v>751</v>
      </c>
      <c r="E200" s="5" t="s">
        <v>1212</v>
      </c>
      <c r="F200" s="5">
        <v>4215</v>
      </c>
      <c r="G200" s="5">
        <v>4.0000000000000001E-3</v>
      </c>
    </row>
    <row r="201" spans="1:7" x14ac:dyDescent="0.3">
      <c r="A201" t="s">
        <v>948</v>
      </c>
      <c r="B201" t="s">
        <v>1252</v>
      </c>
      <c r="C201" s="2">
        <v>21</v>
      </c>
      <c r="D201" s="5" t="s">
        <v>752</v>
      </c>
      <c r="E201" s="5" t="s">
        <v>1213</v>
      </c>
      <c r="F201" s="5">
        <v>1748</v>
      </c>
      <c r="G201" s="5">
        <v>0.01</v>
      </c>
    </row>
    <row r="202" spans="1:7" x14ac:dyDescent="0.3">
      <c r="A202" s="2" t="s">
        <v>130</v>
      </c>
      <c r="B202" s="2" t="s">
        <v>1466</v>
      </c>
      <c r="C202" s="2">
        <v>11</v>
      </c>
      <c r="D202" s="5" t="s">
        <v>753</v>
      </c>
      <c r="E202" s="5" t="s">
        <v>1214</v>
      </c>
      <c r="F202" s="5">
        <v>423</v>
      </c>
      <c r="G202" s="5">
        <v>0.01</v>
      </c>
    </row>
    <row r="203" spans="1:7" x14ac:dyDescent="0.3">
      <c r="A203" t="s">
        <v>965</v>
      </c>
      <c r="B203" t="s">
        <v>1436</v>
      </c>
      <c r="C203" s="2">
        <v>41</v>
      </c>
      <c r="D203" s="5" t="s">
        <v>754</v>
      </c>
      <c r="E203" s="5" t="s">
        <v>1215</v>
      </c>
      <c r="F203" s="5">
        <v>4239</v>
      </c>
      <c r="G203" s="5">
        <v>1.2E-2</v>
      </c>
    </row>
    <row r="204" spans="1:7" x14ac:dyDescent="0.3">
      <c r="A204" s="2" t="s">
        <v>216</v>
      </c>
      <c r="B204" s="2" t="s">
        <v>384</v>
      </c>
      <c r="C204" s="2">
        <v>128</v>
      </c>
      <c r="D204" s="5" t="s">
        <v>755</v>
      </c>
      <c r="E204" s="5" t="s">
        <v>1216</v>
      </c>
      <c r="F204" s="5">
        <v>907</v>
      </c>
      <c r="G204" s="5">
        <v>1E-3</v>
      </c>
    </row>
    <row r="205" spans="1:7" s="1" customFormat="1" x14ac:dyDescent="0.3">
      <c r="A205" t="s">
        <v>936</v>
      </c>
      <c r="B205" t="s">
        <v>1439</v>
      </c>
      <c r="C205" s="2">
        <v>52</v>
      </c>
      <c r="D205" s="5" t="s">
        <v>756</v>
      </c>
      <c r="E205" s="5" t="s">
        <v>1217</v>
      </c>
      <c r="F205" s="5">
        <v>5561</v>
      </c>
      <c r="G205" s="5">
        <v>2E-3</v>
      </c>
    </row>
    <row r="206" spans="1:7" x14ac:dyDescent="0.3">
      <c r="A206" s="2" t="s">
        <v>206</v>
      </c>
      <c r="B206" s="2" t="s">
        <v>4</v>
      </c>
      <c r="C206" s="2">
        <v>58</v>
      </c>
      <c r="D206" s="5" t="s">
        <v>757</v>
      </c>
      <c r="E206" s="5" t="s">
        <v>1218</v>
      </c>
      <c r="F206" s="5">
        <v>5018</v>
      </c>
      <c r="G206" s="5">
        <v>1.8E-3</v>
      </c>
    </row>
    <row r="207" spans="1:7" x14ac:dyDescent="0.3">
      <c r="A207" s="2" t="s">
        <v>176</v>
      </c>
      <c r="B207" s="2" t="s">
        <v>581</v>
      </c>
      <c r="C207" s="2">
        <v>61</v>
      </c>
      <c r="D207" s="5" t="s">
        <v>758</v>
      </c>
      <c r="E207" s="5" t="s">
        <v>1219</v>
      </c>
      <c r="F207" s="5">
        <v>4669</v>
      </c>
      <c r="G207" s="5">
        <v>4.1999999999999997E-3</v>
      </c>
    </row>
    <row r="208" spans="1:7" x14ac:dyDescent="0.3">
      <c r="A208" s="2" t="s">
        <v>6</v>
      </c>
      <c r="B208" s="2" t="s">
        <v>317</v>
      </c>
      <c r="C208" s="2">
        <v>4</v>
      </c>
      <c r="D208" s="5" t="s">
        <v>759</v>
      </c>
      <c r="E208" s="5" t="s">
        <v>1220</v>
      </c>
      <c r="F208" s="5">
        <v>2832</v>
      </c>
      <c r="G208" s="5">
        <v>5.0000000000000001E-3</v>
      </c>
    </row>
    <row r="209" spans="1:7" x14ac:dyDescent="0.3">
      <c r="A209" t="s">
        <v>837</v>
      </c>
      <c r="B209" t="s">
        <v>1449</v>
      </c>
      <c r="C209" s="2">
        <v>38</v>
      </c>
      <c r="D209" s="5" t="s">
        <v>760</v>
      </c>
      <c r="E209" s="5" t="s">
        <v>1221</v>
      </c>
      <c r="F209" s="5">
        <v>4850</v>
      </c>
      <c r="G209" s="5">
        <v>2E-3</v>
      </c>
    </row>
    <row r="210" spans="1:7" x14ac:dyDescent="0.3">
      <c r="A210" s="2" t="s">
        <v>68</v>
      </c>
      <c r="B210" s="2" t="s">
        <v>497</v>
      </c>
      <c r="C210" s="2">
        <v>35</v>
      </c>
      <c r="D210" s="5" t="s">
        <v>761</v>
      </c>
      <c r="E210" s="5" t="s">
        <v>1222</v>
      </c>
      <c r="F210" s="5">
        <v>4912</v>
      </c>
      <c r="G210" s="5">
        <v>0.01</v>
      </c>
    </row>
    <row r="211" spans="1:7" x14ac:dyDescent="0.3">
      <c r="A211" t="s">
        <v>907</v>
      </c>
      <c r="B211" t="s">
        <v>1572</v>
      </c>
      <c r="C211" s="2">
        <v>18</v>
      </c>
      <c r="D211" s="5" t="s">
        <v>762</v>
      </c>
      <c r="E211" s="5" t="s">
        <v>1223</v>
      </c>
      <c r="F211" s="5">
        <v>4096</v>
      </c>
      <c r="G211" s="5">
        <v>3.3999999999999998E-3</v>
      </c>
    </row>
    <row r="212" spans="1:7" customFormat="1" x14ac:dyDescent="0.3">
      <c r="A212" s="2" t="s">
        <v>147</v>
      </c>
      <c r="B212" s="2" t="s">
        <v>525</v>
      </c>
      <c r="C212" s="2">
        <v>37</v>
      </c>
      <c r="D212" s="5" t="s">
        <v>763</v>
      </c>
      <c r="E212" s="5" t="s">
        <v>1224</v>
      </c>
      <c r="F212" s="5">
        <v>0</v>
      </c>
      <c r="G212" s="5">
        <v>0</v>
      </c>
    </row>
    <row r="213" spans="1:7" x14ac:dyDescent="0.3">
      <c r="A213" t="s">
        <v>813</v>
      </c>
      <c r="B213" t="s">
        <v>1383</v>
      </c>
      <c r="C213" s="2">
        <v>20</v>
      </c>
      <c r="D213" s="5" t="s">
        <v>764</v>
      </c>
      <c r="E213" s="5" t="s">
        <v>1225</v>
      </c>
      <c r="F213" s="5">
        <v>9844</v>
      </c>
      <c r="G213" s="5">
        <v>3.0000000000000001E-3</v>
      </c>
    </row>
    <row r="214" spans="1:7" customFormat="1" x14ac:dyDescent="0.3">
      <c r="A214" t="s">
        <v>852</v>
      </c>
      <c r="B214" t="s">
        <v>1463</v>
      </c>
      <c r="C214" s="2">
        <v>163</v>
      </c>
      <c r="D214" s="5" t="s">
        <v>765</v>
      </c>
      <c r="E214" s="5" t="s">
        <v>1226</v>
      </c>
      <c r="F214" s="5">
        <v>4213</v>
      </c>
      <c r="G214" s="5">
        <v>0.01</v>
      </c>
    </row>
    <row r="215" spans="1:7" customFormat="1" x14ac:dyDescent="0.3">
      <c r="A215" s="2" t="s">
        <v>56</v>
      </c>
      <c r="B215" s="2" t="s">
        <v>360</v>
      </c>
      <c r="C215" s="2">
        <v>12</v>
      </c>
      <c r="D215" s="5" t="s">
        <v>766</v>
      </c>
      <c r="E215" s="5" t="s">
        <v>1227</v>
      </c>
      <c r="F215" s="5">
        <v>432</v>
      </c>
      <c r="G215" s="5">
        <v>2.3400000000000001E-2</v>
      </c>
    </row>
    <row r="216" spans="1:7" customFormat="1" x14ac:dyDescent="0.3">
      <c r="A216" s="2" t="s">
        <v>250</v>
      </c>
      <c r="B216" s="2" t="s">
        <v>415</v>
      </c>
      <c r="C216" s="2">
        <v>42</v>
      </c>
      <c r="D216" s="5" t="s">
        <v>767</v>
      </c>
      <c r="E216" s="5" t="s">
        <v>1228</v>
      </c>
      <c r="F216" s="5">
        <v>804</v>
      </c>
      <c r="G216" s="5">
        <v>1.35E-2</v>
      </c>
    </row>
    <row r="217" spans="1:7" x14ac:dyDescent="0.3">
      <c r="A217" t="s">
        <v>861</v>
      </c>
      <c r="B217" t="s">
        <v>1468</v>
      </c>
      <c r="C217" s="2">
        <v>3</v>
      </c>
      <c r="D217" s="5" t="s">
        <v>100</v>
      </c>
      <c r="E217" s="5" t="s">
        <v>1229</v>
      </c>
      <c r="F217" s="5">
        <v>481</v>
      </c>
      <c r="G217" s="5">
        <v>2.61</v>
      </c>
    </row>
    <row r="218" spans="1:7" customFormat="1" x14ac:dyDescent="0.3">
      <c r="A218" s="2" t="s">
        <v>307</v>
      </c>
      <c r="B218" s="2" t="s">
        <v>613</v>
      </c>
      <c r="C218" s="2">
        <v>50</v>
      </c>
      <c r="D218" s="5" t="s">
        <v>768</v>
      </c>
      <c r="E218" s="5" t="s">
        <v>1230</v>
      </c>
      <c r="F218" s="5">
        <v>121</v>
      </c>
      <c r="G218" s="5">
        <v>0.78259999999999996</v>
      </c>
    </row>
    <row r="219" spans="1:7" customFormat="1" x14ac:dyDescent="0.3">
      <c r="A219" s="2" t="s">
        <v>23</v>
      </c>
      <c r="B219" s="2" t="s">
        <v>341</v>
      </c>
      <c r="C219" s="2">
        <v>115</v>
      </c>
      <c r="D219" s="5" t="s">
        <v>101</v>
      </c>
      <c r="E219" s="5" t="s">
        <v>1231</v>
      </c>
      <c r="F219" s="5">
        <v>126</v>
      </c>
      <c r="G219" s="5">
        <v>5.72</v>
      </c>
    </row>
    <row r="220" spans="1:7" customFormat="1" x14ac:dyDescent="0.3">
      <c r="A220" s="2" t="s">
        <v>262</v>
      </c>
      <c r="B220" s="2" t="s">
        <v>427</v>
      </c>
      <c r="C220" s="2">
        <v>53</v>
      </c>
      <c r="D220" s="5" t="s">
        <v>769</v>
      </c>
      <c r="E220" s="5" t="s">
        <v>1232</v>
      </c>
      <c r="F220" s="5">
        <v>433</v>
      </c>
      <c r="G220" s="5">
        <v>0.03</v>
      </c>
    </row>
    <row r="221" spans="1:7" x14ac:dyDescent="0.3">
      <c r="A221" t="s">
        <v>823</v>
      </c>
      <c r="B221" t="s">
        <v>1428</v>
      </c>
      <c r="C221" s="2">
        <v>25</v>
      </c>
      <c r="D221" s="5" t="s">
        <v>770</v>
      </c>
      <c r="E221" s="5" t="s">
        <v>1042</v>
      </c>
      <c r="F221" s="5">
        <v>0</v>
      </c>
      <c r="G221" s="5">
        <v>0</v>
      </c>
    </row>
    <row r="222" spans="1:7" x14ac:dyDescent="0.3">
      <c r="A222" s="2" t="s">
        <v>9</v>
      </c>
      <c r="B222" s="2" t="s">
        <v>325</v>
      </c>
      <c r="C222" s="2">
        <v>5519</v>
      </c>
      <c r="D222" s="5" t="s">
        <v>1510</v>
      </c>
      <c r="E222" s="5" t="s">
        <v>570</v>
      </c>
      <c r="F222" s="5">
        <v>0</v>
      </c>
      <c r="G222" s="5">
        <v>0</v>
      </c>
    </row>
    <row r="223" spans="1:7" x14ac:dyDescent="0.3">
      <c r="A223" s="2" t="s">
        <v>285</v>
      </c>
      <c r="B223" s="2" t="s">
        <v>558</v>
      </c>
      <c r="C223" s="2">
        <v>28</v>
      </c>
      <c r="D223" s="5" t="s">
        <v>1511</v>
      </c>
      <c r="E223" s="5" t="s">
        <v>1233</v>
      </c>
      <c r="F223" s="5">
        <v>14</v>
      </c>
      <c r="G223" s="5">
        <v>133.67070000000001</v>
      </c>
    </row>
    <row r="224" spans="1:7" x14ac:dyDescent="0.3">
      <c r="A224" t="s">
        <v>817</v>
      </c>
      <c r="B224" t="s">
        <v>1406</v>
      </c>
      <c r="C224" s="2">
        <v>117</v>
      </c>
      <c r="D224" s="5" t="s">
        <v>941</v>
      </c>
      <c r="E224" s="5" t="s">
        <v>1235</v>
      </c>
      <c r="F224" s="5">
        <v>0</v>
      </c>
      <c r="G224" s="5">
        <v>0</v>
      </c>
    </row>
    <row r="225" spans="1:7" x14ac:dyDescent="0.3">
      <c r="A225" t="s">
        <v>839</v>
      </c>
      <c r="B225" t="s">
        <v>1451</v>
      </c>
      <c r="C225" s="2">
        <v>47</v>
      </c>
      <c r="D225" s="5" t="s">
        <v>225</v>
      </c>
      <c r="E225" s="5" t="s">
        <v>392</v>
      </c>
      <c r="F225" s="5">
        <v>0</v>
      </c>
      <c r="G225" s="5">
        <v>0</v>
      </c>
    </row>
    <row r="226" spans="1:7" x14ac:dyDescent="0.3">
      <c r="A226" t="s">
        <v>932</v>
      </c>
      <c r="B226" t="s">
        <v>388</v>
      </c>
      <c r="C226" s="2">
        <v>47</v>
      </c>
      <c r="D226" s="5" t="s">
        <v>772</v>
      </c>
      <c r="E226" s="5" t="s">
        <v>1236</v>
      </c>
      <c r="F226" s="5">
        <v>24</v>
      </c>
      <c r="G226" s="5">
        <v>16.790400000000002</v>
      </c>
    </row>
    <row r="227" spans="1:7" x14ac:dyDescent="0.3">
      <c r="A227" s="2" t="s">
        <v>266</v>
      </c>
      <c r="B227" s="2" t="s">
        <v>554</v>
      </c>
      <c r="C227" s="2">
        <v>29</v>
      </c>
      <c r="D227" s="5" t="s">
        <v>224</v>
      </c>
      <c r="E227" s="5" t="s">
        <v>391</v>
      </c>
      <c r="F227" s="5">
        <v>0</v>
      </c>
      <c r="G227" s="5">
        <v>0</v>
      </c>
    </row>
    <row r="228" spans="1:7" customFormat="1" x14ac:dyDescent="0.3">
      <c r="A228" t="s">
        <v>842</v>
      </c>
      <c r="B228" t="s">
        <v>1456</v>
      </c>
      <c r="C228" s="2">
        <v>15</v>
      </c>
      <c r="D228" s="5" t="s">
        <v>226</v>
      </c>
      <c r="E228" s="5" t="s">
        <v>393</v>
      </c>
      <c r="F228" s="5">
        <v>0</v>
      </c>
      <c r="G228" s="5">
        <v>0</v>
      </c>
    </row>
    <row r="229" spans="1:7" x14ac:dyDescent="0.3">
      <c r="A229" s="2" t="s">
        <v>165</v>
      </c>
      <c r="B229" s="2" t="s">
        <v>440</v>
      </c>
      <c r="C229" s="2">
        <v>13</v>
      </c>
      <c r="D229" s="5" t="s">
        <v>252</v>
      </c>
      <c r="E229" s="5" t="s">
        <v>417</v>
      </c>
      <c r="F229" s="5">
        <v>0</v>
      </c>
      <c r="G229" s="5">
        <v>0</v>
      </c>
    </row>
    <row r="230" spans="1:7" x14ac:dyDescent="0.3">
      <c r="A230" t="s">
        <v>942</v>
      </c>
      <c r="B230" t="s">
        <v>1287</v>
      </c>
      <c r="C230" s="2">
        <v>30</v>
      </c>
      <c r="D230" s="5" t="s">
        <v>773</v>
      </c>
      <c r="E230" s="5" t="s">
        <v>1237</v>
      </c>
      <c r="F230" s="5">
        <v>57</v>
      </c>
      <c r="G230" s="5">
        <v>2.0272000000000001</v>
      </c>
    </row>
    <row r="231" spans="1:7" customFormat="1" x14ac:dyDescent="0.3">
      <c r="A231" s="2" t="s">
        <v>163</v>
      </c>
      <c r="B231" s="2" t="s">
        <v>438</v>
      </c>
      <c r="C231" s="2">
        <v>13</v>
      </c>
      <c r="D231" s="5" t="s">
        <v>774</v>
      </c>
      <c r="E231" s="5" t="s">
        <v>1238</v>
      </c>
      <c r="F231" s="5">
        <v>4947</v>
      </c>
      <c r="G231" s="5">
        <v>2.1000000000000001E-2</v>
      </c>
    </row>
    <row r="232" spans="1:7" x14ac:dyDescent="0.3">
      <c r="A232" t="s">
        <v>926</v>
      </c>
      <c r="B232" t="s">
        <v>1442</v>
      </c>
      <c r="C232" s="2">
        <v>104</v>
      </c>
      <c r="D232" s="5" t="s">
        <v>775</v>
      </c>
      <c r="E232" s="5" t="s">
        <v>1239</v>
      </c>
      <c r="F232" s="5">
        <v>89</v>
      </c>
      <c r="G232" s="5">
        <v>2.0899999999999998E-2</v>
      </c>
    </row>
    <row r="233" spans="1:7" x14ac:dyDescent="0.3">
      <c r="A233" t="s">
        <v>860</v>
      </c>
      <c r="B233" t="s">
        <v>1467</v>
      </c>
      <c r="C233" s="2">
        <v>37</v>
      </c>
      <c r="D233" s="5" t="s">
        <v>776</v>
      </c>
      <c r="E233" s="5" t="s">
        <v>1240</v>
      </c>
      <c r="F233" s="5">
        <v>1680</v>
      </c>
      <c r="G233" s="5">
        <v>6.0000000000000001E-3</v>
      </c>
    </row>
    <row r="234" spans="1:7" x14ac:dyDescent="0.3">
      <c r="A234" s="2" t="s">
        <v>293</v>
      </c>
      <c r="B234" s="2" t="s">
        <v>601</v>
      </c>
      <c r="C234" s="2">
        <v>100</v>
      </c>
      <c r="D234" s="5" t="s">
        <v>777</v>
      </c>
      <c r="E234" s="5" t="s">
        <v>1241</v>
      </c>
      <c r="F234" s="5">
        <v>106</v>
      </c>
      <c r="G234" s="5">
        <v>2.7</v>
      </c>
    </row>
    <row r="235" spans="1:7" x14ac:dyDescent="0.3">
      <c r="A235" s="2" t="s">
        <v>131</v>
      </c>
      <c r="B235" s="2" t="s">
        <v>498</v>
      </c>
      <c r="C235" s="2">
        <v>5</v>
      </c>
      <c r="D235" s="5" t="s">
        <v>946</v>
      </c>
      <c r="E235" s="5" t="s">
        <v>1147</v>
      </c>
      <c r="F235" s="5">
        <v>0</v>
      </c>
      <c r="G235" s="5">
        <v>0</v>
      </c>
    </row>
    <row r="236" spans="1:7" customFormat="1" x14ac:dyDescent="0.3">
      <c r="A236" s="2" t="s">
        <v>118</v>
      </c>
      <c r="B236" s="2" t="s">
        <v>1443</v>
      </c>
      <c r="C236" s="2">
        <v>39</v>
      </c>
      <c r="D236" s="5" t="s">
        <v>241</v>
      </c>
      <c r="E236" s="5" t="s">
        <v>1242</v>
      </c>
      <c r="F236" s="5">
        <v>0</v>
      </c>
      <c r="G236" s="5">
        <v>0</v>
      </c>
    </row>
    <row r="237" spans="1:7" x14ac:dyDescent="0.3">
      <c r="A237" s="2" t="s">
        <v>61</v>
      </c>
      <c r="B237" s="2" t="s">
        <v>536</v>
      </c>
      <c r="C237" s="2">
        <v>2</v>
      </c>
      <c r="D237" s="5" t="s">
        <v>243</v>
      </c>
      <c r="E237" s="5" t="s">
        <v>1243</v>
      </c>
      <c r="F237" s="5">
        <v>0</v>
      </c>
      <c r="G237" s="5">
        <v>0</v>
      </c>
    </row>
    <row r="238" spans="1:7" x14ac:dyDescent="0.3">
      <c r="A238" s="2" t="s">
        <v>276</v>
      </c>
      <c r="B238" s="2" t="s">
        <v>617</v>
      </c>
      <c r="C238" s="2">
        <v>5</v>
      </c>
      <c r="D238" s="5" t="s">
        <v>778</v>
      </c>
      <c r="E238" s="5" t="s">
        <v>1244</v>
      </c>
      <c r="F238" s="5">
        <v>0</v>
      </c>
      <c r="G238" s="5">
        <v>0</v>
      </c>
    </row>
    <row r="239" spans="1:7" x14ac:dyDescent="0.3">
      <c r="A239" t="s">
        <v>771</v>
      </c>
      <c r="B239" t="s">
        <v>1234</v>
      </c>
      <c r="C239" s="2">
        <v>68</v>
      </c>
      <c r="D239" s="5" t="s">
        <v>245</v>
      </c>
      <c r="E239" s="5" t="s">
        <v>1245</v>
      </c>
      <c r="F239" s="5">
        <v>0</v>
      </c>
      <c r="G239" s="5">
        <v>0</v>
      </c>
    </row>
    <row r="240" spans="1:7" x14ac:dyDescent="0.3">
      <c r="A240" t="s">
        <v>855</v>
      </c>
      <c r="B240" t="s">
        <v>316</v>
      </c>
      <c r="C240" s="2">
        <v>47</v>
      </c>
      <c r="D240" s="5" t="s">
        <v>956</v>
      </c>
      <c r="E240" s="5" t="s">
        <v>1246</v>
      </c>
      <c r="F240" s="5">
        <v>0</v>
      </c>
      <c r="G240" s="5">
        <v>0</v>
      </c>
    </row>
    <row r="241" spans="1:7" customFormat="1" x14ac:dyDescent="0.3">
      <c r="A241" t="s">
        <v>822</v>
      </c>
      <c r="B241" t="s">
        <v>1423</v>
      </c>
      <c r="C241" s="2">
        <v>53</v>
      </c>
      <c r="D241" s="5" t="s">
        <v>957</v>
      </c>
      <c r="E241" s="5" t="s">
        <v>1247</v>
      </c>
      <c r="F241" s="5">
        <v>0</v>
      </c>
      <c r="G241" s="5">
        <v>0</v>
      </c>
    </row>
    <row r="242" spans="1:7" x14ac:dyDescent="0.3">
      <c r="A242" s="2" t="str">
        <f>"119877"</f>
        <v>119877</v>
      </c>
      <c r="B242" s="2" t="s">
        <v>339</v>
      </c>
      <c r="C242" s="2">
        <v>51</v>
      </c>
      <c r="D242" s="5" t="s">
        <v>247</v>
      </c>
      <c r="E242" s="5" t="s">
        <v>412</v>
      </c>
      <c r="F242" s="5">
        <v>0</v>
      </c>
      <c r="G242" s="5">
        <v>0</v>
      </c>
    </row>
    <row r="243" spans="1:7" x14ac:dyDescent="0.3">
      <c r="A243" s="2" t="s">
        <v>159</v>
      </c>
      <c r="B243" s="2" t="s">
        <v>434</v>
      </c>
      <c r="C243" s="2">
        <v>6</v>
      </c>
      <c r="D243" s="5" t="s">
        <v>779</v>
      </c>
      <c r="E243" s="5" t="s">
        <v>1248</v>
      </c>
      <c r="F243" s="5">
        <v>44</v>
      </c>
      <c r="G243" s="5">
        <v>8.1052</v>
      </c>
    </row>
    <row r="244" spans="1:7" customFormat="1" x14ac:dyDescent="0.3">
      <c r="A244" t="s">
        <v>892</v>
      </c>
      <c r="B244" t="s">
        <v>1479</v>
      </c>
      <c r="C244" s="2">
        <v>16</v>
      </c>
      <c r="D244" s="5" t="s">
        <v>780</v>
      </c>
      <c r="E244" s="5" t="s">
        <v>1249</v>
      </c>
      <c r="F244" s="5">
        <v>87</v>
      </c>
      <c r="G244" s="5">
        <v>3.3099999999999997E-2</v>
      </c>
    </row>
    <row r="245" spans="1:7" x14ac:dyDescent="0.3">
      <c r="A245" t="s">
        <v>639</v>
      </c>
      <c r="B245" t="s">
        <v>1573</v>
      </c>
      <c r="C245" s="2">
        <v>189</v>
      </c>
      <c r="D245" s="5" t="s">
        <v>781</v>
      </c>
      <c r="E245" s="5" t="s">
        <v>1250</v>
      </c>
      <c r="F245" s="5">
        <v>988</v>
      </c>
      <c r="G245" s="5">
        <v>8.1600000000000006E-2</v>
      </c>
    </row>
    <row r="246" spans="1:7" customFormat="1" x14ac:dyDescent="0.3">
      <c r="A246" s="2" t="s">
        <v>190</v>
      </c>
      <c r="B246" s="2" t="s">
        <v>454</v>
      </c>
      <c r="C246" s="2">
        <v>6</v>
      </c>
      <c r="D246" s="5" t="s">
        <v>782</v>
      </c>
      <c r="E246" s="5" t="s">
        <v>1251</v>
      </c>
      <c r="F246" s="5">
        <v>199</v>
      </c>
      <c r="G246" s="5">
        <v>9.4600000000000004E-2</v>
      </c>
    </row>
    <row r="247" spans="1:7" x14ac:dyDescent="0.3">
      <c r="A247" t="s">
        <v>835</v>
      </c>
      <c r="B247" t="s">
        <v>1446</v>
      </c>
      <c r="C247" s="2">
        <v>15</v>
      </c>
      <c r="D247" s="5" t="s">
        <v>241</v>
      </c>
      <c r="E247" s="5" t="s">
        <v>1242</v>
      </c>
      <c r="F247" s="5">
        <v>0</v>
      </c>
      <c r="G247" s="5">
        <v>0</v>
      </c>
    </row>
    <row r="248" spans="1:7" customFormat="1" x14ac:dyDescent="0.3">
      <c r="A248" t="s">
        <v>821</v>
      </c>
      <c r="B248" t="s">
        <v>1422</v>
      </c>
      <c r="C248" s="2">
        <v>49</v>
      </c>
      <c r="D248" s="5" t="s">
        <v>947</v>
      </c>
      <c r="E248" s="5" t="s">
        <v>1120</v>
      </c>
      <c r="F248" s="5">
        <v>0</v>
      </c>
      <c r="G248" s="5">
        <v>0</v>
      </c>
    </row>
    <row r="249" spans="1:7" x14ac:dyDescent="0.3">
      <c r="A249" t="s">
        <v>836</v>
      </c>
      <c r="B249" t="s">
        <v>1448</v>
      </c>
      <c r="C249" s="2">
        <v>34</v>
      </c>
      <c r="D249" s="5" t="s">
        <v>948</v>
      </c>
      <c r="E249" s="5" t="s">
        <v>1252</v>
      </c>
      <c r="F249" s="5">
        <v>0</v>
      </c>
      <c r="G249" s="5">
        <v>0</v>
      </c>
    </row>
    <row r="250" spans="1:7" customFormat="1" x14ac:dyDescent="0.3">
      <c r="A250" t="s">
        <v>834</v>
      </c>
      <c r="B250" t="s">
        <v>1445</v>
      </c>
      <c r="C250" s="2">
        <v>165</v>
      </c>
      <c r="D250" s="5" t="s">
        <v>242</v>
      </c>
      <c r="E250" s="5" t="s">
        <v>409</v>
      </c>
      <c r="F250" s="5">
        <v>0</v>
      </c>
      <c r="G250" s="5">
        <v>0</v>
      </c>
    </row>
    <row r="251" spans="1:7" x14ac:dyDescent="0.3">
      <c r="A251" s="2" t="s">
        <v>121</v>
      </c>
      <c r="B251" s="2" t="s">
        <v>1364</v>
      </c>
      <c r="C251" s="2">
        <v>10</v>
      </c>
      <c r="D251" s="5" t="s">
        <v>949</v>
      </c>
      <c r="E251" s="5" t="s">
        <v>1253</v>
      </c>
      <c r="F251" s="5">
        <v>0</v>
      </c>
      <c r="G251" s="5">
        <v>0</v>
      </c>
    </row>
    <row r="252" spans="1:7" x14ac:dyDescent="0.3">
      <c r="A252" t="s">
        <v>935</v>
      </c>
      <c r="B252" t="s">
        <v>1435</v>
      </c>
      <c r="C252" s="2">
        <v>45</v>
      </c>
      <c r="D252" s="5" t="s">
        <v>950</v>
      </c>
      <c r="E252" s="5" t="s">
        <v>1254</v>
      </c>
      <c r="F252" s="5">
        <v>0</v>
      </c>
      <c r="G252" s="5">
        <v>0</v>
      </c>
    </row>
    <row r="253" spans="1:7" customFormat="1" x14ac:dyDescent="0.3">
      <c r="A253" s="2" t="s">
        <v>140</v>
      </c>
      <c r="B253" s="2" t="s">
        <v>518</v>
      </c>
      <c r="C253" s="2">
        <v>43</v>
      </c>
      <c r="D253" s="5" t="s">
        <v>952</v>
      </c>
      <c r="E253" s="5" t="s">
        <v>1255</v>
      </c>
      <c r="F253" s="5">
        <v>0</v>
      </c>
      <c r="G253" s="5">
        <v>0</v>
      </c>
    </row>
    <row r="254" spans="1:7" x14ac:dyDescent="0.3">
      <c r="A254" t="s">
        <v>891</v>
      </c>
      <c r="B254" t="s">
        <v>1478</v>
      </c>
      <c r="C254" s="2">
        <v>31</v>
      </c>
      <c r="D254" s="5" t="s">
        <v>953</v>
      </c>
      <c r="E254" s="5" t="s">
        <v>1256</v>
      </c>
      <c r="F254" s="5">
        <v>0</v>
      </c>
      <c r="G254" s="5">
        <v>0</v>
      </c>
    </row>
    <row r="255" spans="1:7" customFormat="1" x14ac:dyDescent="0.3">
      <c r="A255" s="2" t="s">
        <v>43</v>
      </c>
      <c r="B255" s="2" t="s">
        <v>357</v>
      </c>
      <c r="C255" s="2">
        <v>17</v>
      </c>
      <c r="D255" s="5" t="s">
        <v>954</v>
      </c>
      <c r="E255" s="5" t="s">
        <v>1257</v>
      </c>
      <c r="F255" s="5">
        <v>0</v>
      </c>
      <c r="G255" s="5">
        <v>0</v>
      </c>
    </row>
    <row r="256" spans="1:7" x14ac:dyDescent="0.3">
      <c r="A256" s="2" t="s">
        <v>302</v>
      </c>
      <c r="B256" s="2" t="s">
        <v>566</v>
      </c>
      <c r="C256" s="2">
        <v>1</v>
      </c>
      <c r="D256" s="5" t="s">
        <v>955</v>
      </c>
      <c r="E256" s="5" t="s">
        <v>1258</v>
      </c>
      <c r="F256" s="5">
        <v>0</v>
      </c>
      <c r="G256" s="5">
        <v>0</v>
      </c>
    </row>
    <row r="257" spans="1:7" x14ac:dyDescent="0.3">
      <c r="A257" t="s">
        <v>873</v>
      </c>
      <c r="B257" t="s">
        <v>1424</v>
      </c>
      <c r="C257" s="2">
        <v>100</v>
      </c>
      <c r="D257" s="5" t="s">
        <v>958</v>
      </c>
      <c r="E257" s="5" t="s">
        <v>1259</v>
      </c>
      <c r="F257" s="5">
        <v>0</v>
      </c>
      <c r="G257" s="5">
        <v>0</v>
      </c>
    </row>
    <row r="258" spans="1:7" x14ac:dyDescent="0.3">
      <c r="A258" t="s">
        <v>885</v>
      </c>
      <c r="B258" t="s">
        <v>1477</v>
      </c>
      <c r="C258" s="2">
        <v>20</v>
      </c>
      <c r="D258" s="5" t="s">
        <v>1015</v>
      </c>
      <c r="E258" s="5" t="s">
        <v>1260</v>
      </c>
      <c r="F258" s="5">
        <v>0</v>
      </c>
      <c r="G258" s="5">
        <v>0</v>
      </c>
    </row>
    <row r="259" spans="1:7" x14ac:dyDescent="0.3">
      <c r="A259" s="2" t="s">
        <v>215</v>
      </c>
      <c r="B259" s="2" t="s">
        <v>383</v>
      </c>
      <c r="C259" s="2">
        <v>99</v>
      </c>
      <c r="D259" s="5" t="s">
        <v>783</v>
      </c>
      <c r="E259" s="5" t="s">
        <v>1261</v>
      </c>
      <c r="F259" s="5">
        <v>3</v>
      </c>
      <c r="G259" s="5">
        <v>3.89</v>
      </c>
    </row>
    <row r="260" spans="1:7" customFormat="1" x14ac:dyDescent="0.3">
      <c r="A260" s="2" t="s">
        <v>289</v>
      </c>
      <c r="B260" s="2" t="s">
        <v>553</v>
      </c>
      <c r="C260" s="2">
        <v>160</v>
      </c>
      <c r="D260" s="5" t="s">
        <v>1016</v>
      </c>
      <c r="E260" s="5" t="s">
        <v>1262</v>
      </c>
      <c r="F260" s="5">
        <v>88</v>
      </c>
      <c r="G260" s="5">
        <v>1.41E-2</v>
      </c>
    </row>
    <row r="261" spans="1:7" x14ac:dyDescent="0.3">
      <c r="A261" s="2" t="s">
        <v>193</v>
      </c>
      <c r="B261" s="2" t="s">
        <v>584</v>
      </c>
      <c r="C261" s="2">
        <v>5</v>
      </c>
      <c r="D261" s="5" t="s">
        <v>784</v>
      </c>
      <c r="E261" s="5" t="s">
        <v>1206</v>
      </c>
      <c r="F261" s="5">
        <v>73</v>
      </c>
      <c r="G261" s="5">
        <v>0.25269999999999998</v>
      </c>
    </row>
    <row r="262" spans="1:7" customFormat="1" x14ac:dyDescent="0.3">
      <c r="A262" t="s">
        <v>967</v>
      </c>
      <c r="B262" t="s">
        <v>1457</v>
      </c>
      <c r="C262" s="2">
        <v>48</v>
      </c>
      <c r="D262" s="5" t="s">
        <v>785</v>
      </c>
      <c r="E262" s="5" t="s">
        <v>1263</v>
      </c>
      <c r="F262" s="5">
        <v>34</v>
      </c>
      <c r="G262" s="5">
        <v>2.56</v>
      </c>
    </row>
    <row r="263" spans="1:7" x14ac:dyDescent="0.3">
      <c r="A263" t="s">
        <v>787</v>
      </c>
      <c r="B263" t="s">
        <v>1265</v>
      </c>
      <c r="C263" s="2">
        <v>42</v>
      </c>
      <c r="D263" s="5" t="s">
        <v>237</v>
      </c>
      <c r="E263" s="5" t="s">
        <v>405</v>
      </c>
      <c r="F263" s="5">
        <v>0</v>
      </c>
      <c r="G263" s="5">
        <v>0</v>
      </c>
    </row>
    <row r="264" spans="1:7" x14ac:dyDescent="0.3">
      <c r="A264" s="2" t="s">
        <v>13</v>
      </c>
      <c r="B264" s="2" t="s">
        <v>329</v>
      </c>
      <c r="C264" s="2">
        <v>34</v>
      </c>
      <c r="D264" s="5" t="s">
        <v>238</v>
      </c>
      <c r="E264" s="5" t="s">
        <v>1266</v>
      </c>
      <c r="F264" s="5">
        <v>0</v>
      </c>
      <c r="G264" s="5">
        <v>0</v>
      </c>
    </row>
    <row r="265" spans="1:7" x14ac:dyDescent="0.3">
      <c r="A265" t="s">
        <v>646</v>
      </c>
      <c r="B265" t="s">
        <v>1056</v>
      </c>
      <c r="C265" s="2">
        <v>65</v>
      </c>
      <c r="D265" s="5" t="s">
        <v>244</v>
      </c>
      <c r="E265" s="5" t="s">
        <v>1267</v>
      </c>
      <c r="F265" s="5">
        <v>0</v>
      </c>
      <c r="G265" s="5">
        <v>0</v>
      </c>
    </row>
    <row r="266" spans="1:7" x14ac:dyDescent="0.3">
      <c r="A266" t="s">
        <v>641</v>
      </c>
      <c r="B266" t="s">
        <v>1050</v>
      </c>
      <c r="C266" s="2">
        <v>20</v>
      </c>
      <c r="D266" s="5" t="s">
        <v>246</v>
      </c>
      <c r="E266" s="5" t="s">
        <v>1268</v>
      </c>
      <c r="F266" s="5">
        <v>0</v>
      </c>
      <c r="G266" s="5">
        <v>0</v>
      </c>
    </row>
    <row r="267" spans="1:7" customFormat="1" x14ac:dyDescent="0.3">
      <c r="A267" t="s">
        <v>818</v>
      </c>
      <c r="B267" t="s">
        <v>1409</v>
      </c>
      <c r="C267" s="2">
        <v>42</v>
      </c>
      <c r="D267" s="5" t="s">
        <v>959</v>
      </c>
      <c r="E267" s="5" t="s">
        <v>1269</v>
      </c>
      <c r="F267" s="5">
        <v>0</v>
      </c>
      <c r="G267" s="5">
        <v>0</v>
      </c>
    </row>
    <row r="268" spans="1:7" x14ac:dyDescent="0.3">
      <c r="A268" s="2" t="s">
        <v>36</v>
      </c>
      <c r="B268" s="2" t="s">
        <v>352</v>
      </c>
      <c r="C268" s="2">
        <v>4</v>
      </c>
      <c r="D268" s="5" t="s">
        <v>961</v>
      </c>
      <c r="E268" s="5" t="s">
        <v>1270</v>
      </c>
      <c r="F268" s="5">
        <v>0</v>
      </c>
      <c r="G268" s="5">
        <v>0</v>
      </c>
    </row>
    <row r="269" spans="1:7" x14ac:dyDescent="0.3">
      <c r="A269" t="s">
        <v>796</v>
      </c>
      <c r="B269" t="s">
        <v>1292</v>
      </c>
      <c r="C269" s="2">
        <v>2</v>
      </c>
      <c r="D269" s="5" t="s">
        <v>919</v>
      </c>
      <c r="E269" s="5" t="s">
        <v>1271</v>
      </c>
      <c r="F269" s="5">
        <v>0</v>
      </c>
      <c r="G269" s="5">
        <v>0</v>
      </c>
    </row>
    <row r="270" spans="1:7" x14ac:dyDescent="0.3">
      <c r="A270" t="s">
        <v>914</v>
      </c>
      <c r="B270" t="s">
        <v>1494</v>
      </c>
      <c r="C270" s="2">
        <v>39</v>
      </c>
      <c r="D270" s="5" t="s">
        <v>788</v>
      </c>
      <c r="E270" s="5" t="s">
        <v>1272</v>
      </c>
      <c r="F270" s="5">
        <v>3143</v>
      </c>
      <c r="G270" s="5">
        <v>0.32500000000000001</v>
      </c>
    </row>
    <row r="271" spans="1:7" customFormat="1" x14ac:dyDescent="0.3">
      <c r="A271" s="2" t="str">
        <f>"119153"</f>
        <v>119153</v>
      </c>
      <c r="B271" s="2" t="s">
        <v>513</v>
      </c>
      <c r="C271" s="2">
        <v>7</v>
      </c>
      <c r="D271" s="5" t="s">
        <v>1017</v>
      </c>
      <c r="E271" s="5" t="s">
        <v>1273</v>
      </c>
      <c r="F271" s="5">
        <v>0</v>
      </c>
      <c r="G271" s="5">
        <v>0</v>
      </c>
    </row>
    <row r="272" spans="1:7" x14ac:dyDescent="0.3">
      <c r="A272" s="2" t="s">
        <v>114</v>
      </c>
      <c r="B272" s="2" t="s">
        <v>432</v>
      </c>
      <c r="C272" s="2">
        <v>19</v>
      </c>
      <c r="D272" s="5" t="s">
        <v>789</v>
      </c>
      <c r="E272" s="5" t="s">
        <v>1274</v>
      </c>
      <c r="F272" s="5">
        <v>482</v>
      </c>
      <c r="G272" s="5">
        <v>1.6E-2</v>
      </c>
    </row>
    <row r="273" spans="1:7" x14ac:dyDescent="0.3">
      <c r="A273" s="2" t="s">
        <v>55</v>
      </c>
      <c r="B273" s="2" t="s">
        <v>370</v>
      </c>
      <c r="C273" s="2">
        <v>9</v>
      </c>
      <c r="D273" s="5" t="s">
        <v>107</v>
      </c>
      <c r="E273" s="5" t="s">
        <v>1275</v>
      </c>
      <c r="F273" s="5">
        <v>5840</v>
      </c>
      <c r="G273" s="5">
        <v>9.5000000000000001E-2</v>
      </c>
    </row>
    <row r="274" spans="1:7" customFormat="1" x14ac:dyDescent="0.3">
      <c r="A274" t="s">
        <v>979</v>
      </c>
      <c r="B274" t="s">
        <v>1504</v>
      </c>
      <c r="C274" s="2">
        <v>305</v>
      </c>
      <c r="D274" s="5" t="s">
        <v>790</v>
      </c>
      <c r="E274" s="5" t="s">
        <v>1276</v>
      </c>
      <c r="F274" s="5">
        <v>412</v>
      </c>
      <c r="G274" s="5">
        <v>0.32</v>
      </c>
    </row>
    <row r="275" spans="1:7" x14ac:dyDescent="0.3">
      <c r="A275" t="s">
        <v>924</v>
      </c>
      <c r="B275" t="s">
        <v>1432</v>
      </c>
      <c r="C275" s="2">
        <v>73</v>
      </c>
      <c r="D275" s="5" t="s">
        <v>995</v>
      </c>
      <c r="E275" s="5" t="s">
        <v>1277</v>
      </c>
      <c r="F275" s="5">
        <v>35</v>
      </c>
      <c r="G275" s="5">
        <v>4.34</v>
      </c>
    </row>
    <row r="276" spans="1:7" customFormat="1" x14ac:dyDescent="0.3">
      <c r="A276" t="s">
        <v>838</v>
      </c>
      <c r="B276" t="s">
        <v>1450</v>
      </c>
      <c r="C276" s="2">
        <v>15</v>
      </c>
      <c r="D276" s="5" t="s">
        <v>996</v>
      </c>
      <c r="E276" s="5" t="s">
        <v>1278</v>
      </c>
      <c r="F276" s="5">
        <v>38</v>
      </c>
      <c r="G276" s="5">
        <v>4.34</v>
      </c>
    </row>
    <row r="277" spans="1:7" x14ac:dyDescent="0.3">
      <c r="A277" t="s">
        <v>908</v>
      </c>
      <c r="B277" t="s">
        <v>1490</v>
      </c>
      <c r="C277" s="2">
        <v>214</v>
      </c>
      <c r="D277" s="5" t="s">
        <v>791</v>
      </c>
      <c r="E277" s="5" t="s">
        <v>1279</v>
      </c>
      <c r="F277" s="5">
        <v>475</v>
      </c>
      <c r="G277" s="5">
        <v>0.93640000000000001</v>
      </c>
    </row>
    <row r="278" spans="1:7" x14ac:dyDescent="0.3">
      <c r="A278" s="2" t="s">
        <v>287</v>
      </c>
      <c r="B278" s="2" t="s">
        <v>560</v>
      </c>
      <c r="C278" s="2">
        <v>19</v>
      </c>
      <c r="D278" s="5" t="s">
        <v>792</v>
      </c>
      <c r="E278" s="5" t="s">
        <v>1280</v>
      </c>
      <c r="F278" s="5">
        <v>145</v>
      </c>
      <c r="G278" s="5">
        <v>0.86439999999999995</v>
      </c>
    </row>
    <row r="279" spans="1:7" x14ac:dyDescent="0.3">
      <c r="A279" s="2" t="s">
        <v>71</v>
      </c>
      <c r="B279" s="2" t="s">
        <v>538</v>
      </c>
      <c r="C279" s="2">
        <v>89</v>
      </c>
      <c r="D279" s="5" t="s">
        <v>793</v>
      </c>
      <c r="E279" s="5" t="s">
        <v>1281</v>
      </c>
      <c r="F279" s="5">
        <v>72</v>
      </c>
      <c r="G279" s="5">
        <v>1</v>
      </c>
    </row>
    <row r="280" spans="1:7" x14ac:dyDescent="0.3">
      <c r="A280" t="s">
        <v>963</v>
      </c>
      <c r="B280" t="s">
        <v>1472</v>
      </c>
      <c r="C280" s="2">
        <v>41</v>
      </c>
      <c r="D280" s="5" t="s">
        <v>107</v>
      </c>
      <c r="E280" s="5" t="s">
        <v>1275</v>
      </c>
      <c r="F280" s="5">
        <v>0</v>
      </c>
      <c r="G280" s="5">
        <v>0</v>
      </c>
    </row>
    <row r="281" spans="1:7" customFormat="1" x14ac:dyDescent="0.3">
      <c r="A281" t="s">
        <v>975</v>
      </c>
      <c r="B281" t="s">
        <v>1508</v>
      </c>
      <c r="C281" s="2">
        <v>18</v>
      </c>
      <c r="D281" s="5" t="s">
        <v>1018</v>
      </c>
      <c r="E281" s="5" t="s">
        <v>1282</v>
      </c>
      <c r="F281" s="5">
        <v>450</v>
      </c>
      <c r="G281" s="5">
        <v>17.64</v>
      </c>
    </row>
    <row r="282" spans="1:7" customFormat="1" x14ac:dyDescent="0.3">
      <c r="A282" t="s">
        <v>929</v>
      </c>
      <c r="B282" t="s">
        <v>1429</v>
      </c>
      <c r="C282" s="2">
        <v>53</v>
      </c>
      <c r="D282" s="5" t="s">
        <v>1019</v>
      </c>
      <c r="E282" s="5" t="s">
        <v>1283</v>
      </c>
      <c r="F282" s="5">
        <v>0</v>
      </c>
      <c r="G282" s="5">
        <v>0</v>
      </c>
    </row>
    <row r="283" spans="1:7" x14ac:dyDescent="0.3">
      <c r="A283" s="2" t="s">
        <v>44</v>
      </c>
      <c r="B283" s="2" t="s">
        <v>359</v>
      </c>
      <c r="C283" s="2">
        <v>91</v>
      </c>
      <c r="D283" s="5" t="s">
        <v>843</v>
      </c>
      <c r="E283" s="5" t="s">
        <v>1284</v>
      </c>
      <c r="F283" s="5">
        <v>0</v>
      </c>
      <c r="G283" s="5">
        <v>0</v>
      </c>
    </row>
    <row r="284" spans="1:7" customFormat="1" x14ac:dyDescent="0.3">
      <c r="A284" s="2" t="s">
        <v>96</v>
      </c>
      <c r="B284" s="2" t="s">
        <v>1188</v>
      </c>
      <c r="C284" s="2">
        <v>20</v>
      </c>
      <c r="D284" s="5" t="s">
        <v>794</v>
      </c>
      <c r="E284" s="5" t="s">
        <v>1285</v>
      </c>
      <c r="F284" s="5">
        <v>351</v>
      </c>
      <c r="G284" s="5">
        <v>0.51900000000000002</v>
      </c>
    </row>
    <row r="285" spans="1:7" customFormat="1" x14ac:dyDescent="0.3">
      <c r="A285" s="2" t="s">
        <v>126</v>
      </c>
      <c r="B285" s="2" t="s">
        <v>493</v>
      </c>
      <c r="C285" s="2">
        <v>243</v>
      </c>
      <c r="D285" s="5" t="s">
        <v>795</v>
      </c>
      <c r="E285" s="5" t="s">
        <v>1286</v>
      </c>
      <c r="F285" s="5">
        <v>4961</v>
      </c>
      <c r="G285" s="5">
        <v>0.05</v>
      </c>
    </row>
    <row r="286" spans="1:7" customFormat="1" x14ac:dyDescent="0.3">
      <c r="A286" t="s">
        <v>913</v>
      </c>
      <c r="B286" t="s">
        <v>1493</v>
      </c>
      <c r="C286" s="2">
        <v>39</v>
      </c>
      <c r="D286" s="5" t="s">
        <v>233</v>
      </c>
      <c r="E286" s="5" t="s">
        <v>401</v>
      </c>
      <c r="F286" s="5">
        <v>0</v>
      </c>
      <c r="G286" s="5">
        <v>0</v>
      </c>
    </row>
    <row r="287" spans="1:7" customFormat="1" x14ac:dyDescent="0.3">
      <c r="A287" s="2" t="s">
        <v>47</v>
      </c>
      <c r="B287" s="2" t="s">
        <v>363</v>
      </c>
      <c r="C287" s="2">
        <v>113</v>
      </c>
      <c r="D287" s="5" t="s">
        <v>231</v>
      </c>
      <c r="E287" s="5" t="s">
        <v>398</v>
      </c>
      <c r="F287" s="5">
        <v>0</v>
      </c>
      <c r="G287" s="5">
        <v>0</v>
      </c>
    </row>
    <row r="288" spans="1:7" customFormat="1" x14ac:dyDescent="0.3">
      <c r="A288" t="s">
        <v>830</v>
      </c>
      <c r="B288" t="s">
        <v>1437</v>
      </c>
      <c r="C288" s="2">
        <v>43</v>
      </c>
      <c r="D288" s="5" t="s">
        <v>942</v>
      </c>
      <c r="E288" s="5" t="s">
        <v>1287</v>
      </c>
      <c r="F288" s="5">
        <v>0</v>
      </c>
      <c r="G288" s="5">
        <v>0</v>
      </c>
    </row>
    <row r="289" spans="1:7" customFormat="1" x14ac:dyDescent="0.3">
      <c r="A289" s="2" t="s">
        <v>259</v>
      </c>
      <c r="B289" s="2" t="s">
        <v>424</v>
      </c>
      <c r="C289" s="2">
        <v>38</v>
      </c>
      <c r="D289" s="5" t="s">
        <v>943</v>
      </c>
      <c r="E289" s="5" t="s">
        <v>1288</v>
      </c>
      <c r="F289" s="5">
        <v>0</v>
      </c>
      <c r="G289" s="5">
        <v>0</v>
      </c>
    </row>
    <row r="290" spans="1:7" customFormat="1" x14ac:dyDescent="0.3">
      <c r="A290" s="2" t="s">
        <v>83</v>
      </c>
      <c r="B290" s="2" t="s">
        <v>534</v>
      </c>
      <c r="C290" s="2">
        <v>35</v>
      </c>
      <c r="D290" s="5" t="s">
        <v>110</v>
      </c>
      <c r="E290" s="5" t="s">
        <v>551</v>
      </c>
      <c r="F290" s="5">
        <v>67</v>
      </c>
      <c r="G290" s="5">
        <v>3.0190000000000001</v>
      </c>
    </row>
    <row r="291" spans="1:7" customFormat="1" x14ac:dyDescent="0.3">
      <c r="A291" s="2" t="s">
        <v>52</v>
      </c>
      <c r="B291" s="2" t="s">
        <v>368</v>
      </c>
      <c r="C291" s="2">
        <v>31</v>
      </c>
      <c r="D291" s="5" t="s">
        <v>1020</v>
      </c>
      <c r="E291" s="5" t="s">
        <v>1289</v>
      </c>
      <c r="F291" s="5">
        <v>1</v>
      </c>
      <c r="G291" s="5">
        <v>26.9</v>
      </c>
    </row>
    <row r="292" spans="1:7" customFormat="1" x14ac:dyDescent="0.3">
      <c r="A292" s="2" t="s">
        <v>298</v>
      </c>
      <c r="B292" s="2" t="s">
        <v>552</v>
      </c>
      <c r="C292" s="2">
        <v>903</v>
      </c>
      <c r="D292" s="5" t="s">
        <v>1021</v>
      </c>
      <c r="E292" s="5" t="s">
        <v>1290</v>
      </c>
      <c r="F292" s="5">
        <v>0</v>
      </c>
      <c r="G292" s="5">
        <v>0</v>
      </c>
    </row>
    <row r="293" spans="1:7" customFormat="1" x14ac:dyDescent="0.3">
      <c r="A293" s="2" t="s">
        <v>19</v>
      </c>
      <c r="B293" s="2" t="s">
        <v>335</v>
      </c>
      <c r="C293" s="2">
        <v>35</v>
      </c>
      <c r="D293" s="5" t="s">
        <v>1022</v>
      </c>
      <c r="E293" s="5" t="s">
        <v>1291</v>
      </c>
      <c r="F293" s="5">
        <v>0</v>
      </c>
      <c r="G293" s="5">
        <v>0</v>
      </c>
    </row>
    <row r="294" spans="1:7" customFormat="1" x14ac:dyDescent="0.3">
      <c r="A294" t="s">
        <v>915</v>
      </c>
      <c r="B294" t="s">
        <v>1471</v>
      </c>
      <c r="C294" s="2">
        <v>92</v>
      </c>
      <c r="D294" s="5" t="s">
        <v>796</v>
      </c>
      <c r="E294" s="5" t="s">
        <v>1292</v>
      </c>
      <c r="F294" s="5">
        <v>4</v>
      </c>
      <c r="G294" s="5">
        <v>267.23750000000001</v>
      </c>
    </row>
    <row r="295" spans="1:7" customFormat="1" x14ac:dyDescent="0.3">
      <c r="A295" s="2" t="s">
        <v>274</v>
      </c>
      <c r="B295" s="2" t="s">
        <v>615</v>
      </c>
      <c r="C295" s="2">
        <v>3</v>
      </c>
      <c r="D295" s="5" t="s">
        <v>111</v>
      </c>
      <c r="E295" s="5" t="s">
        <v>1293</v>
      </c>
      <c r="F295" s="5">
        <v>88</v>
      </c>
      <c r="G295" s="5">
        <v>5.84</v>
      </c>
    </row>
    <row r="296" spans="1:7" x14ac:dyDescent="0.3">
      <c r="A296" s="2" t="s">
        <v>228</v>
      </c>
      <c r="B296" s="2" t="s">
        <v>395</v>
      </c>
      <c r="C296" s="2">
        <v>30</v>
      </c>
      <c r="D296" s="5" t="s">
        <v>797</v>
      </c>
      <c r="E296" s="5" t="s">
        <v>1294</v>
      </c>
      <c r="F296" s="5">
        <v>144</v>
      </c>
      <c r="G296" s="5">
        <v>3.504</v>
      </c>
    </row>
    <row r="297" spans="1:7" x14ac:dyDescent="0.3">
      <c r="A297" s="2" t="s">
        <v>292</v>
      </c>
      <c r="B297" s="2" t="s">
        <v>600</v>
      </c>
      <c r="C297" s="2">
        <v>2600</v>
      </c>
      <c r="D297" s="5" t="s">
        <v>833</v>
      </c>
      <c r="E297" s="5" t="s">
        <v>1295</v>
      </c>
      <c r="F297" s="5">
        <v>0</v>
      </c>
      <c r="G297" s="5">
        <v>0</v>
      </c>
    </row>
    <row r="298" spans="1:7" customFormat="1" x14ac:dyDescent="0.3">
      <c r="A298" s="2" t="s">
        <v>106</v>
      </c>
      <c r="B298" s="2" t="s">
        <v>548</v>
      </c>
      <c r="C298" s="2">
        <v>37</v>
      </c>
      <c r="D298" s="5" t="s">
        <v>798</v>
      </c>
      <c r="E298" s="5" t="s">
        <v>1296</v>
      </c>
      <c r="F298" s="5">
        <v>0</v>
      </c>
      <c r="G298" s="5">
        <v>0</v>
      </c>
    </row>
    <row r="299" spans="1:7" customFormat="1" x14ac:dyDescent="0.3">
      <c r="A299" s="2" t="s">
        <v>210</v>
      </c>
      <c r="B299" s="2" t="s">
        <v>378</v>
      </c>
      <c r="C299" s="2">
        <v>57</v>
      </c>
      <c r="D299" s="5" t="s">
        <v>799</v>
      </c>
      <c r="E299" s="5" t="s">
        <v>1297</v>
      </c>
      <c r="F299" s="5">
        <v>0</v>
      </c>
      <c r="G299" s="5">
        <v>0</v>
      </c>
    </row>
    <row r="300" spans="1:7" customFormat="1" x14ac:dyDescent="0.3">
      <c r="A300" s="2" t="s">
        <v>272</v>
      </c>
      <c r="B300" s="2" t="s">
        <v>612</v>
      </c>
      <c r="C300" s="2">
        <v>4</v>
      </c>
      <c r="D300" s="5" t="s">
        <v>1023</v>
      </c>
      <c r="E300" s="5" t="s">
        <v>1298</v>
      </c>
      <c r="F300" s="5">
        <v>34</v>
      </c>
      <c r="G300" s="5">
        <v>2.2799999999999998</v>
      </c>
    </row>
    <row r="301" spans="1:7" customFormat="1" x14ac:dyDescent="0.3">
      <c r="A301" t="s">
        <v>980</v>
      </c>
      <c r="B301" t="s">
        <v>1505</v>
      </c>
      <c r="C301" s="2">
        <v>164</v>
      </c>
      <c r="D301" s="5" t="s">
        <v>800</v>
      </c>
      <c r="E301" s="5" t="s">
        <v>1299</v>
      </c>
      <c r="F301" s="5">
        <v>7</v>
      </c>
      <c r="G301" s="5">
        <v>2.17</v>
      </c>
    </row>
    <row r="302" spans="1:7" customFormat="1" x14ac:dyDescent="0.3">
      <c r="A302" s="2" t="s">
        <v>116</v>
      </c>
      <c r="B302" s="2" t="s">
        <v>1441</v>
      </c>
      <c r="C302" s="2">
        <v>5</v>
      </c>
      <c r="D302" s="5" t="s">
        <v>801</v>
      </c>
      <c r="E302" s="5" t="s">
        <v>1300</v>
      </c>
      <c r="F302" s="5">
        <v>6</v>
      </c>
      <c r="G302" s="5">
        <v>2.2766999999999999</v>
      </c>
    </row>
    <row r="303" spans="1:7" customFormat="1" x14ac:dyDescent="0.3">
      <c r="A303" s="2" t="s">
        <v>267</v>
      </c>
      <c r="B303" s="2" t="s">
        <v>555</v>
      </c>
      <c r="C303" s="2">
        <v>96</v>
      </c>
      <c r="D303" s="5" t="s">
        <v>802</v>
      </c>
      <c r="E303" s="5" t="s">
        <v>1301</v>
      </c>
      <c r="F303" s="5">
        <v>20</v>
      </c>
      <c r="G303" s="5">
        <v>0.26550000000000001</v>
      </c>
    </row>
    <row r="304" spans="1:7" customFormat="1" x14ac:dyDescent="0.3">
      <c r="A304" s="2" t="s">
        <v>188</v>
      </c>
      <c r="B304" s="2" t="s">
        <v>452</v>
      </c>
      <c r="C304" s="2">
        <v>16</v>
      </c>
      <c r="D304" s="5" t="s">
        <v>803</v>
      </c>
      <c r="E304" s="5" t="s">
        <v>1302</v>
      </c>
      <c r="F304" s="5">
        <v>55</v>
      </c>
      <c r="G304" s="5">
        <v>0.17549999999999999</v>
      </c>
    </row>
    <row r="305" spans="1:7" customFormat="1" x14ac:dyDescent="0.3">
      <c r="A305" s="2" t="s">
        <v>20</v>
      </c>
      <c r="B305" s="2" t="s">
        <v>337</v>
      </c>
      <c r="C305" s="2">
        <v>31</v>
      </c>
      <c r="D305" s="5" t="s">
        <v>804</v>
      </c>
      <c r="E305" s="5" t="s">
        <v>1303</v>
      </c>
      <c r="F305" s="5">
        <v>45</v>
      </c>
      <c r="G305" s="5">
        <v>1.9371</v>
      </c>
    </row>
    <row r="306" spans="1:7" x14ac:dyDescent="0.3">
      <c r="A306" t="s">
        <v>779</v>
      </c>
      <c r="B306" t="s">
        <v>1248</v>
      </c>
      <c r="C306" s="2">
        <v>57</v>
      </c>
      <c r="D306" s="5" t="s">
        <v>805</v>
      </c>
      <c r="E306" s="5" t="s">
        <v>1304</v>
      </c>
      <c r="F306" s="5">
        <v>5</v>
      </c>
      <c r="G306" s="5">
        <v>2.6960000000000002</v>
      </c>
    </row>
    <row r="307" spans="1:7" customFormat="1" x14ac:dyDescent="0.3">
      <c r="A307" s="2" t="s">
        <v>39</v>
      </c>
      <c r="B307" s="2" t="s">
        <v>353</v>
      </c>
      <c r="C307" s="2">
        <v>7</v>
      </c>
      <c r="D307" s="5" t="s">
        <v>112</v>
      </c>
      <c r="E307" s="5" t="s">
        <v>1305</v>
      </c>
      <c r="F307" s="5">
        <v>13</v>
      </c>
      <c r="G307" s="5">
        <v>25.547699999999999</v>
      </c>
    </row>
    <row r="308" spans="1:7" customFormat="1" x14ac:dyDescent="0.3">
      <c r="A308" t="s">
        <v>832</v>
      </c>
      <c r="B308" t="s">
        <v>1440</v>
      </c>
      <c r="C308" s="2">
        <v>51</v>
      </c>
      <c r="D308" s="5" t="s">
        <v>806</v>
      </c>
      <c r="E308" s="5" t="s">
        <v>1306</v>
      </c>
      <c r="F308" s="5">
        <v>47</v>
      </c>
      <c r="G308" s="5">
        <v>0.70379999999999998</v>
      </c>
    </row>
    <row r="309" spans="1:7" customFormat="1" x14ac:dyDescent="0.3">
      <c r="A309" s="2" t="s">
        <v>257</v>
      </c>
      <c r="B309" s="2" t="s">
        <v>422</v>
      </c>
      <c r="C309" s="2">
        <v>42</v>
      </c>
      <c r="D309" s="5" t="s">
        <v>807</v>
      </c>
      <c r="E309" s="5" t="s">
        <v>1307</v>
      </c>
      <c r="F309" s="5">
        <v>79</v>
      </c>
      <c r="G309" s="5">
        <v>9.6100000000000005E-2</v>
      </c>
    </row>
    <row r="310" spans="1:7" customFormat="1" x14ac:dyDescent="0.3">
      <c r="A310" s="2" t="s">
        <v>62</v>
      </c>
      <c r="B310" s="2" t="s">
        <v>63</v>
      </c>
      <c r="C310" s="2">
        <v>34</v>
      </c>
      <c r="D310" s="5" t="s">
        <v>877</v>
      </c>
      <c r="E310" s="5" t="s">
        <v>1308</v>
      </c>
      <c r="F310" s="5">
        <v>0</v>
      </c>
      <c r="G310" s="5">
        <v>0</v>
      </c>
    </row>
    <row r="311" spans="1:7" x14ac:dyDescent="0.3">
      <c r="A311" s="2" t="s">
        <v>275</v>
      </c>
      <c r="B311" s="2" t="s">
        <v>616</v>
      </c>
      <c r="C311" s="2">
        <v>6</v>
      </c>
      <c r="D311" s="5" t="s">
        <v>1512</v>
      </c>
      <c r="E311" s="5" t="s">
        <v>1309</v>
      </c>
      <c r="F311" s="5">
        <v>6</v>
      </c>
      <c r="G311" s="5">
        <v>183.11500000000001</v>
      </c>
    </row>
    <row r="312" spans="1:7" customFormat="1" x14ac:dyDescent="0.3">
      <c r="A312" t="s">
        <v>850</v>
      </c>
      <c r="B312" t="s">
        <v>1461</v>
      </c>
      <c r="C312" s="2">
        <v>80</v>
      </c>
      <c r="D312" s="5" t="s">
        <v>1513</v>
      </c>
      <c r="E312" s="5" t="s">
        <v>1310</v>
      </c>
      <c r="F312" s="5">
        <v>11</v>
      </c>
      <c r="G312" s="5">
        <v>403.74450000000002</v>
      </c>
    </row>
    <row r="313" spans="1:7" customFormat="1" x14ac:dyDescent="0.3">
      <c r="A313" t="s">
        <v>950</v>
      </c>
      <c r="B313" t="s">
        <v>1574</v>
      </c>
      <c r="C313" s="2">
        <v>112</v>
      </c>
      <c r="D313" s="5" t="s">
        <v>1514</v>
      </c>
      <c r="E313" s="5" t="s">
        <v>1311</v>
      </c>
      <c r="F313" s="5">
        <v>43</v>
      </c>
      <c r="G313" s="5">
        <v>340.7851</v>
      </c>
    </row>
    <row r="314" spans="1:7" customFormat="1" x14ac:dyDescent="0.3">
      <c r="A314" s="2" t="s">
        <v>168</v>
      </c>
      <c r="B314" s="2" t="s">
        <v>568</v>
      </c>
      <c r="C314" s="2">
        <v>36</v>
      </c>
      <c r="D314" s="5" t="s">
        <v>1515</v>
      </c>
      <c r="E314" s="5" t="s">
        <v>1312</v>
      </c>
      <c r="F314" s="5">
        <v>20</v>
      </c>
      <c r="G314" s="5">
        <v>0</v>
      </c>
    </row>
    <row r="315" spans="1:7" x14ac:dyDescent="0.3">
      <c r="A315" s="2" t="s">
        <v>273</v>
      </c>
      <c r="B315" s="2" t="s">
        <v>614</v>
      </c>
      <c r="C315" s="2">
        <v>3</v>
      </c>
      <c r="D315" s="5" t="s">
        <v>1516</v>
      </c>
      <c r="E315" s="5" t="s">
        <v>1313</v>
      </c>
      <c r="F315" s="5">
        <v>0</v>
      </c>
      <c r="G315" s="5">
        <v>0</v>
      </c>
    </row>
    <row r="316" spans="1:7" x14ac:dyDescent="0.3">
      <c r="A316" t="s">
        <v>978</v>
      </c>
      <c r="B316" t="s">
        <v>1501</v>
      </c>
      <c r="C316" s="2">
        <v>6</v>
      </c>
      <c r="D316" s="5" t="s">
        <v>1517</v>
      </c>
      <c r="E316" s="5" t="s">
        <v>1314</v>
      </c>
      <c r="F316" s="5">
        <v>0</v>
      </c>
      <c r="G316" s="5">
        <v>0</v>
      </c>
    </row>
    <row r="317" spans="1:7" customFormat="1" x14ac:dyDescent="0.3">
      <c r="A317" s="2" t="s">
        <v>26</v>
      </c>
      <c r="B317" s="2" t="s">
        <v>318</v>
      </c>
      <c r="C317" s="2">
        <v>6</v>
      </c>
      <c r="D317" s="5" t="s">
        <v>1518</v>
      </c>
      <c r="E317" s="5" t="s">
        <v>1315</v>
      </c>
      <c r="F317" s="5">
        <v>0</v>
      </c>
      <c r="G317" s="5">
        <v>0</v>
      </c>
    </row>
    <row r="318" spans="1:7" customFormat="1" x14ac:dyDescent="0.3">
      <c r="A318" s="2" t="s">
        <v>42</v>
      </c>
      <c r="B318" s="2" t="s">
        <v>356</v>
      </c>
      <c r="C318" s="2">
        <v>5</v>
      </c>
      <c r="D318" s="6" t="str">
        <f>"20058"</f>
        <v>20058</v>
      </c>
      <c r="E318" s="5" t="s">
        <v>460</v>
      </c>
      <c r="F318" s="5">
        <v>0</v>
      </c>
      <c r="G318" s="5">
        <v>0</v>
      </c>
    </row>
    <row r="319" spans="1:7" x14ac:dyDescent="0.3">
      <c r="A319" t="s">
        <v>667</v>
      </c>
      <c r="B319" t="s">
        <v>1092</v>
      </c>
      <c r="C319" s="2">
        <v>132</v>
      </c>
      <c r="D319" s="5" t="s">
        <v>985</v>
      </c>
      <c r="E319" s="5" t="s">
        <v>1316</v>
      </c>
      <c r="F319" s="5">
        <v>27</v>
      </c>
      <c r="G319" s="5">
        <v>375.6567</v>
      </c>
    </row>
    <row r="320" spans="1:7" customFormat="1" x14ac:dyDescent="0.3">
      <c r="A320" s="2" t="s">
        <v>229</v>
      </c>
      <c r="B320" s="2" t="s">
        <v>396</v>
      </c>
      <c r="C320" s="2">
        <v>30</v>
      </c>
      <c r="D320" s="5" t="s">
        <v>1519</v>
      </c>
      <c r="E320" s="5" t="s">
        <v>1317</v>
      </c>
      <c r="F320" s="5">
        <v>9</v>
      </c>
      <c r="G320" s="5">
        <v>340.32560000000001</v>
      </c>
    </row>
    <row r="321" spans="1:7" customFormat="1" x14ac:dyDescent="0.3">
      <c r="A321" s="2" t="s">
        <v>41</v>
      </c>
      <c r="B321" s="2" t="s">
        <v>355</v>
      </c>
      <c r="C321" s="2">
        <v>12</v>
      </c>
      <c r="D321" s="5" t="s">
        <v>1520</v>
      </c>
      <c r="E321" s="5" t="s">
        <v>1318</v>
      </c>
      <c r="F321" s="5">
        <v>2</v>
      </c>
      <c r="G321" s="5">
        <v>192.60499999999999</v>
      </c>
    </row>
    <row r="322" spans="1:7" customFormat="1" x14ac:dyDescent="0.3">
      <c r="A322" t="s">
        <v>953</v>
      </c>
      <c r="B322" t="s">
        <v>1575</v>
      </c>
      <c r="C322" s="2">
        <v>75</v>
      </c>
      <c r="D322" s="5" t="s">
        <v>1521</v>
      </c>
      <c r="E322" s="5" t="s">
        <v>1319</v>
      </c>
      <c r="F322" s="5">
        <v>0</v>
      </c>
      <c r="G322" s="5">
        <v>0</v>
      </c>
    </row>
    <row r="323" spans="1:7" customFormat="1" x14ac:dyDescent="0.3">
      <c r="A323" s="2" t="s">
        <v>243</v>
      </c>
      <c r="B323" s="2" t="s">
        <v>410</v>
      </c>
      <c r="C323" s="2">
        <v>87</v>
      </c>
      <c r="D323" s="5" t="s">
        <v>1522</v>
      </c>
      <c r="E323" s="5" t="s">
        <v>1320</v>
      </c>
      <c r="F323" s="5">
        <v>20</v>
      </c>
      <c r="G323" s="5">
        <v>0</v>
      </c>
    </row>
    <row r="324" spans="1:7" x14ac:dyDescent="0.3">
      <c r="A324" s="2" t="s">
        <v>135</v>
      </c>
      <c r="B324" s="2" t="s">
        <v>502</v>
      </c>
      <c r="C324" s="2">
        <v>8</v>
      </c>
      <c r="D324" s="5" t="s">
        <v>989</v>
      </c>
      <c r="E324" s="5" t="s">
        <v>1321</v>
      </c>
      <c r="F324" s="5">
        <v>23</v>
      </c>
      <c r="G324" s="5">
        <v>364.3843</v>
      </c>
    </row>
    <row r="325" spans="1:7" customFormat="1" x14ac:dyDescent="0.3">
      <c r="A325" t="s">
        <v>954</v>
      </c>
      <c r="B325" t="s">
        <v>1576</v>
      </c>
      <c r="C325" s="2">
        <v>108</v>
      </c>
      <c r="D325" s="6" t="str">
        <f>"20058"</f>
        <v>20058</v>
      </c>
      <c r="E325" s="5" t="s">
        <v>460</v>
      </c>
      <c r="F325" s="5">
        <v>18</v>
      </c>
      <c r="G325" s="5">
        <v>2078.5050000000001</v>
      </c>
    </row>
    <row r="326" spans="1:7" customFormat="1" x14ac:dyDescent="0.3">
      <c r="A326" t="s">
        <v>946</v>
      </c>
      <c r="B326" t="s">
        <v>1577</v>
      </c>
      <c r="C326" s="2">
        <v>15</v>
      </c>
      <c r="D326" s="5" t="s">
        <v>988</v>
      </c>
      <c r="E326" s="5" t="s">
        <v>476</v>
      </c>
      <c r="F326" s="5">
        <v>20</v>
      </c>
      <c r="G326" s="5">
        <v>80.841999999999999</v>
      </c>
    </row>
    <row r="327" spans="1:7" x14ac:dyDescent="0.3">
      <c r="A327" t="s">
        <v>955</v>
      </c>
      <c r="B327" t="s">
        <v>1578</v>
      </c>
      <c r="C327" s="2">
        <v>105</v>
      </c>
      <c r="D327" s="5" t="s">
        <v>985</v>
      </c>
      <c r="E327" s="5" t="s">
        <v>1316</v>
      </c>
      <c r="F327" s="5">
        <v>0</v>
      </c>
      <c r="G327" s="5">
        <v>0</v>
      </c>
    </row>
    <row r="328" spans="1:7" customFormat="1" x14ac:dyDescent="0.3">
      <c r="A328" s="2" t="s">
        <v>29</v>
      </c>
      <c r="B328" s="2" t="s">
        <v>345</v>
      </c>
      <c r="C328" s="2">
        <v>4</v>
      </c>
      <c r="D328" s="5" t="s">
        <v>946</v>
      </c>
      <c r="E328" s="5" t="s">
        <v>1147</v>
      </c>
      <c r="F328" s="5">
        <v>0</v>
      </c>
      <c r="G328" s="5">
        <v>0</v>
      </c>
    </row>
    <row r="329" spans="1:7" customFormat="1" x14ac:dyDescent="0.3">
      <c r="A329" t="s">
        <v>949</v>
      </c>
      <c r="B329" t="s">
        <v>1579</v>
      </c>
      <c r="C329" s="2">
        <v>87</v>
      </c>
      <c r="D329" s="5" t="s">
        <v>241</v>
      </c>
      <c r="E329" s="5" t="s">
        <v>1242</v>
      </c>
      <c r="F329" s="5">
        <v>0</v>
      </c>
      <c r="G329" s="5">
        <v>0</v>
      </c>
    </row>
    <row r="330" spans="1:7" customFormat="1" x14ac:dyDescent="0.3">
      <c r="A330" s="2" t="s">
        <v>31</v>
      </c>
      <c r="B330" s="2" t="s">
        <v>347</v>
      </c>
      <c r="C330" s="2">
        <v>31</v>
      </c>
      <c r="D330" s="5" t="s">
        <v>81</v>
      </c>
      <c r="E330" s="5" t="s">
        <v>532</v>
      </c>
      <c r="F330" s="5">
        <v>0</v>
      </c>
      <c r="G330" s="5">
        <v>0</v>
      </c>
    </row>
    <row r="331" spans="1:7" customFormat="1" x14ac:dyDescent="0.3">
      <c r="A331" s="2" t="s">
        <v>173</v>
      </c>
      <c r="B331" s="2" t="s">
        <v>574</v>
      </c>
      <c r="C331" s="2">
        <v>16</v>
      </c>
      <c r="D331" s="5" t="s">
        <v>82</v>
      </c>
      <c r="E331" s="5" t="s">
        <v>533</v>
      </c>
      <c r="F331" s="5">
        <v>0</v>
      </c>
      <c r="G331" s="5">
        <v>0</v>
      </c>
    </row>
    <row r="332" spans="1:7" customFormat="1" x14ac:dyDescent="0.3">
      <c r="A332" s="2" t="s">
        <v>54</v>
      </c>
      <c r="B332" s="2" t="s">
        <v>369</v>
      </c>
      <c r="C332" s="2">
        <v>21</v>
      </c>
      <c r="D332" s="5" t="s">
        <v>796</v>
      </c>
      <c r="E332" s="5" t="s">
        <v>1292</v>
      </c>
      <c r="F332" s="5">
        <v>0</v>
      </c>
      <c r="G332" s="5">
        <v>0</v>
      </c>
    </row>
    <row r="333" spans="1:7" x14ac:dyDescent="0.3">
      <c r="A333" s="2" t="s">
        <v>186</v>
      </c>
      <c r="B333" s="2" t="s">
        <v>448</v>
      </c>
      <c r="C333" s="2">
        <v>10</v>
      </c>
      <c r="D333" s="5" t="s">
        <v>1523</v>
      </c>
      <c r="E333" s="5" t="s">
        <v>1322</v>
      </c>
      <c r="F333" s="5">
        <v>0</v>
      </c>
      <c r="G333" s="5">
        <v>0</v>
      </c>
    </row>
    <row r="334" spans="1:7" x14ac:dyDescent="0.3">
      <c r="A334" s="2" t="s">
        <v>156</v>
      </c>
      <c r="B334" s="2" t="s">
        <v>508</v>
      </c>
      <c r="C334" s="2">
        <v>292</v>
      </c>
      <c r="D334" s="5" t="s">
        <v>989</v>
      </c>
      <c r="E334" s="5" t="s">
        <v>1321</v>
      </c>
      <c r="F334" s="5">
        <v>0</v>
      </c>
      <c r="G334" s="5">
        <v>0</v>
      </c>
    </row>
    <row r="335" spans="1:7" customFormat="1" x14ac:dyDescent="0.3">
      <c r="A335" s="2" t="s">
        <v>160</v>
      </c>
      <c r="B335" s="2" t="s">
        <v>435</v>
      </c>
      <c r="C335" s="2">
        <v>4</v>
      </c>
      <c r="D335" s="5" t="s">
        <v>983</v>
      </c>
      <c r="E335" s="5" t="s">
        <v>336</v>
      </c>
      <c r="F335" s="5">
        <v>0</v>
      </c>
      <c r="G335" s="5">
        <v>0</v>
      </c>
    </row>
    <row r="336" spans="1:7" x14ac:dyDescent="0.3">
      <c r="A336" s="2" t="s">
        <v>196</v>
      </c>
      <c r="B336" s="2" t="s">
        <v>587</v>
      </c>
      <c r="C336" s="2">
        <v>3</v>
      </c>
      <c r="D336" s="5" t="s">
        <v>1524</v>
      </c>
      <c r="E336" s="5" t="s">
        <v>1323</v>
      </c>
      <c r="F336" s="5">
        <v>13</v>
      </c>
      <c r="G336" s="5">
        <v>354.98540000000003</v>
      </c>
    </row>
    <row r="337" spans="1:7" customFormat="1" x14ac:dyDescent="0.3">
      <c r="A337" s="2" t="s">
        <v>182</v>
      </c>
      <c r="B337" s="2" t="s">
        <v>444</v>
      </c>
      <c r="C337" s="2">
        <v>36</v>
      </c>
      <c r="D337" s="5" t="s">
        <v>1000</v>
      </c>
      <c r="E337" s="5" t="s">
        <v>1324</v>
      </c>
      <c r="F337" s="5">
        <v>0</v>
      </c>
      <c r="G337" s="5">
        <v>0</v>
      </c>
    </row>
    <row r="338" spans="1:7" x14ac:dyDescent="0.3">
      <c r="A338" s="2" t="s">
        <v>103</v>
      </c>
      <c r="B338" s="2" t="s">
        <v>545</v>
      </c>
      <c r="C338" s="2">
        <v>38</v>
      </c>
      <c r="D338" s="5" t="s">
        <v>1525</v>
      </c>
      <c r="E338" s="5" t="s">
        <v>464</v>
      </c>
      <c r="F338" s="5">
        <v>17</v>
      </c>
      <c r="G338" s="5">
        <v>227.12469999999999</v>
      </c>
    </row>
    <row r="339" spans="1:7" x14ac:dyDescent="0.3">
      <c r="A339" t="s">
        <v>826</v>
      </c>
      <c r="B339" t="s">
        <v>1433</v>
      </c>
      <c r="C339" s="2">
        <v>2</v>
      </c>
      <c r="D339" s="5" t="s">
        <v>1526</v>
      </c>
      <c r="E339" s="5" t="s">
        <v>1325</v>
      </c>
      <c r="F339" s="5">
        <v>50</v>
      </c>
      <c r="G339" s="5">
        <v>216.25</v>
      </c>
    </row>
    <row r="340" spans="1:7" x14ac:dyDescent="0.3">
      <c r="A340" t="s">
        <v>958</v>
      </c>
      <c r="B340" t="s">
        <v>1259</v>
      </c>
      <c r="C340" s="2">
        <v>82</v>
      </c>
      <c r="D340" s="5" t="s">
        <v>982</v>
      </c>
      <c r="E340" s="5" t="s">
        <v>1033</v>
      </c>
      <c r="F340" s="5">
        <v>0</v>
      </c>
      <c r="G340" s="5">
        <v>0</v>
      </c>
    </row>
    <row r="341" spans="1:7" x14ac:dyDescent="0.3">
      <c r="A341" s="2" t="str">
        <f>"013210"</f>
        <v>013210</v>
      </c>
      <c r="B341" s="2" t="s">
        <v>358</v>
      </c>
      <c r="C341" s="2">
        <v>31</v>
      </c>
      <c r="D341" s="5" t="s">
        <v>1527</v>
      </c>
      <c r="E341" s="5" t="s">
        <v>1326</v>
      </c>
      <c r="F341" s="5">
        <v>101</v>
      </c>
      <c r="G341" s="5">
        <v>221.9119</v>
      </c>
    </row>
    <row r="342" spans="1:7" customFormat="1" x14ac:dyDescent="0.3">
      <c r="A342" t="s">
        <v>851</v>
      </c>
      <c r="B342" t="s">
        <v>1462</v>
      </c>
      <c r="C342" s="2">
        <v>14</v>
      </c>
      <c r="D342" s="5" t="s">
        <v>989</v>
      </c>
      <c r="E342" s="5" t="s">
        <v>1321</v>
      </c>
      <c r="F342" s="5">
        <v>0</v>
      </c>
      <c r="G342" s="5">
        <v>0</v>
      </c>
    </row>
    <row r="343" spans="1:7" customFormat="1" x14ac:dyDescent="0.3">
      <c r="A343" t="s">
        <v>925</v>
      </c>
      <c r="B343" t="s">
        <v>1387</v>
      </c>
      <c r="C343" s="2">
        <v>56</v>
      </c>
      <c r="D343" s="5" t="s">
        <v>1528</v>
      </c>
      <c r="E343" s="5" t="s">
        <v>466</v>
      </c>
      <c r="F343" s="5">
        <v>8</v>
      </c>
      <c r="G343" s="5">
        <v>524.41</v>
      </c>
    </row>
    <row r="344" spans="1:7" x14ac:dyDescent="0.3">
      <c r="A344" s="2" t="s">
        <v>270</v>
      </c>
      <c r="B344" s="2" t="s">
        <v>610</v>
      </c>
      <c r="C344" s="2">
        <v>4</v>
      </c>
      <c r="D344" s="5" t="s">
        <v>1511</v>
      </c>
      <c r="E344" s="5" t="s">
        <v>1233</v>
      </c>
      <c r="F344" s="5">
        <v>0</v>
      </c>
      <c r="G344" s="5">
        <v>0</v>
      </c>
    </row>
    <row r="345" spans="1:7" x14ac:dyDescent="0.3">
      <c r="A345" s="2" t="s">
        <v>294</v>
      </c>
      <c r="B345" s="2" t="s">
        <v>603</v>
      </c>
      <c r="C345" s="2">
        <v>5</v>
      </c>
      <c r="D345" s="5" t="s">
        <v>1529</v>
      </c>
      <c r="E345" s="5" t="s">
        <v>1327</v>
      </c>
      <c r="F345" s="5">
        <v>0</v>
      </c>
      <c r="G345" s="5">
        <v>0</v>
      </c>
    </row>
    <row r="346" spans="1:7" customFormat="1" x14ac:dyDescent="0.3">
      <c r="A346" t="s">
        <v>930</v>
      </c>
      <c r="B346" t="s">
        <v>1429</v>
      </c>
      <c r="C346" s="2">
        <v>36</v>
      </c>
      <c r="D346" s="6" t="str">
        <f>"20058"</f>
        <v>20058</v>
      </c>
      <c r="E346" s="5" t="s">
        <v>460</v>
      </c>
      <c r="F346" s="5">
        <v>0</v>
      </c>
      <c r="G346" s="5">
        <v>0</v>
      </c>
    </row>
    <row r="347" spans="1:7" x14ac:dyDescent="0.3">
      <c r="A347" t="s">
        <v>909</v>
      </c>
      <c r="B347" t="s">
        <v>1491</v>
      </c>
      <c r="C347" s="2">
        <v>13</v>
      </c>
      <c r="D347" s="5" t="s">
        <v>982</v>
      </c>
      <c r="E347" s="5" t="s">
        <v>1033</v>
      </c>
      <c r="F347" s="5">
        <v>55</v>
      </c>
      <c r="G347" s="5">
        <v>427.34710000000001</v>
      </c>
    </row>
    <row r="348" spans="1:7" x14ac:dyDescent="0.3">
      <c r="A348" s="2" t="s">
        <v>220</v>
      </c>
      <c r="B348" s="2" t="s">
        <v>388</v>
      </c>
      <c r="C348" s="2">
        <v>22</v>
      </c>
      <c r="D348" s="5" t="s">
        <v>1530</v>
      </c>
      <c r="E348" s="5" t="s">
        <v>1328</v>
      </c>
      <c r="F348" s="5">
        <v>0</v>
      </c>
      <c r="G348" s="5">
        <v>0</v>
      </c>
    </row>
    <row r="349" spans="1:7" customFormat="1" x14ac:dyDescent="0.3">
      <c r="A349" s="2" t="s">
        <v>218</v>
      </c>
      <c r="B349" s="2" t="s">
        <v>386</v>
      </c>
      <c r="C349" s="2">
        <v>6</v>
      </c>
      <c r="D349" s="5" t="s">
        <v>1527</v>
      </c>
      <c r="E349" s="5" t="s">
        <v>1326</v>
      </c>
      <c r="F349" s="5">
        <v>0</v>
      </c>
      <c r="G349" s="5">
        <v>0</v>
      </c>
    </row>
    <row r="350" spans="1:7" x14ac:dyDescent="0.3">
      <c r="A350" s="2" t="s">
        <v>295</v>
      </c>
      <c r="B350" s="2" t="s">
        <v>605</v>
      </c>
      <c r="C350" s="2">
        <v>51</v>
      </c>
      <c r="D350" s="5" t="s">
        <v>1531</v>
      </c>
      <c r="E350" s="5" t="s">
        <v>1329</v>
      </c>
      <c r="F350" s="5">
        <v>0</v>
      </c>
      <c r="G350" s="5">
        <v>0</v>
      </c>
    </row>
    <row r="351" spans="1:7" customFormat="1" x14ac:dyDescent="0.3">
      <c r="A351" s="2" t="s">
        <v>181</v>
      </c>
      <c r="B351" s="2" t="s">
        <v>580</v>
      </c>
      <c r="C351" s="2">
        <v>10</v>
      </c>
      <c r="D351" s="5" t="s">
        <v>1532</v>
      </c>
      <c r="E351" s="5" t="s">
        <v>358</v>
      </c>
      <c r="F351" s="5">
        <v>0</v>
      </c>
      <c r="G351" s="5">
        <v>0</v>
      </c>
    </row>
    <row r="352" spans="1:7" customFormat="1" x14ac:dyDescent="0.3">
      <c r="A352" s="2" t="s">
        <v>252</v>
      </c>
      <c r="B352" s="2" t="s">
        <v>417</v>
      </c>
      <c r="C352" s="2">
        <v>26</v>
      </c>
      <c r="D352" s="5" t="s">
        <v>1533</v>
      </c>
      <c r="E352" s="5" t="s">
        <v>1330</v>
      </c>
      <c r="F352" s="5">
        <v>0</v>
      </c>
      <c r="G352" s="5">
        <v>0</v>
      </c>
    </row>
    <row r="353" spans="1:7" x14ac:dyDescent="0.3">
      <c r="A353" t="s">
        <v>879</v>
      </c>
      <c r="B353" t="s">
        <v>1427</v>
      </c>
      <c r="C353" s="2">
        <v>36</v>
      </c>
      <c r="D353" s="6" t="str">
        <f>"20058"</f>
        <v>20058</v>
      </c>
      <c r="E353" s="5" t="s">
        <v>460</v>
      </c>
      <c r="F353" s="5">
        <v>0</v>
      </c>
      <c r="G353" s="5">
        <v>0</v>
      </c>
    </row>
    <row r="354" spans="1:7" x14ac:dyDescent="0.3">
      <c r="A354" s="2" t="s">
        <v>268</v>
      </c>
      <c r="B354" s="2" t="s">
        <v>556</v>
      </c>
      <c r="C354" s="2">
        <v>128</v>
      </c>
      <c r="D354" s="5" t="s">
        <v>991</v>
      </c>
      <c r="E354" s="5" t="s">
        <v>468</v>
      </c>
      <c r="F354" s="5">
        <v>25</v>
      </c>
      <c r="G354" s="5">
        <v>31.1</v>
      </c>
    </row>
    <row r="355" spans="1:7" customFormat="1" x14ac:dyDescent="0.3">
      <c r="A355" s="2" t="s">
        <v>269</v>
      </c>
      <c r="B355" s="2" t="s">
        <v>609</v>
      </c>
      <c r="C355" s="2">
        <v>4</v>
      </c>
      <c r="D355" s="5" t="s">
        <v>986</v>
      </c>
      <c r="E355" s="5" t="s">
        <v>473</v>
      </c>
      <c r="F355" s="5">
        <v>0</v>
      </c>
      <c r="G355" s="5">
        <v>0</v>
      </c>
    </row>
    <row r="356" spans="1:7" customFormat="1" x14ac:dyDescent="0.3">
      <c r="A356" s="7">
        <v>117417</v>
      </c>
      <c r="B356" t="s">
        <v>1375</v>
      </c>
      <c r="C356" s="2">
        <v>193</v>
      </c>
      <c r="D356" s="5" t="s">
        <v>994</v>
      </c>
      <c r="E356" s="5" t="s">
        <v>1331</v>
      </c>
      <c r="F356" s="5">
        <v>22</v>
      </c>
      <c r="G356" s="5">
        <v>106.7077</v>
      </c>
    </row>
    <row r="357" spans="1:7" x14ac:dyDescent="0.3">
      <c r="A357" s="2" t="s">
        <v>139</v>
      </c>
      <c r="B357" s="2" t="s">
        <v>506</v>
      </c>
      <c r="C357" s="2">
        <v>496</v>
      </c>
      <c r="D357" s="5" t="s">
        <v>1509</v>
      </c>
      <c r="E357" s="5" t="s">
        <v>1165</v>
      </c>
      <c r="F357" s="5">
        <v>10</v>
      </c>
      <c r="G357" s="5">
        <v>174</v>
      </c>
    </row>
    <row r="358" spans="1:7" x14ac:dyDescent="0.3">
      <c r="A358" s="2" t="s">
        <v>143</v>
      </c>
      <c r="B358" s="2" t="s">
        <v>521</v>
      </c>
      <c r="C358" s="2">
        <v>55</v>
      </c>
      <c r="D358" s="5" t="s">
        <v>1534</v>
      </c>
      <c r="E358" s="5" t="s">
        <v>1332</v>
      </c>
      <c r="F358" s="5">
        <v>21</v>
      </c>
      <c r="G358" s="5">
        <v>276.91480000000001</v>
      </c>
    </row>
    <row r="359" spans="1:7" customFormat="1" x14ac:dyDescent="0.3">
      <c r="A359" t="s">
        <v>1001</v>
      </c>
      <c r="B359" t="s">
        <v>1151</v>
      </c>
      <c r="C359" s="2">
        <v>100</v>
      </c>
      <c r="D359" s="5" t="s">
        <v>1535</v>
      </c>
      <c r="E359" s="5" t="s">
        <v>1333</v>
      </c>
      <c r="F359" s="5">
        <v>16</v>
      </c>
      <c r="G359" s="5">
        <v>355.13189999999997</v>
      </c>
    </row>
    <row r="360" spans="1:7" x14ac:dyDescent="0.3">
      <c r="A360" s="2" t="s">
        <v>178</v>
      </c>
      <c r="B360" s="2" t="s">
        <v>578</v>
      </c>
      <c r="C360" s="2">
        <v>7</v>
      </c>
      <c r="D360" s="5" t="s">
        <v>1536</v>
      </c>
      <c r="E360" s="5" t="s">
        <v>1334</v>
      </c>
      <c r="F360" s="5">
        <v>22</v>
      </c>
      <c r="G360" s="5">
        <v>327.39319999999998</v>
      </c>
    </row>
    <row r="361" spans="1:7" customFormat="1" x14ac:dyDescent="0.3">
      <c r="A361" s="2" t="s">
        <v>146</v>
      </c>
      <c r="B361" s="2" t="s">
        <v>524</v>
      </c>
      <c r="C361" s="2">
        <v>184</v>
      </c>
      <c r="D361" s="5" t="s">
        <v>1510</v>
      </c>
      <c r="E361" s="5" t="s">
        <v>570</v>
      </c>
      <c r="F361" s="5">
        <v>0</v>
      </c>
      <c r="G361" s="5">
        <v>0</v>
      </c>
    </row>
    <row r="362" spans="1:7" x14ac:dyDescent="0.3">
      <c r="A362" t="s">
        <v>877</v>
      </c>
      <c r="B362" t="s">
        <v>1308</v>
      </c>
      <c r="C362" s="2">
        <v>32</v>
      </c>
      <c r="D362" s="5" t="s">
        <v>1537</v>
      </c>
      <c r="E362" s="5" t="s">
        <v>1335</v>
      </c>
      <c r="F362" s="5">
        <v>0</v>
      </c>
      <c r="G362" s="5">
        <v>0</v>
      </c>
    </row>
    <row r="363" spans="1:7" customFormat="1" x14ac:dyDescent="0.3">
      <c r="A363" s="2" t="s">
        <v>157</v>
      </c>
      <c r="B363" s="2" t="s">
        <v>509</v>
      </c>
      <c r="C363" s="2">
        <v>12</v>
      </c>
      <c r="D363" s="5" t="s">
        <v>984</v>
      </c>
      <c r="E363" s="5" t="s">
        <v>1336</v>
      </c>
      <c r="F363" s="5">
        <v>28</v>
      </c>
      <c r="G363" s="5">
        <v>363.32209999999998</v>
      </c>
    </row>
    <row r="364" spans="1:7" customFormat="1" x14ac:dyDescent="0.3">
      <c r="A364" s="2" t="s">
        <v>185</v>
      </c>
      <c r="B364" s="2" t="s">
        <v>447</v>
      </c>
      <c r="C364" s="2">
        <v>8</v>
      </c>
      <c r="D364" s="5" t="s">
        <v>986</v>
      </c>
      <c r="E364" s="5" t="s">
        <v>473</v>
      </c>
      <c r="F364" s="5">
        <v>22</v>
      </c>
      <c r="G364" s="5">
        <v>65.805000000000007</v>
      </c>
    </row>
    <row r="365" spans="1:7" customFormat="1" x14ac:dyDescent="0.3">
      <c r="A365" s="2" t="s">
        <v>277</v>
      </c>
      <c r="B365" s="2" t="s">
        <v>618</v>
      </c>
      <c r="C365" s="2">
        <v>4</v>
      </c>
      <c r="D365" s="5" t="s">
        <v>1538</v>
      </c>
      <c r="E365" s="5" t="s">
        <v>1337</v>
      </c>
      <c r="F365" s="5">
        <v>0</v>
      </c>
      <c r="G365" s="5">
        <v>0</v>
      </c>
    </row>
    <row r="366" spans="1:7" customFormat="1" x14ac:dyDescent="0.3">
      <c r="A366" s="2" t="s">
        <v>183</v>
      </c>
      <c r="B366" s="2" t="s">
        <v>445</v>
      </c>
      <c r="C366" s="2">
        <v>2</v>
      </c>
      <c r="D366" s="5" t="s">
        <v>1539</v>
      </c>
      <c r="E366" s="5" t="s">
        <v>1338</v>
      </c>
      <c r="F366" s="5">
        <v>0</v>
      </c>
      <c r="G366" s="5">
        <v>0</v>
      </c>
    </row>
    <row r="367" spans="1:7" x14ac:dyDescent="0.3">
      <c r="A367" t="s">
        <v>894</v>
      </c>
      <c r="B367" t="s">
        <v>1481</v>
      </c>
      <c r="C367" s="2">
        <v>5</v>
      </c>
      <c r="D367" s="5" t="s">
        <v>1540</v>
      </c>
      <c r="E367" s="5" t="s">
        <v>1339</v>
      </c>
      <c r="F367" s="5">
        <v>0</v>
      </c>
      <c r="G367" s="5">
        <v>0</v>
      </c>
    </row>
    <row r="368" spans="1:7" x14ac:dyDescent="0.3">
      <c r="A368" s="2" t="s">
        <v>167</v>
      </c>
      <c r="B368" s="2" t="s">
        <v>443</v>
      </c>
      <c r="C368" s="2">
        <v>470</v>
      </c>
      <c r="D368" s="5" t="s">
        <v>986</v>
      </c>
      <c r="E368" s="5" t="s">
        <v>473</v>
      </c>
      <c r="F368" s="5">
        <v>0</v>
      </c>
      <c r="G368" s="5">
        <v>0</v>
      </c>
    </row>
    <row r="369" spans="1:7" x14ac:dyDescent="0.3">
      <c r="A369" s="2" t="s">
        <v>24</v>
      </c>
      <c r="B369" s="2" t="s">
        <v>342</v>
      </c>
      <c r="C369" s="2">
        <v>17</v>
      </c>
      <c r="D369" s="5" t="s">
        <v>988</v>
      </c>
      <c r="E369" s="5" t="s">
        <v>476</v>
      </c>
      <c r="F369" s="5">
        <v>13</v>
      </c>
      <c r="G369" s="5">
        <v>80.842299999999994</v>
      </c>
    </row>
    <row r="370" spans="1:7" x14ac:dyDescent="0.3">
      <c r="A370" s="2" t="s">
        <v>195</v>
      </c>
      <c r="B370" s="2" t="s">
        <v>586</v>
      </c>
      <c r="C370" s="2">
        <v>20</v>
      </c>
      <c r="D370" s="5" t="s">
        <v>1541</v>
      </c>
      <c r="E370" s="5" t="s">
        <v>478</v>
      </c>
      <c r="F370" s="5">
        <v>0</v>
      </c>
      <c r="G370" s="5">
        <v>0</v>
      </c>
    </row>
    <row r="371" spans="1:7" customFormat="1" x14ac:dyDescent="0.3">
      <c r="A371" s="2" t="s">
        <v>117</v>
      </c>
      <c r="B371" s="2" t="s">
        <v>1580</v>
      </c>
      <c r="C371" s="2">
        <v>110</v>
      </c>
      <c r="D371" s="5" t="s">
        <v>1542</v>
      </c>
      <c r="E371" s="5" t="s">
        <v>1340</v>
      </c>
      <c r="F371" s="5">
        <v>0</v>
      </c>
      <c r="G371" s="5">
        <v>0</v>
      </c>
    </row>
    <row r="372" spans="1:7" customFormat="1" x14ac:dyDescent="0.3">
      <c r="A372" s="2" t="s">
        <v>282</v>
      </c>
      <c r="B372" s="2" t="s">
        <v>628</v>
      </c>
      <c r="C372" s="2">
        <v>60</v>
      </c>
      <c r="D372" s="5" t="s">
        <v>993</v>
      </c>
      <c r="E372" s="5" t="s">
        <v>1341</v>
      </c>
      <c r="F372" s="5">
        <v>0</v>
      </c>
      <c r="G372" s="5">
        <v>0</v>
      </c>
    </row>
    <row r="373" spans="1:7" customFormat="1" x14ac:dyDescent="0.3">
      <c r="A373" s="2" t="s">
        <v>40</v>
      </c>
      <c r="B373" s="2" t="s">
        <v>354</v>
      </c>
      <c r="C373" s="2">
        <v>4</v>
      </c>
      <c r="D373" s="5" t="s">
        <v>1543</v>
      </c>
      <c r="E373" s="5" t="s">
        <v>1342</v>
      </c>
      <c r="F373" s="5">
        <v>18</v>
      </c>
      <c r="G373" s="5">
        <v>394.2</v>
      </c>
    </row>
    <row r="374" spans="1:7" x14ac:dyDescent="0.3">
      <c r="A374" s="2" t="s">
        <v>10</v>
      </c>
      <c r="B374" s="2" t="s">
        <v>326</v>
      </c>
      <c r="C374" s="2">
        <v>18</v>
      </c>
      <c r="D374" s="5" t="s">
        <v>1544</v>
      </c>
      <c r="E374" s="5" t="s">
        <v>1343</v>
      </c>
      <c r="F374" s="5">
        <v>0</v>
      </c>
      <c r="G374" s="5">
        <v>0</v>
      </c>
    </row>
    <row r="375" spans="1:7" x14ac:dyDescent="0.3">
      <c r="A375" s="2" t="s">
        <v>74</v>
      </c>
      <c r="B375" s="2" t="s">
        <v>527</v>
      </c>
      <c r="C375" s="2">
        <v>10</v>
      </c>
      <c r="D375" s="5" t="s">
        <v>1541</v>
      </c>
      <c r="E375" s="5" t="s">
        <v>478</v>
      </c>
      <c r="F375" s="5">
        <v>55</v>
      </c>
      <c r="G375" s="5">
        <v>217.58670000000001</v>
      </c>
    </row>
    <row r="376" spans="1:7" x14ac:dyDescent="0.3">
      <c r="A376" t="s">
        <v>966</v>
      </c>
      <c r="B376" t="s">
        <v>1434</v>
      </c>
      <c r="C376" s="2">
        <v>21</v>
      </c>
      <c r="D376" s="5" t="s">
        <v>81</v>
      </c>
      <c r="E376" s="5" t="s">
        <v>532</v>
      </c>
      <c r="F376" s="5">
        <v>0</v>
      </c>
      <c r="G376" s="5">
        <v>0</v>
      </c>
    </row>
    <row r="377" spans="1:7" x14ac:dyDescent="0.3">
      <c r="A377" s="2" t="s">
        <v>299</v>
      </c>
      <c r="B377" s="2" t="s">
        <v>563</v>
      </c>
      <c r="C377" s="2">
        <v>5</v>
      </c>
      <c r="D377" s="5" t="s">
        <v>1545</v>
      </c>
      <c r="E377" s="5" t="s">
        <v>442</v>
      </c>
      <c r="F377" s="5">
        <v>0</v>
      </c>
      <c r="G377" s="5">
        <v>0</v>
      </c>
    </row>
    <row r="378" spans="1:7" x14ac:dyDescent="0.3">
      <c r="A378" s="7">
        <v>119154</v>
      </c>
      <c r="B378" t="s">
        <v>1476</v>
      </c>
      <c r="C378" s="2">
        <v>3</v>
      </c>
      <c r="D378" s="5" t="s">
        <v>1546</v>
      </c>
      <c r="E378" s="5" t="s">
        <v>1344</v>
      </c>
      <c r="F378" s="5">
        <v>0</v>
      </c>
      <c r="G378" s="5">
        <v>0</v>
      </c>
    </row>
    <row r="379" spans="1:7" customFormat="1" x14ac:dyDescent="0.3">
      <c r="A379" t="s">
        <v>849</v>
      </c>
      <c r="B379" t="s">
        <v>1459</v>
      </c>
      <c r="C379" s="2">
        <v>10</v>
      </c>
      <c r="D379" s="5" t="s">
        <v>1547</v>
      </c>
      <c r="E379" s="5" t="s">
        <v>1345</v>
      </c>
      <c r="F379" s="5">
        <v>0</v>
      </c>
      <c r="G379" s="5">
        <v>0</v>
      </c>
    </row>
    <row r="380" spans="1:7" x14ac:dyDescent="0.3">
      <c r="A380" s="2" t="s">
        <v>148</v>
      </c>
      <c r="B380" s="2" t="s">
        <v>526</v>
      </c>
      <c r="C380" s="2">
        <v>48</v>
      </c>
      <c r="D380" s="5" t="s">
        <v>998</v>
      </c>
      <c r="E380" s="5" t="s">
        <v>1346</v>
      </c>
      <c r="F380" s="5">
        <v>0</v>
      </c>
      <c r="G380" s="5">
        <v>0</v>
      </c>
    </row>
    <row r="381" spans="1:7" customFormat="1" x14ac:dyDescent="0.3">
      <c r="A381" t="s">
        <v>944</v>
      </c>
      <c r="B381" t="s">
        <v>1460</v>
      </c>
      <c r="C381" s="2">
        <v>13</v>
      </c>
      <c r="D381" s="5" t="s">
        <v>1548</v>
      </c>
      <c r="E381" s="5" t="s">
        <v>1347</v>
      </c>
      <c r="F381" s="5">
        <v>7</v>
      </c>
      <c r="G381" s="5">
        <v>315.94569999999999</v>
      </c>
    </row>
    <row r="382" spans="1:7" x14ac:dyDescent="0.3">
      <c r="A382" t="s">
        <v>814</v>
      </c>
      <c r="B382" t="s">
        <v>1390</v>
      </c>
      <c r="C382" s="2">
        <v>4</v>
      </c>
      <c r="D382" s="5" t="s">
        <v>987</v>
      </c>
      <c r="E382" s="5" t="s">
        <v>480</v>
      </c>
      <c r="F382" s="5">
        <v>31</v>
      </c>
      <c r="G382" s="5">
        <v>166</v>
      </c>
    </row>
    <row r="383" spans="1:7" x14ac:dyDescent="0.3">
      <c r="A383" s="2" t="s">
        <v>261</v>
      </c>
      <c r="B383" s="2" t="s">
        <v>426</v>
      </c>
      <c r="C383" s="2">
        <v>27</v>
      </c>
      <c r="D383" s="5" t="s">
        <v>1525</v>
      </c>
      <c r="E383" s="5" t="s">
        <v>464</v>
      </c>
      <c r="F383" s="5">
        <v>0</v>
      </c>
      <c r="G383" s="5">
        <v>0</v>
      </c>
    </row>
    <row r="384" spans="1:7" x14ac:dyDescent="0.3">
      <c r="A384" s="2" t="s">
        <v>115</v>
      </c>
      <c r="B384" s="2" t="s">
        <v>433</v>
      </c>
      <c r="C384" s="2">
        <v>24</v>
      </c>
      <c r="D384" s="5" t="s">
        <v>1549</v>
      </c>
      <c r="E384" s="5" t="s">
        <v>1348</v>
      </c>
      <c r="F384" s="5">
        <v>8</v>
      </c>
      <c r="G384" s="5">
        <v>17.7</v>
      </c>
    </row>
    <row r="385" spans="1:7" customFormat="1" x14ac:dyDescent="0.3">
      <c r="A385" s="2" t="s">
        <v>128</v>
      </c>
      <c r="B385" s="2" t="s">
        <v>495</v>
      </c>
      <c r="C385" s="2">
        <v>33</v>
      </c>
      <c r="D385" s="5" t="s">
        <v>1543</v>
      </c>
      <c r="E385" s="5" t="s">
        <v>1342</v>
      </c>
      <c r="F385" s="5">
        <v>0</v>
      </c>
      <c r="G385" s="5">
        <v>0</v>
      </c>
    </row>
    <row r="386" spans="1:7" x14ac:dyDescent="0.3">
      <c r="A386" t="s">
        <v>910</v>
      </c>
      <c r="B386" t="s">
        <v>1492</v>
      </c>
      <c r="C386" s="2">
        <v>3</v>
      </c>
      <c r="D386" s="5" t="s">
        <v>998</v>
      </c>
      <c r="E386" s="5" t="s">
        <v>1346</v>
      </c>
      <c r="F386" s="5">
        <v>39</v>
      </c>
      <c r="G386" s="5">
        <v>117</v>
      </c>
    </row>
    <row r="387" spans="1:7" x14ac:dyDescent="0.3">
      <c r="A387" s="2" t="s">
        <v>122</v>
      </c>
      <c r="B387" s="2" t="s">
        <v>489</v>
      </c>
      <c r="C387" s="2">
        <v>14</v>
      </c>
      <c r="D387" s="5" t="s">
        <v>990</v>
      </c>
      <c r="E387" s="5" t="s">
        <v>481</v>
      </c>
      <c r="F387" s="5">
        <v>8</v>
      </c>
      <c r="G387" s="5">
        <v>49.862499999999997</v>
      </c>
    </row>
    <row r="388" spans="1:7" customFormat="1" x14ac:dyDescent="0.3">
      <c r="A388" s="2" t="s">
        <v>14</v>
      </c>
      <c r="B388" s="2" t="s">
        <v>330</v>
      </c>
      <c r="C388" s="2">
        <v>24</v>
      </c>
      <c r="D388" s="5" t="s">
        <v>1550</v>
      </c>
      <c r="E388" s="5" t="s">
        <v>1349</v>
      </c>
      <c r="F388" s="5">
        <v>35</v>
      </c>
      <c r="G388" s="5">
        <v>565.63660000000004</v>
      </c>
    </row>
    <row r="389" spans="1:7" customFormat="1" x14ac:dyDescent="0.3">
      <c r="A389" s="2" t="s">
        <v>8</v>
      </c>
      <c r="B389" s="2" t="s">
        <v>320</v>
      </c>
      <c r="C389" s="2">
        <v>466</v>
      </c>
      <c r="D389" s="5" t="s">
        <v>1544</v>
      </c>
      <c r="E389" s="5" t="s">
        <v>1343</v>
      </c>
      <c r="F389" s="5">
        <v>7</v>
      </c>
      <c r="G389" s="5">
        <v>246.5129</v>
      </c>
    </row>
    <row r="390" spans="1:7" x14ac:dyDescent="0.3">
      <c r="A390" t="s">
        <v>853</v>
      </c>
      <c r="B390" t="s">
        <v>1464</v>
      </c>
      <c r="C390" s="2">
        <v>13</v>
      </c>
      <c r="D390" s="5" t="s">
        <v>1550</v>
      </c>
      <c r="E390" s="5" t="s">
        <v>1349</v>
      </c>
      <c r="F390" s="5">
        <v>0</v>
      </c>
      <c r="G390" s="5">
        <v>0</v>
      </c>
    </row>
    <row r="391" spans="1:7" x14ac:dyDescent="0.3">
      <c r="A391" s="2" t="s">
        <v>258</v>
      </c>
      <c r="B391" s="2" t="s">
        <v>423</v>
      </c>
      <c r="C391" s="2">
        <v>23</v>
      </c>
      <c r="D391" s="5" t="s">
        <v>1551</v>
      </c>
      <c r="E391" s="5" t="s">
        <v>1350</v>
      </c>
      <c r="F391" s="5">
        <v>21</v>
      </c>
      <c r="G391" s="5">
        <v>155.9948</v>
      </c>
    </row>
    <row r="392" spans="1:7" x14ac:dyDescent="0.3">
      <c r="A392" t="s">
        <v>858</v>
      </c>
      <c r="B392" t="s">
        <v>1455</v>
      </c>
      <c r="C392" s="2">
        <v>7</v>
      </c>
      <c r="D392" s="5" t="s">
        <v>1552</v>
      </c>
      <c r="E392" s="5" t="s">
        <v>1351</v>
      </c>
      <c r="F392" s="5">
        <v>11</v>
      </c>
      <c r="G392" s="5">
        <v>238.7664</v>
      </c>
    </row>
    <row r="393" spans="1:7" x14ac:dyDescent="0.3">
      <c r="A393" s="2" t="s">
        <v>98</v>
      </c>
      <c r="B393" s="2" t="s">
        <v>543</v>
      </c>
      <c r="C393" s="2">
        <v>25</v>
      </c>
      <c r="D393" s="5" t="s">
        <v>1553</v>
      </c>
      <c r="E393" s="5" t="s">
        <v>1352</v>
      </c>
      <c r="F393" s="5">
        <v>0</v>
      </c>
      <c r="G393" s="5">
        <v>0</v>
      </c>
    </row>
    <row r="394" spans="1:7" x14ac:dyDescent="0.3">
      <c r="A394" s="2" t="s">
        <v>208</v>
      </c>
      <c r="B394" s="2" t="s">
        <v>376</v>
      </c>
      <c r="C394" s="2">
        <v>4</v>
      </c>
      <c r="D394" s="5" t="s">
        <v>1554</v>
      </c>
      <c r="E394" s="5" t="s">
        <v>1353</v>
      </c>
      <c r="F394" s="5">
        <v>0</v>
      </c>
      <c r="G394" s="5">
        <v>0</v>
      </c>
    </row>
    <row r="395" spans="1:7" x14ac:dyDescent="0.3">
      <c r="A395" s="2" t="s">
        <v>260</v>
      </c>
      <c r="B395" s="2" t="s">
        <v>425</v>
      </c>
      <c r="C395" s="2">
        <v>21</v>
      </c>
      <c r="D395" s="5" t="s">
        <v>1555</v>
      </c>
      <c r="E395" s="5" t="s">
        <v>1354</v>
      </c>
      <c r="F395" s="5">
        <v>0</v>
      </c>
      <c r="G395" s="5">
        <v>0</v>
      </c>
    </row>
    <row r="396" spans="1:7" x14ac:dyDescent="0.3">
      <c r="A396" t="s">
        <v>923</v>
      </c>
      <c r="B396" t="s">
        <v>1496</v>
      </c>
      <c r="C396" s="2">
        <v>71</v>
      </c>
      <c r="D396" s="5" t="s">
        <v>1556</v>
      </c>
      <c r="E396" s="5" t="s">
        <v>1355</v>
      </c>
      <c r="F396" s="5">
        <v>0</v>
      </c>
      <c r="G396" s="5">
        <v>0</v>
      </c>
    </row>
    <row r="397" spans="1:7" x14ac:dyDescent="0.3">
      <c r="A397" t="s">
        <v>857</v>
      </c>
      <c r="B397" t="s">
        <v>389</v>
      </c>
      <c r="C397" s="2">
        <v>29</v>
      </c>
      <c r="D397" s="5" t="s">
        <v>1557</v>
      </c>
      <c r="E397" s="5" t="s">
        <v>1356</v>
      </c>
      <c r="F397" s="5">
        <v>31</v>
      </c>
      <c r="G397" s="5">
        <v>66</v>
      </c>
    </row>
    <row r="398" spans="1:7" x14ac:dyDescent="0.3">
      <c r="A398" t="s">
        <v>931</v>
      </c>
      <c r="B398" t="s">
        <v>1454</v>
      </c>
      <c r="C398" s="2">
        <v>41</v>
      </c>
      <c r="D398" s="5" t="s">
        <v>1558</v>
      </c>
      <c r="E398" s="5" t="s">
        <v>1357</v>
      </c>
      <c r="F398" s="5">
        <v>13</v>
      </c>
      <c r="G398" s="5">
        <v>235.19540000000001</v>
      </c>
    </row>
    <row r="399" spans="1:7" x14ac:dyDescent="0.3">
      <c r="A399" s="2" t="s">
        <v>59</v>
      </c>
      <c r="B399" s="2" t="s">
        <v>373</v>
      </c>
      <c r="C399" s="2">
        <v>5</v>
      </c>
      <c r="D399" s="5" t="s">
        <v>1553</v>
      </c>
      <c r="E399" s="5" t="s">
        <v>1352</v>
      </c>
      <c r="F399" s="5">
        <v>26</v>
      </c>
      <c r="G399" s="5">
        <v>399.815</v>
      </c>
    </row>
    <row r="400" spans="1:7" x14ac:dyDescent="0.3">
      <c r="A400" t="s">
        <v>922</v>
      </c>
      <c r="B400" t="s">
        <v>1495</v>
      </c>
      <c r="C400" s="2">
        <v>71</v>
      </c>
      <c r="D400" s="5" t="s">
        <v>1554</v>
      </c>
      <c r="E400" s="5" t="s">
        <v>1353</v>
      </c>
      <c r="F400" s="5">
        <v>9</v>
      </c>
      <c r="G400" s="5">
        <v>30.334399999999999</v>
      </c>
    </row>
    <row r="401" spans="1:7" x14ac:dyDescent="0.3">
      <c r="A401" s="2" t="s">
        <v>212</v>
      </c>
      <c r="B401" s="2" t="s">
        <v>380</v>
      </c>
      <c r="C401" s="2">
        <v>70</v>
      </c>
      <c r="D401" s="5" t="s">
        <v>1559</v>
      </c>
      <c r="E401" s="5" t="s">
        <v>1358</v>
      </c>
      <c r="F401" s="5">
        <v>30</v>
      </c>
      <c r="G401" s="5">
        <v>506.05669999999998</v>
      </c>
    </row>
    <row r="402" spans="1:7" x14ac:dyDescent="0.3">
      <c r="A402" s="2" t="s">
        <v>249</v>
      </c>
      <c r="B402" s="2" t="s">
        <v>414</v>
      </c>
      <c r="C402" s="2">
        <v>26</v>
      </c>
      <c r="D402" s="5" t="s">
        <v>149</v>
      </c>
      <c r="E402" s="5" t="s">
        <v>1359</v>
      </c>
      <c r="F402" s="5">
        <v>0</v>
      </c>
      <c r="G402" s="5">
        <v>0</v>
      </c>
    </row>
    <row r="403" spans="1:7" x14ac:dyDescent="0.3">
      <c r="A403" s="2" t="s">
        <v>104</v>
      </c>
      <c r="B403" s="2" t="s">
        <v>546</v>
      </c>
      <c r="C403" s="2">
        <v>30</v>
      </c>
      <c r="D403" s="5" t="s">
        <v>113</v>
      </c>
      <c r="E403" s="5" t="s">
        <v>1360</v>
      </c>
      <c r="F403" s="5">
        <v>33</v>
      </c>
      <c r="G403" s="5">
        <v>124.5658</v>
      </c>
    </row>
    <row r="404" spans="1:7" x14ac:dyDescent="0.3">
      <c r="A404" t="s">
        <v>911</v>
      </c>
      <c r="B404" t="s">
        <v>1492</v>
      </c>
      <c r="C404" s="2">
        <v>3</v>
      </c>
      <c r="D404" s="5" t="s">
        <v>883</v>
      </c>
      <c r="E404" s="5" t="s">
        <v>1361</v>
      </c>
      <c r="F404" s="5">
        <v>0</v>
      </c>
      <c r="G404" s="5">
        <v>0</v>
      </c>
    </row>
    <row r="405" spans="1:7" x14ac:dyDescent="0.3">
      <c r="A405" s="2" t="s">
        <v>297</v>
      </c>
      <c r="B405" s="2" t="s">
        <v>562</v>
      </c>
      <c r="C405" s="2">
        <v>14</v>
      </c>
      <c r="D405" s="5" t="s">
        <v>808</v>
      </c>
      <c r="E405" s="5" t="s">
        <v>1362</v>
      </c>
      <c r="F405" s="5">
        <v>52.02</v>
      </c>
      <c r="G405" s="5">
        <v>0.52790000000000004</v>
      </c>
    </row>
    <row r="406" spans="1:7" x14ac:dyDescent="0.3">
      <c r="A406" s="2" t="s">
        <v>33</v>
      </c>
      <c r="B406" s="2" t="s">
        <v>349</v>
      </c>
      <c r="C406" s="2">
        <v>4</v>
      </c>
      <c r="D406" s="5" t="s">
        <v>1024</v>
      </c>
      <c r="E406" s="5" t="s">
        <v>1363</v>
      </c>
      <c r="F406" s="5">
        <v>0</v>
      </c>
      <c r="G406" s="5">
        <v>0</v>
      </c>
    </row>
    <row r="407" spans="1:7" x14ac:dyDescent="0.3">
      <c r="A407" s="2" t="s">
        <v>53</v>
      </c>
      <c r="B407" s="2" t="s">
        <v>316</v>
      </c>
      <c r="C407" s="2">
        <v>12</v>
      </c>
      <c r="D407" s="5" t="s">
        <v>862</v>
      </c>
      <c r="E407" s="5" t="s">
        <v>1365</v>
      </c>
      <c r="F407" s="5">
        <v>0</v>
      </c>
      <c r="G407" s="5">
        <v>0</v>
      </c>
    </row>
    <row r="408" spans="1:7" x14ac:dyDescent="0.3">
      <c r="A408" t="s">
        <v>881</v>
      </c>
      <c r="B408" t="s">
        <v>1473</v>
      </c>
      <c r="C408" s="2">
        <v>13</v>
      </c>
      <c r="D408" s="5" t="s">
        <v>866</v>
      </c>
      <c r="E408" s="5" t="s">
        <v>1366</v>
      </c>
      <c r="F408" s="5">
        <v>0</v>
      </c>
      <c r="G408" s="5">
        <v>0</v>
      </c>
    </row>
    <row r="409" spans="1:7" x14ac:dyDescent="0.3">
      <c r="A409" s="2" t="s">
        <v>222</v>
      </c>
      <c r="B409" s="2" t="s">
        <v>324</v>
      </c>
      <c r="C409" s="2">
        <v>32</v>
      </c>
      <c r="D409" s="5" t="s">
        <v>867</v>
      </c>
      <c r="E409" s="5" t="s">
        <v>1367</v>
      </c>
      <c r="F409" s="5">
        <v>0</v>
      </c>
      <c r="G409" s="5">
        <v>0</v>
      </c>
    </row>
    <row r="410" spans="1:7" x14ac:dyDescent="0.3">
      <c r="A410" s="2" t="s">
        <v>291</v>
      </c>
      <c r="B410" s="2" t="s">
        <v>604</v>
      </c>
      <c r="C410" s="2">
        <v>21</v>
      </c>
      <c r="D410" s="5" t="s">
        <v>876</v>
      </c>
      <c r="E410" s="5" t="s">
        <v>1368</v>
      </c>
      <c r="F410" s="5">
        <v>0</v>
      </c>
      <c r="G410" s="5">
        <v>0</v>
      </c>
    </row>
    <row r="411" spans="1:7" x14ac:dyDescent="0.3">
      <c r="A411" t="s">
        <v>912</v>
      </c>
      <c r="B411" t="s">
        <v>1444</v>
      </c>
      <c r="C411" s="2">
        <v>43</v>
      </c>
      <c r="D411" s="5" t="s">
        <v>214</v>
      </c>
      <c r="E411" s="5" t="s">
        <v>382</v>
      </c>
      <c r="F411" s="5">
        <v>0</v>
      </c>
      <c r="G411" s="5">
        <v>0</v>
      </c>
    </row>
    <row r="412" spans="1:7" x14ac:dyDescent="0.3">
      <c r="A412" s="2" t="s">
        <v>28</v>
      </c>
      <c r="B412" s="2" t="s">
        <v>344</v>
      </c>
      <c r="C412" s="2">
        <v>14</v>
      </c>
      <c r="D412" s="5" t="s">
        <v>809</v>
      </c>
      <c r="E412" s="5" t="s">
        <v>1369</v>
      </c>
      <c r="F412" s="5">
        <v>5</v>
      </c>
      <c r="G412" s="5">
        <v>14.464</v>
      </c>
    </row>
    <row r="413" spans="1:7" x14ac:dyDescent="0.3">
      <c r="A413" t="s">
        <v>663</v>
      </c>
      <c r="B413" t="s">
        <v>1083</v>
      </c>
      <c r="C413" s="2">
        <v>99</v>
      </c>
      <c r="D413" s="5" t="s">
        <v>215</v>
      </c>
      <c r="E413" s="5" t="s">
        <v>1370</v>
      </c>
      <c r="F413" s="5">
        <v>0</v>
      </c>
      <c r="G413" s="5">
        <v>0</v>
      </c>
    </row>
    <row r="414" spans="1:7" x14ac:dyDescent="0.3">
      <c r="A414" s="2" t="s">
        <v>265</v>
      </c>
      <c r="B414" s="2" t="s">
        <v>430</v>
      </c>
      <c r="C414" s="2">
        <v>60</v>
      </c>
      <c r="D414" s="5" t="s">
        <v>847</v>
      </c>
      <c r="E414" s="5" t="s">
        <v>1371</v>
      </c>
      <c r="F414" s="5">
        <v>0</v>
      </c>
      <c r="G414" s="5">
        <v>0</v>
      </c>
    </row>
    <row r="415" spans="1:7" x14ac:dyDescent="0.3">
      <c r="A415" s="2" t="s">
        <v>154</v>
      </c>
      <c r="B415" s="2" t="s">
        <v>515</v>
      </c>
      <c r="C415" s="2">
        <v>8</v>
      </c>
      <c r="D415" s="5" t="s">
        <v>810</v>
      </c>
      <c r="E415" s="5" t="s">
        <v>1372</v>
      </c>
      <c r="F415" s="5">
        <v>38</v>
      </c>
      <c r="G415" s="5">
        <v>3.5</v>
      </c>
    </row>
    <row r="416" spans="1:7" x14ac:dyDescent="0.3">
      <c r="A416" s="2" t="s">
        <v>137</v>
      </c>
      <c r="B416" s="2" t="s">
        <v>505</v>
      </c>
      <c r="C416" s="2">
        <v>73</v>
      </c>
      <c r="D416" s="5" t="s">
        <v>1560</v>
      </c>
      <c r="E416" s="5" t="s">
        <v>1373</v>
      </c>
      <c r="F416" s="5">
        <v>0</v>
      </c>
      <c r="G416" s="5">
        <v>0</v>
      </c>
    </row>
    <row r="417" spans="1:7" x14ac:dyDescent="0.3">
      <c r="A417" s="2" t="s">
        <v>162</v>
      </c>
      <c r="B417" s="2" t="s">
        <v>437</v>
      </c>
      <c r="C417" s="2">
        <v>8</v>
      </c>
      <c r="D417" s="5" t="s">
        <v>1561</v>
      </c>
      <c r="E417" s="5" t="s">
        <v>1374</v>
      </c>
      <c r="F417" s="5">
        <v>0</v>
      </c>
      <c r="G417" s="5">
        <v>0</v>
      </c>
    </row>
    <row r="418" spans="1:7" x14ac:dyDescent="0.3">
      <c r="A418" s="2" t="s">
        <v>255</v>
      </c>
      <c r="B418" s="2" t="s">
        <v>420</v>
      </c>
      <c r="C418" s="2">
        <v>14</v>
      </c>
      <c r="D418" s="5" t="s">
        <v>1562</v>
      </c>
      <c r="E418" s="5" t="s">
        <v>1375</v>
      </c>
      <c r="F418" s="5">
        <v>0</v>
      </c>
      <c r="G418" s="5">
        <v>0</v>
      </c>
    </row>
    <row r="419" spans="1:7" x14ac:dyDescent="0.3">
      <c r="A419" s="2" t="s">
        <v>136</v>
      </c>
      <c r="B419" s="2" t="s">
        <v>503</v>
      </c>
      <c r="C419" s="2">
        <v>18</v>
      </c>
      <c r="D419" s="5" t="s">
        <v>1025</v>
      </c>
      <c r="E419" s="5" t="s">
        <v>1376</v>
      </c>
      <c r="F419" s="5">
        <v>0</v>
      </c>
      <c r="G419" s="5">
        <v>0</v>
      </c>
    </row>
    <row r="420" spans="1:7" x14ac:dyDescent="0.3">
      <c r="A420" s="2" t="s">
        <v>207</v>
      </c>
      <c r="B420" s="2" t="s">
        <v>375</v>
      </c>
      <c r="C420" s="2">
        <v>8</v>
      </c>
      <c r="D420" s="5" t="s">
        <v>1026</v>
      </c>
      <c r="E420" s="5" t="s">
        <v>1377</v>
      </c>
      <c r="F420" s="5">
        <v>0</v>
      </c>
      <c r="G420" s="5">
        <v>0</v>
      </c>
    </row>
    <row r="421" spans="1:7" x14ac:dyDescent="0.3">
      <c r="A421" s="2" t="s">
        <v>119</v>
      </c>
      <c r="B421" s="2" t="s">
        <v>1421</v>
      </c>
      <c r="C421" s="2">
        <v>14</v>
      </c>
      <c r="D421" s="5" t="s">
        <v>1027</v>
      </c>
      <c r="E421" s="5" t="s">
        <v>1378</v>
      </c>
      <c r="F421" s="5">
        <v>0</v>
      </c>
      <c r="G421" s="5">
        <v>0</v>
      </c>
    </row>
    <row r="422" spans="1:7" x14ac:dyDescent="0.3">
      <c r="A422" s="2" t="s">
        <v>164</v>
      </c>
      <c r="B422" s="2" t="s">
        <v>439</v>
      </c>
      <c r="C422" s="2">
        <v>7</v>
      </c>
      <c r="D422" s="5" t="s">
        <v>811</v>
      </c>
      <c r="E422" s="5" t="s">
        <v>1379</v>
      </c>
      <c r="F422" s="5">
        <v>231</v>
      </c>
      <c r="G422" s="5">
        <v>0.4</v>
      </c>
    </row>
    <row r="423" spans="1:7" x14ac:dyDescent="0.3">
      <c r="A423" t="s">
        <v>900</v>
      </c>
      <c r="B423" t="s">
        <v>1485</v>
      </c>
      <c r="C423" s="2">
        <v>17</v>
      </c>
      <c r="D423" s="5" t="s">
        <v>115</v>
      </c>
      <c r="E423" s="5" t="s">
        <v>433</v>
      </c>
      <c r="F423" s="5">
        <v>66</v>
      </c>
      <c r="G423" s="5">
        <v>13.9</v>
      </c>
    </row>
    <row r="424" spans="1:7" x14ac:dyDescent="0.3">
      <c r="A424" s="2" t="s">
        <v>171</v>
      </c>
      <c r="B424" s="2" t="s">
        <v>572</v>
      </c>
      <c r="C424" s="2">
        <v>4</v>
      </c>
      <c r="D424" s="5" t="s">
        <v>812</v>
      </c>
      <c r="E424" s="5" t="s">
        <v>1380</v>
      </c>
      <c r="F424" s="5">
        <v>5639</v>
      </c>
      <c r="G424" s="5">
        <v>2.2800000000000001E-2</v>
      </c>
    </row>
    <row r="425" spans="1:7" x14ac:dyDescent="0.3">
      <c r="A425" s="2" t="s">
        <v>132</v>
      </c>
      <c r="B425" s="2" t="s">
        <v>499</v>
      </c>
      <c r="C425" s="2">
        <v>75.34</v>
      </c>
      <c r="D425" s="5" t="s">
        <v>921</v>
      </c>
      <c r="E425" s="5" t="s">
        <v>1381</v>
      </c>
      <c r="F425" s="5">
        <v>0</v>
      </c>
      <c r="G425" s="5">
        <v>0</v>
      </c>
    </row>
    <row r="426" spans="1:7" x14ac:dyDescent="0.3">
      <c r="A426" s="2" t="s">
        <v>110</v>
      </c>
      <c r="B426" s="2" t="s">
        <v>551</v>
      </c>
      <c r="C426" s="2">
        <v>68</v>
      </c>
      <c r="D426" s="5" t="s">
        <v>138</v>
      </c>
      <c r="E426" s="5" t="s">
        <v>1382</v>
      </c>
      <c r="F426" s="5">
        <v>0</v>
      </c>
      <c r="G426" s="5">
        <v>0</v>
      </c>
    </row>
    <row r="427" spans="1:7" x14ac:dyDescent="0.3">
      <c r="A427" s="2" t="s">
        <v>45</v>
      </c>
      <c r="B427" s="2" t="s">
        <v>361</v>
      </c>
      <c r="C427" s="2">
        <v>7</v>
      </c>
      <c r="D427" s="5" t="s">
        <v>136</v>
      </c>
      <c r="E427" s="5" t="s">
        <v>503</v>
      </c>
      <c r="F427" s="5">
        <v>0</v>
      </c>
      <c r="G427" s="5">
        <v>0</v>
      </c>
    </row>
    <row r="428" spans="1:7" x14ac:dyDescent="0.3">
      <c r="A428" s="2" t="s">
        <v>251</v>
      </c>
      <c r="B428" s="2" t="s">
        <v>416</v>
      </c>
      <c r="C428" s="2">
        <v>13</v>
      </c>
      <c r="D428" s="5" t="s">
        <v>813</v>
      </c>
      <c r="E428" s="5" t="s">
        <v>1383</v>
      </c>
      <c r="F428" s="5">
        <v>18</v>
      </c>
      <c r="G428" s="5">
        <v>38.499400000000001</v>
      </c>
    </row>
    <row r="429" spans="1:7" x14ac:dyDescent="0.3">
      <c r="A429" s="2" t="s">
        <v>149</v>
      </c>
      <c r="B429" s="2" t="s">
        <v>516</v>
      </c>
      <c r="C429" s="2">
        <v>12</v>
      </c>
      <c r="D429" s="5" t="s">
        <v>1028</v>
      </c>
      <c r="E429" s="5" t="s">
        <v>1384</v>
      </c>
      <c r="F429" s="5">
        <v>0</v>
      </c>
      <c r="G429" s="5">
        <v>0</v>
      </c>
    </row>
    <row r="430" spans="1:7" x14ac:dyDescent="0.3">
      <c r="A430" s="2" t="s">
        <v>227</v>
      </c>
      <c r="B430" s="2" t="s">
        <v>394</v>
      </c>
      <c r="C430" s="2">
        <v>13</v>
      </c>
      <c r="D430" s="5" t="s">
        <v>971</v>
      </c>
      <c r="E430" s="5" t="s">
        <v>1385</v>
      </c>
      <c r="F430" s="5">
        <v>4</v>
      </c>
      <c r="G430" s="5">
        <v>8.4175000000000004</v>
      </c>
    </row>
    <row r="431" spans="1:7" x14ac:dyDescent="0.3">
      <c r="A431" s="2" t="s">
        <v>214</v>
      </c>
      <c r="B431" s="2" t="s">
        <v>382</v>
      </c>
      <c r="C431" s="2">
        <v>32</v>
      </c>
      <c r="D431" s="5" t="s">
        <v>874</v>
      </c>
      <c r="E431" s="5" t="s">
        <v>1386</v>
      </c>
      <c r="F431" s="5">
        <v>0</v>
      </c>
      <c r="G431" s="5">
        <v>0</v>
      </c>
    </row>
    <row r="432" spans="1:7" x14ac:dyDescent="0.3">
      <c r="A432" s="2" t="s">
        <v>120</v>
      </c>
      <c r="B432" s="2" t="s">
        <v>1447</v>
      </c>
      <c r="C432" s="2">
        <v>10</v>
      </c>
      <c r="D432" s="5" t="s">
        <v>968</v>
      </c>
      <c r="E432" s="5" t="s">
        <v>1388</v>
      </c>
      <c r="F432" s="5">
        <v>3.5</v>
      </c>
      <c r="G432" s="5">
        <v>17</v>
      </c>
    </row>
    <row r="433" spans="1:7" x14ac:dyDescent="0.3">
      <c r="A433" t="s">
        <v>976</v>
      </c>
      <c r="B433" t="s">
        <v>1581</v>
      </c>
      <c r="C433" s="2">
        <v>15</v>
      </c>
      <c r="D433" s="5" t="s">
        <v>1563</v>
      </c>
      <c r="E433" s="5" t="s">
        <v>504</v>
      </c>
      <c r="F433" s="5">
        <v>0</v>
      </c>
      <c r="G433" s="5">
        <v>0</v>
      </c>
    </row>
    <row r="434" spans="1:7" x14ac:dyDescent="0.3">
      <c r="A434" s="2" t="s">
        <v>125</v>
      </c>
      <c r="B434" s="2" t="s">
        <v>492</v>
      </c>
      <c r="C434" s="2">
        <v>12</v>
      </c>
      <c r="D434" s="5" t="s">
        <v>1029</v>
      </c>
      <c r="E434" s="5" t="s">
        <v>1389</v>
      </c>
      <c r="F434" s="5">
        <v>164</v>
      </c>
      <c r="G434" s="5">
        <v>0.4869</v>
      </c>
    </row>
    <row r="435" spans="1:7" x14ac:dyDescent="0.3">
      <c r="A435" s="2" t="s">
        <v>290</v>
      </c>
      <c r="B435" s="2" t="s">
        <v>602</v>
      </c>
      <c r="C435" s="2">
        <v>66</v>
      </c>
      <c r="D435" s="5" t="s">
        <v>815</v>
      </c>
      <c r="E435" s="5" t="s">
        <v>1391</v>
      </c>
      <c r="F435" s="5">
        <v>170</v>
      </c>
      <c r="G435" s="5">
        <v>7.6787000000000001</v>
      </c>
    </row>
    <row r="436" spans="1:7" x14ac:dyDescent="0.3">
      <c r="A436" s="2" t="s">
        <v>232</v>
      </c>
      <c r="B436" s="2" t="s">
        <v>399</v>
      </c>
      <c r="C436" s="2">
        <v>47</v>
      </c>
      <c r="D436" s="5" t="s">
        <v>977</v>
      </c>
      <c r="E436" s="5" t="s">
        <v>1392</v>
      </c>
      <c r="F436" s="5">
        <v>0</v>
      </c>
      <c r="G436" s="5">
        <v>0</v>
      </c>
    </row>
    <row r="437" spans="1:7" x14ac:dyDescent="0.3">
      <c r="A437" s="2" t="s">
        <v>209</v>
      </c>
      <c r="B437" s="2" t="s">
        <v>377</v>
      </c>
      <c r="C437" s="2">
        <v>6</v>
      </c>
      <c r="D437" s="5" t="s">
        <v>1030</v>
      </c>
      <c r="E437" s="5" t="s">
        <v>1393</v>
      </c>
      <c r="F437" s="5">
        <v>404</v>
      </c>
      <c r="G437" s="5">
        <v>0.66200000000000003</v>
      </c>
    </row>
    <row r="438" spans="1:7" x14ac:dyDescent="0.3">
      <c r="A438" s="2" t="s">
        <v>254</v>
      </c>
      <c r="B438" s="2" t="s">
        <v>419</v>
      </c>
      <c r="C438" s="2">
        <v>11</v>
      </c>
      <c r="D438" s="5" t="s">
        <v>137</v>
      </c>
      <c r="E438" s="5" t="s">
        <v>505</v>
      </c>
      <c r="F438" s="5">
        <v>0</v>
      </c>
      <c r="G438" s="5">
        <v>0</v>
      </c>
    </row>
    <row r="439" spans="1:7" x14ac:dyDescent="0.3">
      <c r="A439" t="s">
        <v>778</v>
      </c>
      <c r="B439" t="s">
        <v>1582</v>
      </c>
      <c r="C439" s="2">
        <v>41</v>
      </c>
      <c r="D439" s="5" t="s">
        <v>863</v>
      </c>
      <c r="E439" s="5" t="s">
        <v>1394</v>
      </c>
      <c r="F439" s="5">
        <v>0</v>
      </c>
      <c r="G439" s="5">
        <v>0</v>
      </c>
    </row>
    <row r="440" spans="1:7" x14ac:dyDescent="0.3">
      <c r="A440" s="2" t="s">
        <v>263</v>
      </c>
      <c r="B440" s="2" t="s">
        <v>428</v>
      </c>
      <c r="C440" s="2">
        <v>22</v>
      </c>
      <c r="D440" s="5" t="s">
        <v>864</v>
      </c>
      <c r="E440" s="5" t="s">
        <v>1395</v>
      </c>
      <c r="F440" s="5">
        <v>0</v>
      </c>
      <c r="G440" s="5">
        <v>0</v>
      </c>
    </row>
    <row r="441" spans="1:7" x14ac:dyDescent="0.3">
      <c r="A441" s="2" t="s">
        <v>102</v>
      </c>
      <c r="B441" s="2" t="s">
        <v>544</v>
      </c>
      <c r="C441" s="2">
        <v>12</v>
      </c>
      <c r="D441" s="5" t="s">
        <v>865</v>
      </c>
      <c r="E441" s="5" t="s">
        <v>1396</v>
      </c>
      <c r="F441" s="5">
        <v>0</v>
      </c>
      <c r="G441" s="5">
        <v>0</v>
      </c>
    </row>
    <row r="442" spans="1:7" x14ac:dyDescent="0.3">
      <c r="A442" t="s">
        <v>786</v>
      </c>
      <c r="B442" t="s">
        <v>1264</v>
      </c>
      <c r="C442" s="2">
        <v>12</v>
      </c>
      <c r="D442" s="5" t="s">
        <v>868</v>
      </c>
      <c r="E442" s="5" t="s">
        <v>1397</v>
      </c>
      <c r="F442" s="5">
        <v>0</v>
      </c>
      <c r="G442" s="5">
        <v>0</v>
      </c>
    </row>
    <row r="443" spans="1:7" x14ac:dyDescent="0.3">
      <c r="A443" s="2" t="s">
        <v>301</v>
      </c>
      <c r="B443" s="2" t="s">
        <v>565</v>
      </c>
      <c r="C443" s="2">
        <v>4</v>
      </c>
      <c r="D443" s="5" t="s">
        <v>1564</v>
      </c>
      <c r="E443" s="5" t="s">
        <v>1398</v>
      </c>
      <c r="F443" s="5">
        <v>0</v>
      </c>
      <c r="G443" s="5">
        <v>0</v>
      </c>
    </row>
    <row r="444" spans="1:7" x14ac:dyDescent="0.3">
      <c r="A444" s="2" t="s">
        <v>300</v>
      </c>
      <c r="B444" s="2" t="s">
        <v>564</v>
      </c>
      <c r="C444" s="2">
        <v>4</v>
      </c>
      <c r="D444" s="5" t="s">
        <v>816</v>
      </c>
      <c r="E444" s="5" t="s">
        <v>1399</v>
      </c>
      <c r="F444" s="5">
        <v>0</v>
      </c>
      <c r="G444" s="5">
        <v>0</v>
      </c>
    </row>
    <row r="445" spans="1:7" x14ac:dyDescent="0.3">
      <c r="A445" s="2" t="s">
        <v>144</v>
      </c>
      <c r="B445" s="2" t="s">
        <v>522</v>
      </c>
      <c r="C445" s="2">
        <v>16</v>
      </c>
      <c r="D445" s="5" t="s">
        <v>845</v>
      </c>
      <c r="E445" s="5" t="s">
        <v>1400</v>
      </c>
      <c r="F445" s="5">
        <v>0</v>
      </c>
      <c r="G445" s="5">
        <v>0</v>
      </c>
    </row>
    <row r="446" spans="1:7" x14ac:dyDescent="0.3">
      <c r="A446" s="2" t="s">
        <v>281</v>
      </c>
      <c r="B446" s="2" t="s">
        <v>627</v>
      </c>
      <c r="C446" s="2">
        <v>27</v>
      </c>
      <c r="D446" s="5" t="s">
        <v>824</v>
      </c>
      <c r="E446" s="5" t="s">
        <v>1401</v>
      </c>
      <c r="F446" s="5">
        <v>0</v>
      </c>
      <c r="G446" s="5">
        <v>0</v>
      </c>
    </row>
    <row r="447" spans="1:7" x14ac:dyDescent="0.3">
      <c r="A447" s="2" t="s">
        <v>280</v>
      </c>
      <c r="B447" s="2" t="s">
        <v>626</v>
      </c>
      <c r="C447" s="2">
        <v>41</v>
      </c>
      <c r="D447" s="5" t="s">
        <v>875</v>
      </c>
      <c r="E447" s="5" t="s">
        <v>1402</v>
      </c>
      <c r="F447" s="5">
        <v>0</v>
      </c>
      <c r="G447" s="5">
        <v>0</v>
      </c>
    </row>
    <row r="448" spans="1:7" s="1" customFormat="1" x14ac:dyDescent="0.3">
      <c r="A448" s="2" t="s">
        <v>286</v>
      </c>
      <c r="B448" s="2" t="s">
        <v>559</v>
      </c>
      <c r="C448" s="2">
        <v>4</v>
      </c>
      <c r="D448" s="5" t="s">
        <v>825</v>
      </c>
      <c r="E448" s="5" t="s">
        <v>1403</v>
      </c>
      <c r="F448" s="5">
        <v>0</v>
      </c>
      <c r="G448" s="5">
        <v>0</v>
      </c>
    </row>
    <row r="449" spans="1:7" x14ac:dyDescent="0.3">
      <c r="A449" s="2" t="s">
        <v>158</v>
      </c>
      <c r="B449" s="2" t="s">
        <v>510</v>
      </c>
      <c r="C449" s="2">
        <v>2</v>
      </c>
      <c r="D449" s="5" t="s">
        <v>869</v>
      </c>
      <c r="E449" s="5" t="s">
        <v>1404</v>
      </c>
      <c r="F449" s="5">
        <v>0</v>
      </c>
      <c r="G449" s="5">
        <v>0</v>
      </c>
    </row>
    <row r="450" spans="1:7" x14ac:dyDescent="0.3">
      <c r="A450" s="2" t="s">
        <v>22</v>
      </c>
      <c r="B450" s="2" t="s">
        <v>340</v>
      </c>
      <c r="C450" s="2">
        <v>7</v>
      </c>
      <c r="D450" s="5" t="s">
        <v>964</v>
      </c>
      <c r="E450" s="5" t="s">
        <v>1405</v>
      </c>
      <c r="F450" s="5">
        <v>0</v>
      </c>
      <c r="G450" s="5">
        <v>0</v>
      </c>
    </row>
    <row r="451" spans="1:7" x14ac:dyDescent="0.3">
      <c r="A451" s="2" t="s">
        <v>124</v>
      </c>
      <c r="B451" s="2" t="s">
        <v>491</v>
      </c>
      <c r="C451" s="2">
        <v>6</v>
      </c>
      <c r="D451" s="5" t="s">
        <v>817</v>
      </c>
      <c r="E451" s="5" t="s">
        <v>1406</v>
      </c>
      <c r="F451" s="5">
        <v>76</v>
      </c>
      <c r="G451" s="5">
        <v>6.3975</v>
      </c>
    </row>
    <row r="452" spans="1:7" x14ac:dyDescent="0.3">
      <c r="A452" s="2" t="s">
        <v>109</v>
      </c>
      <c r="B452" s="2" t="s">
        <v>550</v>
      </c>
      <c r="C452" s="2">
        <v>6</v>
      </c>
      <c r="D452" s="5" t="s">
        <v>1031</v>
      </c>
      <c r="E452" s="5" t="s">
        <v>1407</v>
      </c>
      <c r="F452" s="5">
        <v>10</v>
      </c>
      <c r="G452" s="5">
        <v>43.55</v>
      </c>
    </row>
    <row r="453" spans="1:7" x14ac:dyDescent="0.3">
      <c r="A453" s="2" t="str">
        <f>"102808"</f>
        <v>102808</v>
      </c>
      <c r="B453" s="2" t="s">
        <v>504</v>
      </c>
      <c r="C453" s="2">
        <v>12</v>
      </c>
      <c r="D453" s="5" t="s">
        <v>1032</v>
      </c>
      <c r="E453" s="5" t="s">
        <v>1408</v>
      </c>
      <c r="F453" s="5">
        <v>93</v>
      </c>
      <c r="G453" s="5">
        <v>3.2</v>
      </c>
    </row>
    <row r="454" spans="1:7" x14ac:dyDescent="0.3">
      <c r="A454" s="2" t="s">
        <v>180</v>
      </c>
      <c r="B454" s="2" t="s">
        <v>579</v>
      </c>
      <c r="C454" s="2">
        <v>2</v>
      </c>
      <c r="D454" s="5" t="s">
        <v>818</v>
      </c>
      <c r="E454" s="5" t="s">
        <v>1409</v>
      </c>
      <c r="F454" s="5">
        <v>31</v>
      </c>
      <c r="G454" s="5">
        <v>13.65</v>
      </c>
    </row>
    <row r="455" spans="1:7" x14ac:dyDescent="0.3">
      <c r="A455" s="2" t="s">
        <v>35</v>
      </c>
      <c r="B455" s="2" t="s">
        <v>351</v>
      </c>
      <c r="C455" s="2">
        <v>4</v>
      </c>
      <c r="D455" s="5" t="s">
        <v>920</v>
      </c>
      <c r="E455" s="5" t="s">
        <v>1410</v>
      </c>
      <c r="F455" s="5">
        <v>0</v>
      </c>
      <c r="G455" s="5">
        <v>0</v>
      </c>
    </row>
    <row r="456" spans="1:7" x14ac:dyDescent="0.3">
      <c r="A456" s="2" t="s">
        <v>219</v>
      </c>
      <c r="B456" s="2" t="s">
        <v>387</v>
      </c>
      <c r="C456" s="2">
        <v>7</v>
      </c>
      <c r="D456" s="5" t="s">
        <v>819</v>
      </c>
      <c r="E456" s="5" t="s">
        <v>1411</v>
      </c>
      <c r="F456" s="5">
        <v>1</v>
      </c>
      <c r="G456" s="5">
        <v>7.4</v>
      </c>
    </row>
    <row r="457" spans="1:7" x14ac:dyDescent="0.3">
      <c r="A457" s="2" t="s">
        <v>37</v>
      </c>
      <c r="B457" s="2" t="s">
        <v>38</v>
      </c>
      <c r="C457" s="2">
        <v>4</v>
      </c>
      <c r="D457" s="5" t="s">
        <v>820</v>
      </c>
      <c r="E457" s="5" t="s">
        <v>1412</v>
      </c>
      <c r="F457" s="5">
        <v>1</v>
      </c>
      <c r="G457" s="5">
        <v>7.4</v>
      </c>
    </row>
    <row r="458" spans="1:7" x14ac:dyDescent="0.3">
      <c r="A458" s="2" t="s">
        <v>284</v>
      </c>
      <c r="B458" s="2" t="s">
        <v>557</v>
      </c>
      <c r="C458" s="2">
        <v>2</v>
      </c>
      <c r="D458" s="5" t="s">
        <v>872</v>
      </c>
      <c r="E458" s="5" t="s">
        <v>1413</v>
      </c>
      <c r="F458" s="5">
        <v>0</v>
      </c>
      <c r="G458" s="5">
        <v>0</v>
      </c>
    </row>
    <row r="459" spans="1:7" x14ac:dyDescent="0.3">
      <c r="A459" s="2" t="s">
        <v>2</v>
      </c>
      <c r="B459" s="2" t="s">
        <v>321</v>
      </c>
      <c r="C459" s="2">
        <v>12</v>
      </c>
      <c r="D459" s="5" t="s">
        <v>829</v>
      </c>
      <c r="E459" s="5" t="s">
        <v>1414</v>
      </c>
      <c r="F459" s="5">
        <v>0</v>
      </c>
      <c r="G459" s="5">
        <v>0</v>
      </c>
    </row>
    <row r="460" spans="1:7" x14ac:dyDescent="0.3">
      <c r="A460" s="2" t="s">
        <v>204</v>
      </c>
      <c r="B460" s="2" t="s">
        <v>598</v>
      </c>
      <c r="C460" s="2">
        <v>1</v>
      </c>
      <c r="D460" s="5" t="s">
        <v>1565</v>
      </c>
      <c r="E460" s="5" t="s">
        <v>1415</v>
      </c>
      <c r="F460" s="5">
        <v>0</v>
      </c>
      <c r="G460" s="5">
        <v>0</v>
      </c>
    </row>
    <row r="461" spans="1:7" x14ac:dyDescent="0.3">
      <c r="A461" s="2" t="s">
        <v>142</v>
      </c>
      <c r="B461" s="2" t="s">
        <v>520</v>
      </c>
      <c r="C461" s="2">
        <v>8</v>
      </c>
      <c r="D461" s="5" t="s">
        <v>827</v>
      </c>
      <c r="E461" s="5" t="s">
        <v>1416</v>
      </c>
      <c r="F461" s="5">
        <v>0</v>
      </c>
      <c r="G461" s="5">
        <v>0</v>
      </c>
    </row>
    <row r="462" spans="1:7" x14ac:dyDescent="0.3">
      <c r="A462" s="2" t="s">
        <v>34</v>
      </c>
      <c r="B462" s="2" t="s">
        <v>350</v>
      </c>
      <c r="C462" s="2">
        <v>4</v>
      </c>
      <c r="D462" s="5" t="s">
        <v>870</v>
      </c>
      <c r="E462" s="5" t="s">
        <v>1417</v>
      </c>
      <c r="F462" s="5">
        <v>0</v>
      </c>
      <c r="G462" s="5">
        <v>0</v>
      </c>
    </row>
    <row r="463" spans="1:7" x14ac:dyDescent="0.3">
      <c r="A463" s="2" t="s">
        <v>105</v>
      </c>
      <c r="B463" s="2" t="s">
        <v>547</v>
      </c>
      <c r="C463" s="2">
        <v>2</v>
      </c>
      <c r="D463" s="5" t="s">
        <v>871</v>
      </c>
      <c r="E463" s="5" t="s">
        <v>1418</v>
      </c>
      <c r="F463" s="5">
        <v>0</v>
      </c>
      <c r="G463" s="5">
        <v>0</v>
      </c>
    </row>
    <row r="464" spans="1:7" x14ac:dyDescent="0.3">
      <c r="A464" t="s">
        <v>896</v>
      </c>
      <c r="B464" t="s">
        <v>1483</v>
      </c>
      <c r="C464" s="2">
        <v>10</v>
      </c>
      <c r="D464" s="5" t="s">
        <v>916</v>
      </c>
      <c r="E464" s="5" t="s">
        <v>1419</v>
      </c>
      <c r="F464" s="5">
        <v>0</v>
      </c>
      <c r="G464" s="5">
        <v>0</v>
      </c>
    </row>
    <row r="465" spans="1:7" x14ac:dyDescent="0.3">
      <c r="A465" t="s">
        <v>988</v>
      </c>
      <c r="B465" t="s">
        <v>476</v>
      </c>
      <c r="C465" s="2">
        <v>0</v>
      </c>
      <c r="D465" s="5" t="s">
        <v>917</v>
      </c>
      <c r="E465" s="5" t="s">
        <v>1420</v>
      </c>
      <c r="F465" s="5">
        <v>0</v>
      </c>
      <c r="G465" s="5">
        <v>0</v>
      </c>
    </row>
  </sheetData>
  <autoFilter ref="A1:G5382" xr:uid="{00000000-0001-0000-0600-000000000000}"/>
  <sortState xmlns:xlrd2="http://schemas.microsoft.com/office/spreadsheetml/2017/richdata2" ref="E2:E1035786">
    <sortCondition descending="1" ref="E2:E1035786"/>
  </sortState>
  <conditionalFormatting sqref="A1:A2 A4:A1048576">
    <cfRule type="duplicateValues" dxfId="2" priority="6"/>
  </conditionalFormatting>
  <conditionalFormatting sqref="A3">
    <cfRule type="duplicateValues" dxfId="1" priority="5"/>
  </conditionalFormatting>
  <conditionalFormatting sqref="E466:E1048576"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Composant66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 Richard</dc:creator>
  <cp:lastModifiedBy>PARENT Richard</cp:lastModifiedBy>
  <cp:lastPrinted>2023-05-22T07:00:25Z</cp:lastPrinted>
  <dcterms:created xsi:type="dcterms:W3CDTF">2021-10-27T13:40:12Z</dcterms:created>
  <dcterms:modified xsi:type="dcterms:W3CDTF">2024-01-30T15:36:55Z</dcterms:modified>
</cp:coreProperties>
</file>