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mu\Downloads\"/>
    </mc:Choice>
  </mc:AlternateContent>
  <xr:revisionPtr revIDLastSave="0" documentId="13_ncr:1_{3B9B5246-AC17-452A-9CF2-A6AB884965A4}" xr6:coauthVersionLast="47" xr6:coauthVersionMax="47" xr10:uidLastSave="{00000000-0000-0000-0000-000000000000}"/>
  <bookViews>
    <workbookView xWindow="28680" yWindow="-120" windowWidth="29040" windowHeight="15720" xr2:uid="{728D3763-30F6-4958-AF10-E7B777EA963F}"/>
  </bookViews>
  <sheets>
    <sheet name="Classement" sheetId="1" r:id="rId1"/>
  </sheets>
  <externalReferences>
    <externalReference r:id="rId2"/>
  </externalReferences>
  <definedNames>
    <definedName name="_xlnm.Print_Titles" localSheetId="0">Classement!#REF!</definedName>
    <definedName name="_xlnm.Print_Area" localSheetId="0">Classement!$B$1:$O$35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" i="1" l="1"/>
  <c r="Q12" i="1"/>
  <c r="Q11" i="1"/>
  <c r="Q10" i="1"/>
  <c r="Q9" i="1"/>
  <c r="H4" i="1"/>
  <c r="H5" i="1"/>
  <c r="K5" i="1"/>
  <c r="H6" i="1"/>
  <c r="K6" i="1"/>
  <c r="H8" i="1"/>
  <c r="Q5" i="1"/>
  <c r="Q6" i="1"/>
  <c r="R6" i="1"/>
  <c r="Q7" i="1"/>
  <c r="R7" i="1"/>
  <c r="Q8" i="1"/>
  <c r="R8" i="1"/>
  <c r="R9" i="1"/>
  <c r="R10" i="1"/>
  <c r="R11" i="1"/>
  <c r="R12" i="1"/>
  <c r="R13" i="1" l="1"/>
</calcChain>
</file>

<file path=xl/sharedStrings.xml><?xml version="1.0" encoding="utf-8"?>
<sst xmlns="http://schemas.openxmlformats.org/spreadsheetml/2006/main" count="51" uniqueCount="34">
  <si>
    <t>Total priorisation</t>
  </si>
  <si>
    <t>5 ans</t>
  </si>
  <si>
    <t>10 ans</t>
  </si>
  <si>
    <t>20 ans</t>
  </si>
  <si>
    <t>30 ans</t>
  </si>
  <si>
    <t>Colonne1</t>
  </si>
  <si>
    <t>Colonne2</t>
  </si>
  <si>
    <t>Colonne3</t>
  </si>
  <si>
    <t>Colonne4</t>
  </si>
  <si>
    <t>Colonne5</t>
  </si>
  <si>
    <t>Colonne6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</si>
  <si>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</si>
  <si>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</si>
  <si>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</si>
  <si>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</si>
  <si>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</si>
  <si>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</si>
  <si>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</si>
  <si>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</si>
  <si>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M</t>
  </si>
  <si>
    <t>R</t>
  </si>
  <si>
    <t>T</t>
  </si>
  <si>
    <t>D</t>
  </si>
  <si>
    <t>Nom 1</t>
  </si>
  <si>
    <t>Nom 2</t>
  </si>
  <si>
    <t>Nom 3</t>
  </si>
  <si>
    <t>Nom 4</t>
  </si>
  <si>
    <t>Nom 5</t>
  </si>
  <si>
    <t>Exemple note 8/20</t>
  </si>
  <si>
    <t>Exemple note 4/20</t>
  </si>
  <si>
    <t>Exemple note 13/20</t>
  </si>
  <si>
    <t>Exemple note 16/20</t>
  </si>
  <si>
    <t>Graphique à mettre en place</t>
  </si>
  <si>
    <t>CETTE NOTE DONNE LE RESULTAT POUR LE GRAPHIQUE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</si>
</sst>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0.5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u/>
      <sz val="10"/>
      <color rgb="FF000000"/>
      <name val="Arial"/>
      <family val="2"/>
    </font>
    <font>
      <sz val="10"/>
      <color rgb="FFFF0000"/>
      <name val="Arial"/>
      <family val="2"/>
    </font>
    <font>
      <b/>
      <sz val="11"/>
      <color rgb="FFC00000"/>
      <name val="Arial"/>
      <family val="2"/>
    </font>
    <font>
      <i/>
      <sz val="11"/>
      <color theme="0" tint="-0.249977111117893"/>
      <name val="Calibri"/>
      <family val="2"/>
      <scheme val="minor"/>
    </font>
    <font>
      <i/>
      <sz val="10"/>
      <color rgb="FFC00000"/>
      <name val="Arial"/>
      <family val="2"/>
    </font>
    <font>
      <sz val="12"/>
      <color theme="1"/>
      <name val="Helvetica"/>
    </font>
    <font>
      <sz val="11"/>
      <color theme="1"/>
      <name val="Helvetica"/>
    </font>
    <font>
      <sz val="8"/>
      <name val="Calibri"/>
      <family val="2"/>
      <scheme val="minor"/>
    </font>
    <font>
      <i/>
      <sz val="11"/>
      <name val="Calibri"/>
      <family val="2"/>
      <scheme val="minor"/>
    </font>
    <font>
      <i/>
      <sz val="10"/>
      <name val="Arial"/>
      <family val="2"/>
    </font>
    <font>
      <b/>
      <u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FC5D2"/>
      </right>
      <top/>
      <bottom style="thin">
        <color auto="1"/>
      </bottom>
      <diagonal/>
    </border>
    <border>
      <left style="thin">
        <color rgb="FFBFC5D2"/>
      </left>
      <right/>
      <top/>
      <bottom style="thin">
        <color indexed="64"/>
      </bottom>
      <diagonal/>
    </border>
    <border>
      <left/>
      <right style="thin">
        <color rgb="FFBFC5D2"/>
      </right>
      <top style="thin">
        <color auto="1"/>
      </top>
      <bottom style="thin">
        <color auto="1"/>
      </bottom>
      <diagonal/>
    </border>
    <border>
      <left style="thin">
        <color rgb="FFBFC5D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C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164" fontId="5" fillId="3" borderId="3" xfId="0" applyNumberFormat="1" applyFont="1" applyFill="1" applyBorder="1" applyAlignment="1">
      <alignment vertical="top" wrapText="1"/>
    </xf>
    <xf numFmtId="0" fontId="8" fillId="3" borderId="3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top" wrapText="1"/>
    </xf>
    <xf numFmtId="0" fontId="8" fillId="0" borderId="3" xfId="0" applyFont="1" applyBorder="1" applyAlignment="1">
      <alignment horizontal="center" vertical="top" wrapText="1"/>
    </xf>
    <xf numFmtId="0" fontId="8" fillId="4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5" fillId="4" borderId="1" xfId="0" applyFont="1" applyFill="1" applyBorder="1" applyAlignment="1">
      <alignment horizontal="center" vertical="top"/>
    </xf>
    <xf numFmtId="0" fontId="6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/>
    </xf>
    <xf numFmtId="164" fontId="5" fillId="3" borderId="3" xfId="0" applyNumberFormat="1" applyFont="1" applyFill="1" applyBorder="1" applyAlignment="1">
      <alignment horizontal="left" vertical="top" wrapText="1"/>
    </xf>
    <xf numFmtId="0" fontId="8" fillId="4" borderId="3" xfId="0" applyFont="1" applyFill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5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4" fillId="5" borderId="13" xfId="0" applyFont="1" applyFill="1" applyBorder="1" applyAlignment="1">
      <alignment horizontal="center" vertical="center" textRotation="90"/>
    </xf>
    <xf numFmtId="0" fontId="15" fillId="6" borderId="14" xfId="0" applyFont="1" applyFill="1" applyBorder="1" applyAlignment="1">
      <alignment horizontal="center" vertical="center"/>
    </xf>
    <xf numFmtId="0" fontId="15" fillId="4" borderId="14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center" textRotation="90"/>
    </xf>
    <xf numFmtId="0" fontId="14" fillId="5" borderId="15" xfId="0" applyFont="1" applyFill="1" applyBorder="1" applyAlignment="1">
      <alignment horizontal="center" vertical="center" textRotation="90"/>
    </xf>
    <xf numFmtId="0" fontId="15" fillId="6" borderId="16" xfId="0" applyFont="1" applyFill="1" applyBorder="1" applyAlignment="1">
      <alignment horizontal="center" vertical="center"/>
    </xf>
    <xf numFmtId="0" fontId="15" fillId="4" borderId="16" xfId="0" applyFont="1" applyFill="1" applyBorder="1" applyAlignment="1">
      <alignment horizontal="center" vertical="center"/>
    </xf>
    <xf numFmtId="0" fontId="14" fillId="6" borderId="15" xfId="0" applyFont="1" applyFill="1" applyBorder="1" applyAlignment="1">
      <alignment horizontal="center" vertical="center" textRotation="90"/>
    </xf>
    <xf numFmtId="0" fontId="14" fillId="5" borderId="17" xfId="0" applyFont="1" applyFill="1" applyBorder="1" applyAlignment="1">
      <alignment horizontal="center" vertical="center" textRotation="90"/>
    </xf>
    <xf numFmtId="0" fontId="15" fillId="6" borderId="18" xfId="0" applyFont="1" applyFill="1" applyBorder="1" applyAlignment="1">
      <alignment horizontal="center" vertical="center"/>
    </xf>
    <xf numFmtId="0" fontId="15" fillId="4" borderId="18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 textRotation="90"/>
    </xf>
    <xf numFmtId="164" fontId="5" fillId="0" borderId="0" xfId="0" applyNumberFormat="1" applyFont="1" applyAlignment="1">
      <alignment horizontal="center" vertical="center"/>
    </xf>
    <xf numFmtId="0" fontId="15" fillId="7" borderId="19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7" borderId="16" xfId="0" applyFont="1" applyFill="1" applyBorder="1" applyAlignment="1">
      <alignment horizontal="center" vertical="center"/>
    </xf>
    <xf numFmtId="0" fontId="15" fillId="7" borderId="18" xfId="0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horizontal="center" vertical="center"/>
    </xf>
    <xf numFmtId="0" fontId="14" fillId="8" borderId="13" xfId="0" applyFont="1" applyFill="1" applyBorder="1" applyAlignment="1">
      <alignment horizontal="center" vertical="center" textRotation="90"/>
    </xf>
    <xf numFmtId="0" fontId="15" fillId="8" borderId="16" xfId="0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center" vertical="center" textRotation="90"/>
    </xf>
    <xf numFmtId="0" fontId="15" fillId="8" borderId="18" xfId="0" applyFont="1" applyFill="1" applyBorder="1" applyAlignment="1">
      <alignment horizontal="center" vertical="center"/>
    </xf>
    <xf numFmtId="0" fontId="14" fillId="8" borderId="17" xfId="0" applyFont="1" applyFill="1" applyBorder="1" applyAlignment="1">
      <alignment horizontal="center" vertical="center" textRotation="90"/>
    </xf>
    <xf numFmtId="0" fontId="17" fillId="0" borderId="0" xfId="0" applyFont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164" fontId="17" fillId="0" borderId="0" xfId="0" applyNumberFormat="1" applyFont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164" fontId="17" fillId="0" borderId="12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18" fillId="0" borderId="10" xfId="0" applyNumberFormat="1" applyFont="1" applyBorder="1" applyAlignment="1">
      <alignment horizontal="center" vertical="center"/>
    </xf>
    <xf numFmtId="164" fontId="18" fillId="0" borderId="0" xfId="0" applyNumberFormat="1" applyFont="1" applyAlignment="1">
      <alignment horizontal="center" vertical="center"/>
    </xf>
    <xf numFmtId="0" fontId="11" fillId="9" borderId="9" xfId="0" applyFont="1" applyFill="1" applyBorder="1" applyAlignment="1">
      <alignment vertical="center"/>
    </xf>
    <xf numFmtId="164" fontId="17" fillId="9" borderId="12" xfId="0" applyNumberFormat="1" applyFont="1" applyFill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16" xfId="0" applyFont="1" applyFill="1" applyBorder="1" applyAlignment="1">
      <alignment horizontal="center" vertical="center"/>
    </xf>
    <xf numFmtId="0" fontId="15" fillId="10" borderId="18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 textRotation="90"/>
    </xf>
    <xf numFmtId="0" fontId="14" fillId="10" borderId="17" xfId="0" applyFont="1" applyFill="1" applyBorder="1" applyAlignment="1">
      <alignment horizontal="center" vertical="center" textRotation="90"/>
    </xf>
    <xf numFmtId="0" fontId="15" fillId="7" borderId="20" xfId="0" applyFont="1" applyFill="1" applyBorder="1" applyAlignment="1">
      <alignment horizontal="center" vertical="center" textRotation="90"/>
    </xf>
    <xf numFmtId="0" fontId="15" fillId="7" borderId="21" xfId="0" applyFont="1" applyFill="1" applyBorder="1" applyAlignment="1">
      <alignment horizontal="center" vertical="center" textRotation="90"/>
    </xf>
    <xf numFmtId="0" fontId="15" fillId="7" borderId="22" xfId="0" applyFont="1" applyFill="1" applyBorder="1" applyAlignment="1">
      <alignment horizontal="center" vertical="center" textRotation="90"/>
    </xf>
    <xf numFmtId="0" fontId="19" fillId="0" borderId="0" xfId="0" applyFont="1"/>
  </cellXfs>
  <cellStyles count="2">
    <cellStyle name="Lien hypertexte" xfId="1" builtinId="8"/>
    <cellStyle name="Normal" xfId="0" builtinId="0"/>
  </cellStyles>
  <dxfs count="21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rgb="FF000000"/>
        <name val="Arial"/>
        <family val="2"/>
        <scheme val="none"/>
      </font>
      <fill>
        <patternFill patternType="none">
          <fgColor theme="0" tint="-0.14999847407452621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rgb="FFBFC5D2"/>
        </top>
        <bottom style="thin">
          <color rgb="FFBFC5D2"/>
        </bottom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/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/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rgb="FFBFC5D2"/>
        </left>
        <right style="thin">
          <color rgb="FFBFC5D2"/>
        </right>
        <top style="thin">
          <color rgb="FFBFC5D2"/>
        </top>
        <bottom style="thin">
          <color rgb="FFBFC5D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rgb="FFBFC5D2"/>
        </right>
        <top style="thin">
          <color rgb="FFBFC5D2"/>
        </top>
        <bottom style="thin">
          <color rgb="FFBFC5D2"/>
        </bottom>
      </border>
    </dxf>
    <dxf>
      <border>
        <bottom style="thin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.5"/>
        <color auto="1"/>
        <name val="Arial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3527902950990148"/>
          <c:y val="6.2579949199400617E-2"/>
          <c:w val="0.52944194098019703"/>
          <c:h val="0.8182527349952774"/>
        </c:manualLayout>
      </c:layout>
      <c:radarChart>
        <c:radarStyle val="filled"/>
        <c:varyColors val="0"/>
        <c:ser>
          <c:idx val="4"/>
          <c:order val="0"/>
          <c:tx>
            <c:strRef>
              <c:f>Classement!$V$4</c:f>
              <c:strCache>
                <c:ptCount val="1"/>
                <c:pt idx="0">
                  <c:v>D</c:v>
                </c:pt>
              </c:strCache>
            </c:strRef>
          </c:tx>
          <c:spPr>
            <a:solidFill>
              <a:srgbClr val="FF9999"/>
            </a:solidFill>
            <a:ln w="3175">
              <a:solidFill>
                <a:schemeClr val="tx1"/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Classement!$V$5:$V$8</c:f>
              <c:numCache>
                <c:formatCode>General</c:formatCode>
                <c:ptCount val="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7-4C74-A983-EF6C941AFE0F}"/>
            </c:ext>
          </c:extLst>
        </c:ser>
        <c:ser>
          <c:idx val="3"/>
          <c:order val="1"/>
          <c:tx>
            <c:strRef>
              <c:f>Classement!$U$4</c:f>
              <c:strCache>
                <c:ptCount val="1"/>
                <c:pt idx="0">
                  <c:v>T</c:v>
                </c:pt>
              </c:strCache>
            </c:strRef>
          </c:tx>
          <c:spPr>
            <a:solidFill>
              <a:srgbClr val="F4B183"/>
            </a:solidFill>
            <a:ln w="3175">
              <a:solidFill>
                <a:schemeClr val="bg1">
                  <a:lumMod val="50000"/>
                </a:schemeClr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Classement!$U$5:$U$8</c:f>
              <c:numCache>
                <c:formatCode>General</c:formatCode>
                <c:ptCount val="4"/>
                <c:pt idx="0">
                  <c:v>2.5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07-4C74-A983-EF6C941AFE0F}"/>
            </c:ext>
          </c:extLst>
        </c:ser>
        <c:ser>
          <c:idx val="2"/>
          <c:order val="2"/>
          <c:tx>
            <c:strRef>
              <c:f>Classement!$T$4</c:f>
              <c:strCache>
                <c:ptCount val="1"/>
                <c:pt idx="0">
                  <c:v>R</c:v>
                </c:pt>
              </c:strCache>
            </c:strRef>
          </c:tx>
          <c:spPr>
            <a:solidFill>
              <a:srgbClr val="FFE699"/>
            </a:solidFill>
            <a:ln w="3175" cmpd="sng">
              <a:solidFill>
                <a:schemeClr val="bg1">
                  <a:lumMod val="50000"/>
                </a:schemeClr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Classement!$T$5:$T$8</c:f>
              <c:numCache>
                <c:formatCode>General</c:formatCode>
                <c:ptCount val="4"/>
                <c:pt idx="0">
                  <c:v>2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07-4C74-A983-EF6C941AFE0F}"/>
            </c:ext>
          </c:extLst>
        </c:ser>
        <c:ser>
          <c:idx val="1"/>
          <c:order val="3"/>
          <c:tx>
            <c:strRef>
              <c:f>Classement!$S$4</c:f>
              <c:strCache>
                <c:ptCount val="1"/>
                <c:pt idx="0">
                  <c:v>M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  <a:ln>
              <a:solidFill>
                <a:schemeClr val="bg1">
                  <a:lumMod val="50000"/>
                </a:schemeClr>
              </a:solidFill>
            </a:ln>
            <a:effectLst/>
          </c:spP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Classement!$S$5:$S$8</c:f>
              <c:numCache>
                <c:formatCode>General</c:formatCode>
                <c:ptCount val="4"/>
                <c:pt idx="0">
                  <c:v>1.5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907-4C74-A983-EF6C941AF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006287"/>
        <c:axId val="1667056767"/>
      </c:radarChart>
      <c:radarChart>
        <c:radarStyle val="marker"/>
        <c:varyColors val="0"/>
        <c:ser>
          <c:idx val="0"/>
          <c:order val="4"/>
          <c:tx>
            <c:strRef>
              <c:f>Classement!$R$4</c:f>
              <c:strCache>
                <c:ptCount val="1"/>
                <c:pt idx="0">
                  <c:v>Nom 1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5"/>
            <c:spPr>
              <a:solidFill>
                <a:schemeClr val="bg1"/>
              </a:solidFill>
              <a:ln w="9525">
                <a:solidFill>
                  <a:schemeClr val="tx1"/>
                </a:solidFill>
              </a:ln>
              <a:effectLst/>
            </c:spPr>
          </c:marker>
          <c:cat>
            <c:strRef>
              <c:f>Classement!$Q$5:$Q$8</c:f>
              <c:strCache>
                <c:ptCount val="4"/>
                <c:pt idx="0">
                  <c:v>Critère 1</c:v>
                </c:pt>
                <c:pt idx="1">
                  <c:v>Critère 2</c:v>
                </c:pt>
                <c:pt idx="2">
                  <c:v>Critère 3</c:v>
                </c:pt>
                <c:pt idx="3">
                  <c:v>Critère 4</c:v>
                </c:pt>
              </c:strCache>
            </c:strRef>
          </c:cat>
          <c:val>
            <c:numRef>
              <c:f>Classement!$R$5:$R$8</c:f>
              <c:numCache>
                <c:formatCode>0.0</c:formatCode>
                <c:ptCount val="4"/>
                <c:pt idx="0">
                  <c:v>2.2999999999999998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907-4C74-A983-EF6C941AFE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4006287"/>
        <c:axId val="1667056767"/>
      </c:radarChart>
      <c:catAx>
        <c:axId val="15140062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fr-FR"/>
          </a:p>
        </c:txPr>
        <c:crossAx val="1667056767"/>
        <c:crosses val="autoZero"/>
        <c:auto val="1"/>
        <c:lblAlgn val="ctr"/>
        <c:lblOffset val="100"/>
        <c:noMultiLvlLbl val="0"/>
      </c:catAx>
      <c:valAx>
        <c:axId val="16670567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bg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fr-FR"/>
          </a:p>
        </c:txPr>
        <c:crossAx val="1514006287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t"/>
      <c:legendEntry>
        <c:idx val="2"/>
        <c:txPr>
          <a:bodyPr rot="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ln>
                  <a:noFill/>
                </a:ln>
                <a:solidFill>
                  <a:sysClr val="windowText" lastClr="000000"/>
                </a:solidFill>
                <a:latin typeface="Aril"/>
                <a:ea typeface="+mn-ea"/>
                <a:cs typeface="+mn-cs"/>
              </a:defRPr>
            </a:pPr>
            <a:endParaRPr lang="fr-FR"/>
          </a:p>
        </c:txPr>
      </c:legendEntry>
      <c:legendEntry>
        <c:idx val="4"/>
        <c:delete val="1"/>
      </c:legendEntry>
      <c:layout>
        <c:manualLayout>
          <c:xMode val="edge"/>
          <c:yMode val="edge"/>
          <c:x val="4.3854512611197424E-3"/>
          <c:y val="0.93795469387016139"/>
          <c:w val="0.99489369180268084"/>
          <c:h val="4.71178427549671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Aril"/>
              <a:ea typeface="+mn-ea"/>
              <a:cs typeface="+mn-cs"/>
            </a:defRPr>
          </a:pPr>
          <a:endParaRPr lang="fr-FR"/>
        </a:p>
      </c:txPr>
    </c:legend>
    <c:plotVisOnly val="0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5603</xdr:colOff>
      <xdr:row>0</xdr:row>
      <xdr:rowOff>0</xdr:rowOff>
    </xdr:from>
    <xdr:to>
      <xdr:col>22</xdr:col>
      <xdr:colOff>11207</xdr:colOff>
      <xdr:row>2</xdr:row>
      <xdr:rowOff>2710703</xdr:rowOff>
    </xdr:to>
    <xdr:graphicFrame macro="">
      <xdr:nvGraphicFramePr>
        <xdr:cNvPr id="3" name="Résultats d'orientation">
          <a:extLst>
            <a:ext uri="{FF2B5EF4-FFF2-40B4-BE49-F238E27FC236}">
              <a16:creationId xmlns:a16="http://schemas.microsoft.com/office/drawing/2014/main" id="{4AAC10B4-913C-4AF1-BD69-FD15F85289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ftigva.sharepoint.com/sites/Interne_FTI/Documents/Espace%20Gerance/12%20TRAVAUX%20-%20INVEST/FTI%20-%20Liste%20des%20batiments%20en%20propri&#233;t&#233;%20et%20investissements.xlsx" TargetMode="External"/><Relationship Id="rId1" Type="http://schemas.openxmlformats.org/officeDocument/2006/relationships/externalLinkPath" Target="https://ftigva.sharepoint.com/sites/Interne_FTI/Documents/Espace%20Gerance/12%20TRAVAUX%20-%20INVEST/FTI%20-%20Liste%20des%20batiments%20en%20propri&#233;t&#233;%20et%20investissem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RITERES"/>
      <sheetName val="RECAP_Bâtiments"/>
      <sheetName val="Projection Invests_FTI"/>
      <sheetName val="Investissements_Signaterre"/>
    </sheetNames>
    <sheetDataSet>
      <sheetData sheetId="0">
        <row r="11">
          <cell r="S11" t="str">
            <v>Chemin de la Cartouchière 10 à 19</v>
          </cell>
          <cell r="T11" t="str">
            <v>Maintien</v>
          </cell>
          <cell r="U11" t="str">
            <v>Rénovation</v>
          </cell>
          <cell r="V11" t="str">
            <v>Transformation</v>
          </cell>
          <cell r="W11" t="str">
            <v>Démolition</v>
          </cell>
        </row>
        <row r="12">
          <cell r="R12" t="str">
            <v>Audit</v>
          </cell>
          <cell r="S12">
            <v>2.2999999999999998</v>
          </cell>
          <cell r="T12">
            <v>1.5</v>
          </cell>
          <cell r="U12">
            <v>2</v>
          </cell>
          <cell r="V12">
            <v>2.5</v>
          </cell>
          <cell r="W12">
            <v>5</v>
          </cell>
        </row>
        <row r="13">
          <cell r="R13" t="str">
            <v>Investissement</v>
          </cell>
          <cell r="S13">
            <v>1</v>
          </cell>
          <cell r="T13">
            <v>2</v>
          </cell>
          <cell r="U13">
            <v>3</v>
          </cell>
          <cell r="V13">
            <v>4</v>
          </cell>
          <cell r="W13">
            <v>5</v>
          </cell>
        </row>
        <row r="14">
          <cell r="R14" t="str">
            <v>Potention densification</v>
          </cell>
          <cell r="S14">
            <v>1</v>
          </cell>
          <cell r="T14">
            <v>2</v>
          </cell>
          <cell r="U14">
            <v>3</v>
          </cell>
          <cell r="V14">
            <v>4</v>
          </cell>
          <cell r="W14">
            <v>5</v>
          </cell>
        </row>
        <row r="15">
          <cell r="R15" t="str">
            <v>Consommations</v>
          </cell>
          <cell r="S15">
            <v>2</v>
          </cell>
          <cell r="T15">
            <v>2</v>
          </cell>
          <cell r="U15">
            <v>3</v>
          </cell>
          <cell r="V15">
            <v>4</v>
          </cell>
          <cell r="W15">
            <v>5</v>
          </cell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7BDA44-2BA0-4CBE-A1ED-2EAE5A2340DC}" name="Tableau41292" displayName="Tableau41292" ref="B1:O35" totalsRowShown="0" headerRowDxfId="20" dataDxfId="19" headerRowBorderDxfId="17" tableBorderDxfId="18">
  <autoFilter ref="B1:O35" xr:uid="{00000000-000C-0000-FFFF-FFFF00000000}"/>
  <sortState xmlns:xlrd2="http://schemas.microsoft.com/office/spreadsheetml/2017/richdata2" ref="B2:O35">
    <sortCondition ref="D2:D35"/>
    <sortCondition descending="1" ref="E2:E35"/>
    <sortCondition ref="G2:G35"/>
    <sortCondition ref="F2:F35"/>
  </sortState>
  <tableColumns count="14">
    <tableColumn id="1" xr3:uid="{85F2B449-7BA3-4EFB-899E-0AC25F96FC69}" name="Colonne1" dataDxfId="6"/>
    <tableColumn id="2" xr3:uid="{E98D876B-78D0-45EC-B9A9-4BAD97B4ECB7}" name="Colonne2" dataDxfId="5"/>
    <tableColumn id="11" xr3:uid="{321274AC-C581-439D-A917-DE4A12AD0FB9}" name="Colonne3" dataDxfId="4" dataCellStyle="Lien hypertexte"/>
    <tableColumn id="3" xr3:uid="{916D3EC9-D895-4E78-92A5-0A61B4E1AE71}" name="Colonne4" dataDxfId="3"/>
    <tableColumn id="4" xr3:uid="{F45A6D9B-4B9C-46A9-94D9-8F45388A1275}" name="Colonne5" dataDxfId="16"/>
    <tableColumn id="8" xr3:uid="{B3E234E2-08A0-430A-B27F-61F6E1227C3D}" name="Colonne6" dataDxfId="15"/>
    <tableColumn id="34" xr3:uid="{9217995B-9273-448B-BDBC-D291AEA4D0EF}" name="Critère 1" dataDxfId="14"/>
    <tableColumn id="5" xr3:uid="{4E629E8F-3B60-4648-81B7-262401CAADA2}" name="Critère 2" dataDxfId="13"/>
    <tableColumn id="29" xr3:uid="{403C3FA4-0E30-47E5-AA37-C8B3B63EDF78}" name="Critère 3" dataDxfId="12"/>
    <tableColumn id="27" xr3:uid="{BB50A5F7-A9C9-4835-9845-2125B793A341}" name="Critère 4" dataDxfId="11"/>
    <tableColumn id="6" xr3:uid="{DBB0B15D-2DC8-40EC-9DFD-CF97E079C7E3}" name="Critère 5" dataDxfId="10"/>
    <tableColumn id="7" xr3:uid="{DB9AB374-C8C5-4705-9FE4-775DBAEC51C5}" name="Critère 6" dataDxfId="9"/>
    <tableColumn id="9" xr3:uid="{D0C20B64-9CC0-49BE-9EB1-D880D454D1D9}" name="Critère 7" dataDxfId="8"/>
    <tableColumn id="10" xr3:uid="{FD5ADFD1-C6CA-40F2-9B08-B709379C3CA2}" name="Critère 8" dataDxfId="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B3B89-026F-4542-9B80-5AEB88686568}">
  <sheetPr>
    <tabColor rgb="FFC00000"/>
    <outlinePr summaryBelow="0"/>
    <pageSetUpPr fitToPage="1"/>
  </sheetPr>
  <dimension ref="B1:AH37"/>
  <sheetViews>
    <sheetView showZeros="0" tabSelected="1" topLeftCell="H3" zoomScale="85" zoomScaleNormal="85" zoomScaleSheetLayoutView="70" workbookViewId="0">
      <selection activeCell="R13" sqref="R13"/>
    </sheetView>
  </sheetViews>
  <sheetFormatPr baseColWidth="10" defaultColWidth="9.140625" defaultRowHeight="14.25" x14ac:dyDescent="0.2"/>
  <cols>
    <col min="1" max="1" width="3.7109375" style="2" customWidth="1"/>
    <col min="2" max="5" width="3.85546875" style="1" customWidth="1"/>
    <col min="6" max="6" width="13.7109375" style="2" customWidth="1"/>
    <col min="7" max="7" width="9.85546875" style="2" customWidth="1"/>
    <col min="8" max="15" width="13.85546875" style="2" customWidth="1"/>
    <col min="16" max="16" width="9.140625" style="2"/>
    <col min="17" max="17" width="8.85546875" style="2" customWidth="1"/>
    <col min="18" max="18" width="34.7109375" style="2" customWidth="1"/>
    <col min="19" max="19" width="9.85546875" style="2" customWidth="1"/>
    <col min="20" max="20" width="11.5703125" style="2" bestFit="1" customWidth="1"/>
    <col min="21" max="21" width="15.28515625" style="2" bestFit="1" customWidth="1"/>
    <col min="22" max="22" width="11.5703125" style="2" bestFit="1" customWidth="1"/>
    <col min="23" max="16384" width="9.140625" style="2"/>
  </cols>
  <sheetData>
    <row r="1" spans="2:34" ht="75" customHeight="1" x14ac:dyDescent="0.2">
      <c r="B1" s="4" t="s">
        <v>5</v>
      </c>
      <c r="C1" s="4" t="s">
        <v>6</v>
      </c>
      <c r="D1" s="4" t="s">
        <v>7</v>
      </c>
      <c r="E1" s="4" t="s">
        <v>8</v>
      </c>
      <c r="F1" s="5" t="s">
        <v>9</v>
      </c>
      <c r="G1" s="5" t="s">
        <v>10</v>
      </c>
      <c r="H1" s="6" t="s">
        <v>11</v>
      </c>
      <c r="I1" s="6" t="s">
        <v>12</v>
      </c>
      <c r="J1" s="6" t="s">
        <v>13</v>
      </c>
      <c r="K1" s="6" t="s">
        <v>14</v>
      </c>
      <c r="L1" s="6" t="s">
        <v>15</v>
      </c>
      <c r="M1" s="6" t="s">
        <v>16</v>
      </c>
      <c r="N1" s="6" t="s">
        <v>17</v>
      </c>
      <c r="O1" s="6" t="s">
        <v>18</v>
      </c>
    </row>
    <row r="2" spans="2:34" s="17" customFormat="1" ht="85.5" customHeight="1" x14ac:dyDescent="0.25">
      <c r="B2" s="7"/>
      <c r="C2" s="7"/>
      <c r="D2" s="8"/>
      <c r="E2" s="9"/>
      <c r="F2" s="10"/>
      <c r="G2" s="11"/>
      <c r="H2" s="12"/>
      <c r="I2" s="13"/>
      <c r="J2" s="14"/>
      <c r="K2" s="15"/>
      <c r="L2" s="16"/>
      <c r="M2" s="16"/>
      <c r="N2" s="16"/>
      <c r="O2" s="16"/>
    </row>
    <row r="3" spans="2:34" s="17" customFormat="1" ht="213.75" customHeight="1" x14ac:dyDescent="0.25">
      <c r="B3" s="18"/>
      <c r="C3" s="18"/>
      <c r="D3" s="19"/>
      <c r="E3" s="20"/>
      <c r="F3" s="21"/>
      <c r="G3" s="22"/>
      <c r="H3" s="23"/>
      <c r="I3" s="13"/>
      <c r="J3" s="14"/>
      <c r="K3" s="24"/>
      <c r="L3" s="24"/>
      <c r="M3" s="24"/>
      <c r="N3" s="24"/>
      <c r="O3" s="24"/>
      <c r="Q3" s="25"/>
      <c r="R3" s="25"/>
      <c r="S3" s="25"/>
    </row>
    <row r="4" spans="2:34" ht="18" customHeight="1" x14ac:dyDescent="0.2">
      <c r="B4" s="26"/>
      <c r="C4" s="26"/>
      <c r="D4" s="27"/>
      <c r="E4" s="28"/>
      <c r="F4" s="29" t="s">
        <v>23</v>
      </c>
      <c r="G4" s="29"/>
      <c r="H4" s="70">
        <f>(10-5.4)/2</f>
        <v>2.2999999999999998</v>
      </c>
      <c r="I4" s="38">
        <v>1</v>
      </c>
      <c r="J4" s="38">
        <v>1</v>
      </c>
      <c r="K4" s="38">
        <v>2</v>
      </c>
      <c r="L4" s="70">
        <v>4.5</v>
      </c>
      <c r="M4" s="38">
        <v>3</v>
      </c>
      <c r="N4" s="38">
        <v>3</v>
      </c>
      <c r="O4" s="71">
        <v>2</v>
      </c>
      <c r="Q4" s="25"/>
      <c r="R4" s="77" t="s">
        <v>23</v>
      </c>
      <c r="S4" s="64" t="s">
        <v>19</v>
      </c>
      <c r="T4" s="64" t="s">
        <v>20</v>
      </c>
      <c r="U4" s="64" t="s">
        <v>21</v>
      </c>
      <c r="V4" s="64" t="s">
        <v>22</v>
      </c>
      <c r="W4" s="31"/>
    </row>
    <row r="5" spans="2:34" ht="18" customHeight="1" x14ac:dyDescent="0.2">
      <c r="B5" s="26"/>
      <c r="C5" s="26"/>
      <c r="D5" s="27"/>
      <c r="E5" s="28"/>
      <c r="F5" s="29" t="s">
        <v>24</v>
      </c>
      <c r="G5" s="29"/>
      <c r="H5" s="72">
        <f>(10-6.08)/2</f>
        <v>1.96</v>
      </c>
      <c r="I5" s="38">
        <v>2.5</v>
      </c>
      <c r="J5" s="38">
        <v>2</v>
      </c>
      <c r="K5" s="38">
        <f>(2*1.5+3*1.5+1+2)/5</f>
        <v>2.1</v>
      </c>
      <c r="L5" s="73">
        <v>4.5</v>
      </c>
      <c r="M5" s="38">
        <v>3</v>
      </c>
      <c r="N5" s="38">
        <v>3</v>
      </c>
      <c r="O5" s="74">
        <v>1</v>
      </c>
      <c r="Q5" s="66" t="str">
        <f>Tableau41292[[#Headers],[Critère 1]]</f>
        <v>Critère 1</v>
      </c>
      <c r="R5" s="67">
        <f>VLOOKUP($R$4,$F$4:$K$35,3,FALSE)</f>
        <v>2.2999999999999998</v>
      </c>
      <c r="S5" s="64">
        <v>1.5</v>
      </c>
      <c r="T5" s="64">
        <v>2</v>
      </c>
      <c r="U5" s="64">
        <v>2.5</v>
      </c>
      <c r="V5" s="64">
        <v>5</v>
      </c>
    </row>
    <row r="6" spans="2:34" ht="18" customHeight="1" x14ac:dyDescent="0.2">
      <c r="B6" s="26"/>
      <c r="C6" s="26"/>
      <c r="D6" s="27"/>
      <c r="E6" s="28"/>
      <c r="F6" s="29" t="s">
        <v>25</v>
      </c>
      <c r="G6" s="29"/>
      <c r="H6" s="72">
        <f>(10-5.036)/2</f>
        <v>2.4820000000000002</v>
      </c>
      <c r="I6" s="38">
        <v>4</v>
      </c>
      <c r="J6" s="38">
        <v>5</v>
      </c>
      <c r="K6" s="38">
        <f>(5*1.5+4*1.5+1.5+4)/5</f>
        <v>3.8</v>
      </c>
      <c r="L6" s="72">
        <v>5</v>
      </c>
      <c r="M6" s="38">
        <v>3</v>
      </c>
      <c r="N6" s="38">
        <v>3</v>
      </c>
      <c r="O6" s="74">
        <v>5</v>
      </c>
      <c r="Q6" s="66" t="str">
        <f>Tableau41292[[#Headers],[Critère 2]]</f>
        <v>Critère 2</v>
      </c>
      <c r="R6" s="67">
        <f>VLOOKUP($R$4,$F$4:$K$35,4,FALSE)</f>
        <v>1</v>
      </c>
      <c r="S6" s="64">
        <v>2</v>
      </c>
      <c r="T6" s="64">
        <v>3</v>
      </c>
      <c r="U6" s="64">
        <v>4</v>
      </c>
      <c r="V6" s="64">
        <v>5</v>
      </c>
    </row>
    <row r="7" spans="2:34" ht="18" customHeight="1" x14ac:dyDescent="0.2">
      <c r="B7" s="26"/>
      <c r="C7" s="26"/>
      <c r="D7" s="27"/>
      <c r="E7" s="28"/>
      <c r="F7" s="29" t="s">
        <v>26</v>
      </c>
      <c r="G7" s="29"/>
      <c r="H7" s="75">
        <v>2.9</v>
      </c>
      <c r="I7" s="76">
        <v>4.5</v>
      </c>
      <c r="J7" s="38">
        <v>5</v>
      </c>
      <c r="K7" s="38">
        <v>1</v>
      </c>
      <c r="L7" s="72">
        <v>5</v>
      </c>
      <c r="M7" s="38">
        <v>3</v>
      </c>
      <c r="N7" s="38">
        <v>3</v>
      </c>
      <c r="O7" s="74">
        <v>1</v>
      </c>
      <c r="Q7" s="66" t="str">
        <f>Tableau41292[[#Headers],[Critère 3]]</f>
        <v>Critère 3</v>
      </c>
      <c r="R7" s="67">
        <f>VLOOKUP($R$4,$F$4:$K$35,5,FALSE)</f>
        <v>1</v>
      </c>
      <c r="S7" s="64">
        <v>2</v>
      </c>
      <c r="T7" s="64">
        <v>3</v>
      </c>
      <c r="U7" s="64">
        <v>4</v>
      </c>
      <c r="V7" s="64">
        <v>5</v>
      </c>
    </row>
    <row r="8" spans="2:34" ht="18" customHeight="1" x14ac:dyDescent="0.2">
      <c r="B8" s="26"/>
      <c r="C8" s="26"/>
      <c r="D8" s="27"/>
      <c r="E8" s="28"/>
      <c r="F8" s="29" t="s">
        <v>27</v>
      </c>
      <c r="G8" s="29"/>
      <c r="H8" s="72">
        <f>(10-4.3)/2</f>
        <v>2.85</v>
      </c>
      <c r="I8" s="38">
        <v>4.5</v>
      </c>
      <c r="J8" s="38">
        <v>1</v>
      </c>
      <c r="K8" s="38">
        <v>5</v>
      </c>
      <c r="L8" s="72">
        <v>5</v>
      </c>
      <c r="M8" s="38">
        <v>3</v>
      </c>
      <c r="N8" s="38">
        <v>3</v>
      </c>
      <c r="O8" s="74">
        <v>5</v>
      </c>
      <c r="Q8" s="68" t="str">
        <f>Tableau41292[[#Headers],[Critère 4]]</f>
        <v>Critère 4</v>
      </c>
      <c r="R8" s="69">
        <f>VLOOKUP($R$4,$F$4:$K$35,6,FALSE)</f>
        <v>2</v>
      </c>
      <c r="S8" s="65">
        <v>2</v>
      </c>
      <c r="T8" s="65">
        <v>3</v>
      </c>
      <c r="U8" s="65">
        <v>4</v>
      </c>
      <c r="V8" s="65">
        <v>5</v>
      </c>
    </row>
    <row r="9" spans="2:34" ht="18" customHeight="1" x14ac:dyDescent="0.2">
      <c r="B9" s="26"/>
      <c r="C9" s="26"/>
      <c r="D9" s="27"/>
      <c r="E9" s="28"/>
      <c r="F9" s="29"/>
      <c r="G9" s="29"/>
      <c r="H9" s="39"/>
      <c r="I9" s="28"/>
      <c r="J9" s="28"/>
      <c r="K9" s="30"/>
      <c r="L9" s="35"/>
      <c r="M9" s="30"/>
      <c r="N9" s="30"/>
      <c r="O9" s="34"/>
      <c r="Q9" s="68" t="str">
        <f>Tableau41292[[#Headers],[Critère 5]]</f>
        <v>Critère 5</v>
      </c>
      <c r="R9" s="69">
        <f>VLOOKUP($R$4,$F$4:$O$35,7,FALSE)</f>
        <v>4.5</v>
      </c>
    </row>
    <row r="10" spans="2:34" ht="18" customHeight="1" x14ac:dyDescent="0.2">
      <c r="B10" s="26"/>
      <c r="C10" s="26"/>
      <c r="D10" s="27"/>
      <c r="E10" s="28"/>
      <c r="F10" s="29"/>
      <c r="G10" s="29"/>
      <c r="H10" s="32"/>
      <c r="I10" s="37"/>
      <c r="J10" s="28"/>
      <c r="K10" s="30"/>
      <c r="L10" s="33"/>
      <c r="M10" s="30"/>
      <c r="N10" s="30"/>
      <c r="O10" s="34"/>
      <c r="Q10" s="68" t="str">
        <f>Tableau41292[[#Headers],[Critère 6]]</f>
        <v>Critère 6</v>
      </c>
      <c r="R10" s="69">
        <f>VLOOKUP($R$4,$F$4:$O$35,8,FALSE)</f>
        <v>3</v>
      </c>
    </row>
    <row r="11" spans="2:34" ht="18" customHeight="1" x14ac:dyDescent="0.2">
      <c r="B11" s="26"/>
      <c r="C11" s="26"/>
      <c r="D11" s="27"/>
      <c r="E11" s="28"/>
      <c r="F11" s="29"/>
      <c r="G11" s="29"/>
      <c r="H11" s="32"/>
      <c r="I11" s="38"/>
      <c r="J11" s="28"/>
      <c r="K11" s="30"/>
      <c r="L11" s="35"/>
      <c r="M11" s="38"/>
      <c r="N11" s="30"/>
      <c r="O11" s="34"/>
      <c r="Q11" s="68" t="str">
        <f>Tableau41292[[#Headers],[Critère 7]]</f>
        <v>Critère 7</v>
      </c>
      <c r="R11" s="69">
        <f>VLOOKUP($R$4,$F$4:$O$35,9,FALSE)</f>
        <v>3</v>
      </c>
    </row>
    <row r="12" spans="2:34" ht="18" customHeight="1" x14ac:dyDescent="0.2">
      <c r="B12" s="26"/>
      <c r="C12" s="26"/>
      <c r="D12" s="27"/>
      <c r="E12" s="28"/>
      <c r="F12" s="40"/>
      <c r="G12" s="29"/>
      <c r="H12" s="39"/>
      <c r="I12" s="28"/>
      <c r="J12" s="28"/>
      <c r="K12" s="28"/>
      <c r="L12" s="33"/>
      <c r="M12" s="30"/>
      <c r="N12" s="30"/>
      <c r="O12" s="34"/>
      <c r="Q12" s="68" t="str">
        <f>Tableau41292[[#Headers],[Critère 8]]</f>
        <v>Critère 8</v>
      </c>
      <c r="R12" s="69">
        <f>VLOOKUP($R$4,$F$4:$O$35,10,FALSE)</f>
        <v>2</v>
      </c>
    </row>
    <row r="13" spans="2:34" ht="18" customHeight="1" x14ac:dyDescent="0.25">
      <c r="B13" s="26"/>
      <c r="C13" s="26"/>
      <c r="D13" s="27"/>
      <c r="E13" s="28"/>
      <c r="F13" s="29"/>
      <c r="G13" s="29"/>
      <c r="H13" s="32"/>
      <c r="I13" s="28"/>
      <c r="J13" s="28"/>
      <c r="K13" s="30"/>
      <c r="L13" s="35"/>
      <c r="M13" s="30"/>
      <c r="N13" s="30"/>
      <c r="O13" s="34"/>
      <c r="Q13" s="68" t="s">
        <v>0</v>
      </c>
      <c r="R13" s="78">
        <f>SUM(R9:R12)</f>
        <v>12.5</v>
      </c>
      <c r="S13" s="87" t="s">
        <v>33</v>
      </c>
    </row>
    <row r="14" spans="2:34" ht="18" customHeight="1" x14ac:dyDescent="0.2">
      <c r="B14" s="26"/>
      <c r="C14" s="26"/>
      <c r="D14" s="27"/>
      <c r="E14" s="28"/>
      <c r="F14" s="29"/>
      <c r="G14" s="29"/>
      <c r="H14" s="32"/>
      <c r="I14" s="28"/>
      <c r="J14" s="28"/>
      <c r="K14" s="30"/>
      <c r="L14" s="35"/>
      <c r="M14" s="30"/>
      <c r="N14" s="30"/>
      <c r="O14" s="34"/>
    </row>
    <row r="15" spans="2:34" ht="18" customHeight="1" thickBot="1" x14ac:dyDescent="0.25">
      <c r="B15" s="26"/>
      <c r="C15" s="26"/>
      <c r="D15" s="27"/>
      <c r="E15" s="28"/>
      <c r="F15" s="29"/>
      <c r="G15" s="29"/>
      <c r="H15" s="32"/>
      <c r="I15" s="28"/>
      <c r="J15" s="28"/>
      <c r="K15" s="30"/>
      <c r="L15" s="35"/>
      <c r="M15" s="30"/>
      <c r="N15" s="30"/>
      <c r="O15" s="34"/>
    </row>
    <row r="16" spans="2:34" ht="18" customHeight="1" x14ac:dyDescent="0.2">
      <c r="B16" s="26"/>
      <c r="C16" s="26"/>
      <c r="D16" s="27"/>
      <c r="E16" s="28"/>
      <c r="F16" s="29"/>
      <c r="G16" s="29"/>
      <c r="H16" s="32"/>
      <c r="I16" s="28"/>
      <c r="J16" s="28"/>
      <c r="K16" s="30"/>
      <c r="L16" s="35"/>
      <c r="M16" s="30"/>
      <c r="N16" s="30"/>
      <c r="O16" s="34"/>
      <c r="S16" s="41" t="s">
        <v>1</v>
      </c>
      <c r="T16" s="42">
        <v>20</v>
      </c>
      <c r="W16" s="41" t="s">
        <v>1</v>
      </c>
      <c r="X16" s="43">
        <v>20</v>
      </c>
      <c r="AA16" s="41" t="s">
        <v>1</v>
      </c>
      <c r="AB16" s="43">
        <v>20</v>
      </c>
      <c r="AD16" s="41" t="s">
        <v>1</v>
      </c>
      <c r="AE16" s="43">
        <v>20</v>
      </c>
      <c r="AG16" s="44" t="s">
        <v>1</v>
      </c>
      <c r="AH16" s="43">
        <v>20</v>
      </c>
    </row>
    <row r="17" spans="2:34" s="3" customFormat="1" ht="18" customHeight="1" x14ac:dyDescent="0.2">
      <c r="B17" s="26"/>
      <c r="C17" s="26"/>
      <c r="D17" s="27"/>
      <c r="E17" s="28"/>
      <c r="F17" s="29"/>
      <c r="G17" s="29"/>
      <c r="H17" s="32"/>
      <c r="I17" s="28"/>
      <c r="J17" s="28"/>
      <c r="K17" s="30"/>
      <c r="L17" s="35"/>
      <c r="M17" s="38"/>
      <c r="N17" s="30"/>
      <c r="O17" s="34"/>
      <c r="P17" s="2"/>
      <c r="Q17" s="2"/>
      <c r="R17" s="2"/>
      <c r="S17" s="45"/>
      <c r="T17" s="46">
        <v>19</v>
      </c>
      <c r="U17" s="2"/>
      <c r="V17" s="2"/>
      <c r="W17" s="45"/>
      <c r="X17" s="47">
        <v>19</v>
      </c>
      <c r="AA17" s="45"/>
      <c r="AB17" s="47">
        <v>19</v>
      </c>
      <c r="AD17" s="45"/>
      <c r="AE17" s="47">
        <v>19</v>
      </c>
      <c r="AG17" s="48"/>
      <c r="AH17" s="47">
        <v>19</v>
      </c>
    </row>
    <row r="18" spans="2:34" s="3" customFormat="1" ht="18" customHeight="1" x14ac:dyDescent="0.2">
      <c r="B18" s="26"/>
      <c r="C18" s="26"/>
      <c r="D18" s="27"/>
      <c r="E18" s="28"/>
      <c r="F18" s="29"/>
      <c r="G18" s="29"/>
      <c r="H18" s="32"/>
      <c r="I18" s="28"/>
      <c r="J18" s="28"/>
      <c r="K18" s="30"/>
      <c r="L18" s="35"/>
      <c r="M18" s="30"/>
      <c r="N18" s="30"/>
      <c r="O18" s="34"/>
      <c r="P18" s="2"/>
      <c r="Q18" s="2"/>
      <c r="R18" s="2"/>
      <c r="S18" s="45"/>
      <c r="T18" s="46">
        <v>18</v>
      </c>
      <c r="U18" s="2"/>
      <c r="V18" s="2"/>
      <c r="W18" s="45"/>
      <c r="X18" s="47">
        <v>18</v>
      </c>
      <c r="AA18" s="45"/>
      <c r="AB18" s="47">
        <v>18</v>
      </c>
      <c r="AD18" s="45"/>
      <c r="AE18" s="47">
        <v>18</v>
      </c>
      <c r="AG18" s="48"/>
      <c r="AH18" s="47">
        <v>18</v>
      </c>
    </row>
    <row r="19" spans="2:34" s="3" customFormat="1" ht="18" customHeight="1" x14ac:dyDescent="0.2">
      <c r="B19" s="26"/>
      <c r="C19" s="26"/>
      <c r="D19" s="27"/>
      <c r="E19" s="28"/>
      <c r="F19" s="29"/>
      <c r="G19" s="29"/>
      <c r="H19" s="32"/>
      <c r="I19" s="28"/>
      <c r="J19" s="28"/>
      <c r="K19" s="30"/>
      <c r="L19" s="35"/>
      <c r="M19" s="38"/>
      <c r="N19" s="30"/>
      <c r="O19" s="34"/>
      <c r="P19" s="2"/>
      <c r="Q19" s="2"/>
      <c r="R19" s="2"/>
      <c r="S19" s="45"/>
      <c r="T19" s="46">
        <v>17</v>
      </c>
      <c r="U19" s="2"/>
      <c r="V19" s="2"/>
      <c r="W19" s="45"/>
      <c r="X19" s="47">
        <v>17</v>
      </c>
      <c r="AA19" s="45"/>
      <c r="AB19" s="47">
        <v>17</v>
      </c>
      <c r="AD19" s="45"/>
      <c r="AE19" s="47">
        <v>17</v>
      </c>
      <c r="AG19" s="48"/>
      <c r="AH19" s="47">
        <v>17</v>
      </c>
    </row>
    <row r="20" spans="2:34" s="3" customFormat="1" ht="18" customHeight="1" thickBot="1" x14ac:dyDescent="0.25">
      <c r="B20" s="26"/>
      <c r="C20" s="26"/>
      <c r="D20" s="27"/>
      <c r="E20" s="28"/>
      <c r="F20" s="29"/>
      <c r="G20" s="29"/>
      <c r="H20" s="32"/>
      <c r="I20" s="37"/>
      <c r="J20" s="28"/>
      <c r="K20" s="30"/>
      <c r="L20" s="35"/>
      <c r="M20" s="30"/>
      <c r="N20" s="30"/>
      <c r="O20" s="34"/>
      <c r="P20" s="2"/>
      <c r="S20" s="49"/>
      <c r="T20" s="50">
        <v>16</v>
      </c>
      <c r="W20" s="49"/>
      <c r="X20" s="51">
        <v>16</v>
      </c>
      <c r="AA20" s="49"/>
      <c r="AB20" s="51">
        <v>16</v>
      </c>
      <c r="AD20" s="49"/>
      <c r="AE20" s="51">
        <v>16</v>
      </c>
      <c r="AG20" s="52"/>
      <c r="AH20" s="50">
        <v>16</v>
      </c>
    </row>
    <row r="21" spans="2:34" s="3" customFormat="1" ht="18" customHeight="1" x14ac:dyDescent="0.2">
      <c r="B21" s="26"/>
      <c r="C21" s="26"/>
      <c r="D21" s="27"/>
      <c r="E21" s="28"/>
      <c r="F21" s="29"/>
      <c r="G21" s="29"/>
      <c r="H21" s="32"/>
      <c r="I21" s="28"/>
      <c r="J21" s="28"/>
      <c r="K21" s="53"/>
      <c r="L21" s="35"/>
      <c r="M21" s="38"/>
      <c r="N21" s="30"/>
      <c r="O21" s="34"/>
      <c r="P21" s="2"/>
      <c r="S21" s="41" t="s">
        <v>2</v>
      </c>
      <c r="T21" s="54">
        <v>15</v>
      </c>
      <c r="W21" s="41" t="s">
        <v>2</v>
      </c>
      <c r="X21" s="55">
        <v>15</v>
      </c>
      <c r="AA21" s="41" t="s">
        <v>2</v>
      </c>
      <c r="AB21" s="55">
        <v>15</v>
      </c>
      <c r="AD21" s="84" t="s">
        <v>2</v>
      </c>
      <c r="AE21" s="55">
        <v>15</v>
      </c>
      <c r="AG21" s="41" t="s">
        <v>2</v>
      </c>
      <c r="AH21" s="54">
        <v>15</v>
      </c>
    </row>
    <row r="22" spans="2:34" ht="18" customHeight="1" x14ac:dyDescent="0.2">
      <c r="B22" s="26"/>
      <c r="C22" s="26"/>
      <c r="D22" s="27"/>
      <c r="E22" s="28"/>
      <c r="F22" s="29"/>
      <c r="G22" s="29"/>
      <c r="H22" s="32"/>
      <c r="I22" s="28"/>
      <c r="J22" s="28"/>
      <c r="K22" s="38"/>
      <c r="L22" s="35"/>
      <c r="M22" s="38"/>
      <c r="N22" s="30"/>
      <c r="O22" s="34"/>
      <c r="S22" s="45"/>
      <c r="T22" s="56">
        <v>14</v>
      </c>
      <c r="W22" s="45"/>
      <c r="X22" s="47">
        <v>14</v>
      </c>
      <c r="AA22" s="45"/>
      <c r="AB22" s="47">
        <v>14</v>
      </c>
      <c r="AD22" s="85"/>
      <c r="AE22" s="47">
        <v>14</v>
      </c>
      <c r="AG22" s="45"/>
      <c r="AH22" s="56">
        <v>14</v>
      </c>
    </row>
    <row r="23" spans="2:34" ht="18" customHeight="1" x14ac:dyDescent="0.2">
      <c r="B23" s="26"/>
      <c r="C23" s="26"/>
      <c r="D23" s="27"/>
      <c r="E23" s="28"/>
      <c r="F23" s="29"/>
      <c r="G23" s="29"/>
      <c r="H23" s="36"/>
      <c r="I23" s="28"/>
      <c r="J23" s="28"/>
      <c r="K23" s="28"/>
      <c r="L23" s="35"/>
      <c r="M23" s="30"/>
      <c r="N23" s="30"/>
      <c r="O23" s="34"/>
      <c r="S23" s="45"/>
      <c r="T23" s="56">
        <v>13</v>
      </c>
      <c r="W23" s="45"/>
      <c r="X23" s="47">
        <v>13</v>
      </c>
      <c r="AA23" s="45"/>
      <c r="AB23" s="47">
        <v>13</v>
      </c>
      <c r="AD23" s="85"/>
      <c r="AE23" s="56">
        <v>13</v>
      </c>
      <c r="AG23" s="45"/>
      <c r="AH23" s="56">
        <v>13</v>
      </c>
    </row>
    <row r="24" spans="2:34" ht="18" customHeight="1" x14ac:dyDescent="0.2">
      <c r="B24" s="26"/>
      <c r="C24" s="26"/>
      <c r="D24" s="27"/>
      <c r="E24" s="28"/>
      <c r="F24" s="29"/>
      <c r="G24" s="29"/>
      <c r="H24" s="32"/>
      <c r="I24" s="37"/>
      <c r="J24" s="28"/>
      <c r="K24" s="28"/>
      <c r="L24" s="35"/>
      <c r="M24" s="30"/>
      <c r="N24" s="30"/>
      <c r="O24" s="34"/>
      <c r="S24" s="45"/>
      <c r="T24" s="56">
        <v>12</v>
      </c>
      <c r="W24" s="45"/>
      <c r="X24" s="47">
        <v>12</v>
      </c>
      <c r="AA24" s="45"/>
      <c r="AB24" s="47">
        <v>12</v>
      </c>
      <c r="AD24" s="85"/>
      <c r="AE24" s="56">
        <v>12</v>
      </c>
      <c r="AG24" s="45"/>
      <c r="AH24" s="56">
        <v>12</v>
      </c>
    </row>
    <row r="25" spans="2:34" ht="18" customHeight="1" thickBot="1" x14ac:dyDescent="0.25">
      <c r="B25" s="26"/>
      <c r="C25" s="26"/>
      <c r="D25" s="27"/>
      <c r="E25" s="28"/>
      <c r="F25" s="29"/>
      <c r="G25" s="29"/>
      <c r="H25" s="36"/>
      <c r="I25" s="28"/>
      <c r="J25" s="28"/>
      <c r="K25" s="28"/>
      <c r="L25" s="35"/>
      <c r="M25" s="30"/>
      <c r="N25" s="30"/>
      <c r="O25" s="34"/>
      <c r="S25" s="49"/>
      <c r="T25" s="57">
        <v>11</v>
      </c>
      <c r="W25" s="49"/>
      <c r="X25" s="51">
        <v>11</v>
      </c>
      <c r="AA25" s="49"/>
      <c r="AB25" s="51">
        <v>11</v>
      </c>
      <c r="AD25" s="86"/>
      <c r="AE25" s="57">
        <v>11</v>
      </c>
      <c r="AG25" s="49"/>
      <c r="AH25" s="57">
        <v>11</v>
      </c>
    </row>
    <row r="26" spans="2:34" customFormat="1" ht="18" customHeight="1" x14ac:dyDescent="0.25">
      <c r="B26" s="26"/>
      <c r="C26" s="26"/>
      <c r="D26" s="27"/>
      <c r="E26" s="28"/>
      <c r="F26" s="29"/>
      <c r="G26" s="29"/>
      <c r="H26" s="39"/>
      <c r="I26" s="28"/>
      <c r="J26" s="28"/>
      <c r="K26" s="28"/>
      <c r="L26" s="35"/>
      <c r="M26" s="30"/>
      <c r="N26" s="30"/>
      <c r="O26" s="34"/>
      <c r="P26" s="2"/>
      <c r="S26" s="41" t="s">
        <v>3</v>
      </c>
      <c r="T26" s="58">
        <v>10</v>
      </c>
      <c r="W26" s="41" t="s">
        <v>3</v>
      </c>
      <c r="X26" s="55">
        <v>10</v>
      </c>
      <c r="AA26" s="59" t="s">
        <v>3</v>
      </c>
      <c r="AB26" s="55">
        <v>10</v>
      </c>
      <c r="AD26" s="41" t="s">
        <v>3</v>
      </c>
      <c r="AE26" s="58">
        <v>10</v>
      </c>
      <c r="AG26" s="41" t="s">
        <v>3</v>
      </c>
      <c r="AH26" s="58">
        <v>10</v>
      </c>
    </row>
    <row r="27" spans="2:34" ht="18" customHeight="1" x14ac:dyDescent="0.2">
      <c r="B27" s="26"/>
      <c r="C27" s="26"/>
      <c r="D27" s="27"/>
      <c r="E27" s="28"/>
      <c r="F27" s="29"/>
      <c r="G27" s="29"/>
      <c r="H27" s="32"/>
      <c r="I27" s="28"/>
      <c r="J27" s="28"/>
      <c r="K27" s="30"/>
      <c r="L27" s="35"/>
      <c r="M27" s="30"/>
      <c r="N27" s="30"/>
      <c r="O27" s="34"/>
      <c r="S27" s="45"/>
      <c r="T27" s="60">
        <v>9</v>
      </c>
      <c r="W27" s="45"/>
      <c r="X27" s="47">
        <v>9</v>
      </c>
      <c r="AA27" s="61"/>
      <c r="AB27" s="47">
        <v>9</v>
      </c>
      <c r="AD27" s="45"/>
      <c r="AE27" s="60">
        <v>9</v>
      </c>
      <c r="AG27" s="45"/>
      <c r="AH27" s="60">
        <v>9</v>
      </c>
    </row>
    <row r="28" spans="2:34" s="3" customFormat="1" ht="18" customHeight="1" x14ac:dyDescent="0.2">
      <c r="B28" s="26"/>
      <c r="C28" s="26"/>
      <c r="D28" s="27"/>
      <c r="E28" s="28"/>
      <c r="F28" s="29"/>
      <c r="G28" s="29"/>
      <c r="H28" s="36"/>
      <c r="I28" s="28"/>
      <c r="J28" s="28"/>
      <c r="K28" s="28"/>
      <c r="L28" s="35"/>
      <c r="M28" s="38"/>
      <c r="N28" s="30"/>
      <c r="O28" s="34"/>
      <c r="P28" s="2"/>
      <c r="S28" s="45"/>
      <c r="T28" s="60">
        <v>8</v>
      </c>
      <c r="W28" s="45"/>
      <c r="X28" s="47">
        <v>8</v>
      </c>
      <c r="AA28" s="61"/>
      <c r="AB28" s="60">
        <v>8</v>
      </c>
      <c r="AD28" s="45"/>
      <c r="AE28" s="60">
        <v>8</v>
      </c>
      <c r="AG28" s="45"/>
      <c r="AH28" s="60">
        <v>8</v>
      </c>
    </row>
    <row r="29" spans="2:34" s="3" customFormat="1" ht="18" customHeight="1" x14ac:dyDescent="0.2">
      <c r="B29" s="26"/>
      <c r="C29" s="26"/>
      <c r="D29" s="27"/>
      <c r="E29" s="28"/>
      <c r="F29" s="29"/>
      <c r="G29" s="29"/>
      <c r="H29" s="36"/>
      <c r="I29" s="28"/>
      <c r="J29" s="28"/>
      <c r="K29" s="28"/>
      <c r="L29" s="35"/>
      <c r="M29" s="30"/>
      <c r="N29" s="30"/>
      <c r="O29" s="34"/>
      <c r="P29" s="2"/>
      <c r="S29" s="45"/>
      <c r="T29" s="60">
        <v>7</v>
      </c>
      <c r="W29" s="45"/>
      <c r="X29" s="47">
        <v>7</v>
      </c>
      <c r="AA29" s="61"/>
      <c r="AB29" s="60">
        <v>7</v>
      </c>
      <c r="AD29" s="45"/>
      <c r="AE29" s="60">
        <v>7</v>
      </c>
      <c r="AG29" s="45"/>
      <c r="AH29" s="60">
        <v>7</v>
      </c>
    </row>
    <row r="30" spans="2:34" s="3" customFormat="1" ht="18" customHeight="1" thickBot="1" x14ac:dyDescent="0.25">
      <c r="B30" s="26"/>
      <c r="C30" s="26"/>
      <c r="D30" s="27"/>
      <c r="E30" s="28"/>
      <c r="F30" s="29"/>
      <c r="G30" s="29"/>
      <c r="H30" s="39"/>
      <c r="I30" s="28"/>
      <c r="J30" s="28"/>
      <c r="K30" s="28"/>
      <c r="L30" s="33"/>
      <c r="M30" s="27"/>
      <c r="N30" s="27"/>
      <c r="O30" s="34"/>
      <c r="P30" s="2"/>
      <c r="S30" s="49"/>
      <c r="T30" s="62">
        <v>6</v>
      </c>
      <c r="W30" s="49"/>
      <c r="X30" s="51">
        <v>6</v>
      </c>
      <c r="AA30" s="63"/>
      <c r="AB30" s="62">
        <v>6</v>
      </c>
      <c r="AD30" s="49"/>
      <c r="AE30" s="62">
        <v>6</v>
      </c>
      <c r="AG30" s="49"/>
      <c r="AH30" s="62">
        <v>6</v>
      </c>
    </row>
    <row r="31" spans="2:34" s="3" customFormat="1" ht="18" customHeight="1" x14ac:dyDescent="0.2">
      <c r="B31" s="26"/>
      <c r="C31" s="26"/>
      <c r="D31" s="27"/>
      <c r="E31" s="28"/>
      <c r="F31" s="29"/>
      <c r="G31" s="29"/>
      <c r="H31" s="39"/>
      <c r="I31" s="28"/>
      <c r="J31" s="28"/>
      <c r="K31" s="28"/>
      <c r="L31" s="33"/>
      <c r="M31" s="27"/>
      <c r="N31" s="27"/>
      <c r="O31" s="34"/>
      <c r="P31" s="2"/>
      <c r="S31" s="45" t="s">
        <v>4</v>
      </c>
      <c r="T31" s="79">
        <v>5</v>
      </c>
      <c r="W31" s="82" t="s">
        <v>4</v>
      </c>
      <c r="X31" s="55">
        <v>5</v>
      </c>
      <c r="AA31" s="45" t="s">
        <v>4</v>
      </c>
      <c r="AB31" s="79">
        <v>5</v>
      </c>
      <c r="AD31" s="45" t="s">
        <v>4</v>
      </c>
      <c r="AE31" s="79">
        <v>5</v>
      </c>
      <c r="AG31" s="45" t="s">
        <v>4</v>
      </c>
      <c r="AH31" s="79">
        <v>5</v>
      </c>
    </row>
    <row r="32" spans="2:34" s="3" customFormat="1" ht="18" customHeight="1" x14ac:dyDescent="0.2">
      <c r="B32" s="26"/>
      <c r="C32" s="26"/>
      <c r="D32" s="27"/>
      <c r="E32" s="28"/>
      <c r="F32" s="29"/>
      <c r="G32" s="29"/>
      <c r="H32" s="39"/>
      <c r="I32" s="28"/>
      <c r="J32" s="28"/>
      <c r="K32" s="28"/>
      <c r="L32" s="33"/>
      <c r="M32" s="27"/>
      <c r="N32" s="27"/>
      <c r="O32" s="34"/>
      <c r="P32" s="2"/>
      <c r="S32" s="45"/>
      <c r="T32" s="80">
        <v>4</v>
      </c>
      <c r="W32" s="82"/>
      <c r="X32" s="80">
        <v>4</v>
      </c>
      <c r="AA32" s="45"/>
      <c r="AB32" s="80">
        <v>4</v>
      </c>
      <c r="AD32" s="45"/>
      <c r="AE32" s="80">
        <v>4</v>
      </c>
      <c r="AG32" s="45"/>
      <c r="AH32" s="80">
        <v>4</v>
      </c>
    </row>
    <row r="33" spans="2:34" s="3" customFormat="1" ht="18" customHeight="1" x14ac:dyDescent="0.2">
      <c r="B33" s="26"/>
      <c r="C33" s="26"/>
      <c r="D33" s="27"/>
      <c r="E33" s="28"/>
      <c r="F33" s="29"/>
      <c r="G33" s="29"/>
      <c r="H33" s="39"/>
      <c r="I33" s="28"/>
      <c r="J33" s="28"/>
      <c r="K33" s="28"/>
      <c r="L33" s="33"/>
      <c r="M33" s="27"/>
      <c r="N33" s="27"/>
      <c r="O33" s="34"/>
      <c r="P33" s="2"/>
      <c r="S33" s="45"/>
      <c r="T33" s="80">
        <v>3</v>
      </c>
      <c r="W33" s="82"/>
      <c r="X33" s="80">
        <v>3</v>
      </c>
      <c r="AA33" s="45"/>
      <c r="AB33" s="80">
        <v>3</v>
      </c>
      <c r="AD33" s="45"/>
      <c r="AE33" s="80">
        <v>3</v>
      </c>
      <c r="AG33" s="45"/>
      <c r="AH33" s="80">
        <v>3</v>
      </c>
    </row>
    <row r="34" spans="2:34" s="3" customFormat="1" ht="18" customHeight="1" x14ac:dyDescent="0.2">
      <c r="B34" s="26"/>
      <c r="C34" s="26"/>
      <c r="D34" s="27"/>
      <c r="E34" s="28"/>
      <c r="F34" s="29"/>
      <c r="G34" s="29"/>
      <c r="H34" s="39"/>
      <c r="I34" s="28"/>
      <c r="J34" s="28"/>
      <c r="K34" s="28"/>
      <c r="L34" s="33"/>
      <c r="M34" s="27"/>
      <c r="N34" s="27"/>
      <c r="O34" s="34"/>
      <c r="P34" s="2"/>
      <c r="S34" s="45"/>
      <c r="T34" s="80">
        <v>2</v>
      </c>
      <c r="W34" s="82"/>
      <c r="X34" s="80">
        <v>2</v>
      </c>
      <c r="AA34" s="45"/>
      <c r="AB34" s="80">
        <v>2</v>
      </c>
      <c r="AD34" s="45"/>
      <c r="AE34" s="80">
        <v>2</v>
      </c>
      <c r="AG34" s="45"/>
      <c r="AH34" s="80">
        <v>2</v>
      </c>
    </row>
    <row r="35" spans="2:34" s="3" customFormat="1" ht="18" customHeight="1" thickBot="1" x14ac:dyDescent="0.25">
      <c r="B35" s="26"/>
      <c r="C35" s="26"/>
      <c r="D35" s="27"/>
      <c r="E35" s="28"/>
      <c r="F35" s="29"/>
      <c r="G35" s="29"/>
      <c r="H35" s="39"/>
      <c r="I35" s="28"/>
      <c r="J35" s="28"/>
      <c r="K35" s="28"/>
      <c r="L35" s="33"/>
      <c r="M35" s="27"/>
      <c r="N35" s="27"/>
      <c r="O35" s="34"/>
      <c r="P35" s="2"/>
      <c r="S35" s="49"/>
      <c r="T35" s="81">
        <v>1</v>
      </c>
      <c r="W35" s="83"/>
      <c r="X35" s="81">
        <v>1</v>
      </c>
      <c r="AA35" s="49"/>
      <c r="AB35" s="81">
        <v>1</v>
      </c>
      <c r="AD35" s="49"/>
      <c r="AE35" s="81">
        <v>1</v>
      </c>
      <c r="AG35" s="49"/>
      <c r="AH35" s="81">
        <v>1</v>
      </c>
    </row>
    <row r="37" spans="2:34" ht="15" x14ac:dyDescent="0.25">
      <c r="S37" s="87" t="s">
        <v>32</v>
      </c>
      <c r="W37" s="2" t="s">
        <v>29</v>
      </c>
      <c r="AA37" s="2" t="s">
        <v>28</v>
      </c>
      <c r="AD37" s="2" t="s">
        <v>30</v>
      </c>
      <c r="AG37" s="2" t="s">
        <v>31</v>
      </c>
    </row>
  </sheetData>
  <mergeCells count="20">
    <mergeCell ref="AD16:AD20"/>
    <mergeCell ref="AD21:AD25"/>
    <mergeCell ref="AD26:AD30"/>
    <mergeCell ref="AD31:AD35"/>
    <mergeCell ref="AG16:AG20"/>
    <mergeCell ref="AG21:AG25"/>
    <mergeCell ref="AG26:AG30"/>
    <mergeCell ref="AG31:AG35"/>
    <mergeCell ref="S26:S30"/>
    <mergeCell ref="W26:W30"/>
    <mergeCell ref="AA26:AA30"/>
    <mergeCell ref="S31:S35"/>
    <mergeCell ref="W31:W35"/>
    <mergeCell ref="AA31:AA35"/>
    <mergeCell ref="S16:S20"/>
    <mergeCell ref="W16:W20"/>
    <mergeCell ref="AA16:AA20"/>
    <mergeCell ref="S21:S25"/>
    <mergeCell ref="W21:W25"/>
    <mergeCell ref="AA21:AA25"/>
  </mergeCells>
  <phoneticPr fontId="16" type="noConversion"/>
  <conditionalFormatting sqref="B24">
    <cfRule type="expression" dxfId="2" priority="11" stopIfTrue="1">
      <formula>AND(COUNTIF(#REF!, B24)+COUNTIF($B$36:$C$36, B24)+COUNTIF($B$5:$C$35, B24)&gt;1,NOT(ISBLANK(B24)))</formula>
    </cfRule>
  </conditionalFormatting>
  <conditionalFormatting sqref="B25 E25 C24:C25">
    <cfRule type="expression" dxfId="1" priority="12" stopIfTrue="1">
      <formula>AND(COUNTIF(#REF!, B24)+COUNTIF(#REF!, B24)+COUNTIF($B$2:$C$35, B24)&gt;1,NOT(ISBLANK(B24)))</formula>
    </cfRule>
  </conditionalFormatting>
  <conditionalFormatting sqref="B26:C35 L11:L12 B4:C23 E26:E35 E4:E24 H11:H12">
    <cfRule type="expression" dxfId="0" priority="14" stopIfTrue="1">
      <formula>AND(COUNTIF(#REF!, B4)+COUNTIF(#REF!, B4)+COUNTIF($B$4:$C$35, B4)&gt;1,NOT(ISBLANK(B4)))</formula>
    </cfRule>
  </conditionalFormatting>
  <dataValidations count="1">
    <dataValidation type="list" allowBlank="1" showInputMessage="1" showErrorMessage="1" sqref="R4" xr:uid="{3414544B-B4C8-4D81-80C8-C25AF349DF01}">
      <formula1>$F$4:$F$8</formula1>
    </dataValidation>
  </dataValidations>
  <pageMargins left="0.25" right="0.25" top="0.75" bottom="0.75" header="0.3" footer="0.3"/>
  <pageSetup paperSize="8" scale="95" fitToHeight="0" orientation="landscape" r:id="rId1"/>
  <rowBreaks count="1" manualBreakCount="1">
    <brk id="13" min="1" max="15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Classement</vt:lpstr>
      <vt:lpstr>Classement!Zone_d_impression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Marvin Mustis</dc:creator>
  <cp:lastModifiedBy>Marvin Mustis</cp:lastModifiedBy>
  <dcterms:created xsi:type="dcterms:W3CDTF">2024-01-24T15:27:47Z</dcterms:created>
  <dcterms:modified xsi:type="dcterms:W3CDTF">2024-01-24T15:42:13Z</dcterms:modified>
</cp:coreProperties>
</file>