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67b1497bf26c6090/DONNÉES/COMPTA/_Dossier type/"/>
    </mc:Choice>
  </mc:AlternateContent>
  <xr:revisionPtr revIDLastSave="180" documentId="11_AD4D9D64A577C15A4A5418B4005A5BD05ADEDD86" xr6:coauthVersionLast="47" xr6:coauthVersionMax="47" xr10:uidLastSave="{FF0BBCBB-FE1B-4DF3-84A4-0960394E0185}"/>
  <bookViews>
    <workbookView xWindow="-108" yWindow="-108" windowWidth="23256" windowHeight="12576" xr2:uid="{00000000-000D-0000-FFFF-FFFF00000000}"/>
  </bookViews>
  <sheets>
    <sheet name="Amortissements" sheetId="1" r:id="rId1"/>
    <sheet name="Année comptab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45" i="1" l="1"/>
  <c r="K44" i="1"/>
  <c r="K43" i="1"/>
  <c r="K42" i="1"/>
  <c r="K35" i="1"/>
  <c r="K34" i="1"/>
  <c r="K33" i="1"/>
  <c r="K32" i="1"/>
  <c r="K25" i="1"/>
  <c r="K24" i="1"/>
  <c r="K23" i="1"/>
  <c r="K22" i="1"/>
  <c r="K15" i="1"/>
  <c r="K14" i="1"/>
  <c r="K13" i="1"/>
  <c r="K12" i="1"/>
  <c r="I45" i="1"/>
  <c r="E45" i="1"/>
  <c r="D45" i="1"/>
  <c r="B45" i="1"/>
  <c r="I44" i="1"/>
  <c r="E44" i="1"/>
  <c r="D44" i="1"/>
  <c r="B44" i="1"/>
  <c r="I43" i="1"/>
  <c r="E43" i="1"/>
  <c r="D43" i="1"/>
  <c r="B43" i="1"/>
  <c r="I42" i="1"/>
  <c r="E42" i="1"/>
  <c r="D42" i="1"/>
  <c r="B42" i="1"/>
  <c r="I40" i="1"/>
  <c r="F39" i="1"/>
  <c r="B39" i="1"/>
  <c r="E35" i="1"/>
  <c r="D35" i="1"/>
  <c r="E34" i="1"/>
  <c r="D34" i="1"/>
  <c r="E33" i="1"/>
  <c r="D33" i="1"/>
  <c r="E32" i="1"/>
  <c r="D32" i="1"/>
  <c r="F29" i="1"/>
  <c r="I35" i="1" s="1"/>
  <c r="B29" i="1"/>
  <c r="E25" i="1"/>
  <c r="D25" i="1"/>
  <c r="E24" i="1"/>
  <c r="D24" i="1"/>
  <c r="E23" i="1"/>
  <c r="D23" i="1"/>
  <c r="E22" i="1"/>
  <c r="D22" i="1"/>
  <c r="F19" i="1"/>
  <c r="I25" i="1" s="1"/>
  <c r="B19" i="1"/>
  <c r="I15" i="1"/>
  <c r="D15" i="1" s="1"/>
  <c r="E15" i="1" s="1"/>
  <c r="I14" i="1"/>
  <c r="D14" i="1"/>
  <c r="E14" i="1" s="1"/>
  <c r="I13" i="1"/>
  <c r="D13" i="1" s="1"/>
  <c r="E13" i="1" s="1"/>
  <c r="I12" i="1"/>
  <c r="D12" i="1" s="1"/>
  <c r="E12" i="1" s="1"/>
  <c r="F9" i="1"/>
  <c r="I10" i="1" s="1"/>
  <c r="I11" i="1" s="1"/>
  <c r="B9" i="1"/>
  <c r="G7" i="1"/>
  <c r="I41" i="1" s="1"/>
  <c r="G6" i="1"/>
  <c r="B34" i="1" s="1"/>
  <c r="G5" i="1"/>
  <c r="B25" i="1" s="1"/>
  <c r="G4" i="1"/>
  <c r="B15" i="1" l="1"/>
  <c r="B35" i="1"/>
  <c r="B33" i="1"/>
  <c r="B32" i="1"/>
  <c r="I30" i="1"/>
  <c r="I31" i="1" s="1"/>
  <c r="B24" i="1"/>
  <c r="B23" i="1"/>
  <c r="B22" i="1"/>
  <c r="I20" i="1"/>
  <c r="I21" i="1" s="1"/>
  <c r="I22" i="1"/>
  <c r="I23" i="1"/>
  <c r="I24" i="1"/>
  <c r="B47" i="1"/>
  <c r="B12" i="1"/>
  <c r="B13" i="1"/>
  <c r="B14" i="1"/>
  <c r="I32" i="1"/>
  <c r="I33" i="1"/>
  <c r="I34" i="1"/>
  <c r="B37" i="1" l="1"/>
  <c r="B27" i="1"/>
  <c r="B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tc={9A0BE510-7855-432A-84A2-2DAD7D7240D9}</author>
    <author>tc={33063028-937F-40C0-A9A6-5738C4F03197}</author>
    <author>tc={90D186B0-8C00-4647-B4AC-36CC371B812B}</author>
    <author>tc={F2F761E5-72F1-4D13-A6DA-3E43B6120DA7}</author>
    <author>tc={FE29378E-9048-4485-9DB8-FA223C9A6934}</author>
    <author>tc={148AE359-2C2D-4880-B8D9-53E45BFE84A5}</author>
    <author>tc={EB8F35F6-D7BA-4BE6-A0DA-101939EB5193}</author>
    <author>tc={BF38983B-1188-4CA8-BB6C-69E3F9FD2E5C}</author>
  </authors>
  <commentList>
    <comment ref="A4" authorId="0" shapeId="0" xr:uid="{9A0BE510-7855-432A-84A2-2DAD7D7240D9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1</t>
      </text>
    </comment>
    <comment ref="A5" authorId="1" shapeId="0" xr:uid="{33063028-937F-40C0-A9A6-5738C4F0319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2</t>
      </text>
    </comment>
    <comment ref="A6" authorId="2" shapeId="0" xr:uid="{90D186B0-8C00-4647-B4AC-36CC371B812B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3</t>
      </text>
    </comment>
    <comment ref="A7" authorId="3" shapeId="0" xr:uid="{F2F761E5-72F1-4D13-A6DA-3E43B6120DA7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Amortissement 4</t>
      </text>
    </comment>
    <comment ref="C12" authorId="4" shapeId="0" xr:uid="{FE29378E-9048-4485-9DB8-FA223C9A693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Introduire la date réelle de revente dans la ligne correspondante au trimestre de revente. Uniquement dans l'année comptable en cours, car ceci tient compte de l'année insérée au trimestre 1.</t>
      </text>
    </comment>
    <comment ref="H12" authorId="5" shapeId="0" xr:uid="{148AE359-2C2D-4880-B8D9-53E45BFE84A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valeur résiduelle si revente anticipée</t>
      </text>
    </comment>
    <comment ref="J12" authorId="6" shapeId="0" xr:uid="{EB8F35F6-D7BA-4BE6-A0DA-101939EB519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sur le trimestre concerné si revente anticipée</t>
      </text>
    </comment>
    <comment ref="L12" authorId="7" shapeId="0" xr:uid="{BF38983B-1188-4CA8-BB6C-69E3F9FD2E5C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Pour le calcul de la durée de possession dans le trimestre concerné si achat pendant l'année en cours</t>
      </text>
    </comment>
  </commentList>
</comments>
</file>

<file path=xl/sharedStrings.xml><?xml version="1.0" encoding="utf-8"?>
<sst xmlns="http://schemas.openxmlformats.org/spreadsheetml/2006/main" count="113" uniqueCount="38">
  <si>
    <t>AMORTISSEMENTS</t>
  </si>
  <si>
    <t>Véhicule / Machine:</t>
  </si>
  <si>
    <t>Date achat:</t>
  </si>
  <si>
    <t>Durée (mois):</t>
  </si>
  <si>
    <t>Prix HTVA:</t>
  </si>
  <si>
    <t>% util. pro.:</t>
  </si>
  <si>
    <t>% déduct.:</t>
  </si>
  <si>
    <t>Amort. Total :</t>
  </si>
  <si>
    <t>Amortissement 1:</t>
  </si>
  <si>
    <t>Date de fin présumée :</t>
  </si>
  <si>
    <t>Calcul</t>
  </si>
  <si>
    <t>Amort.:</t>
  </si>
  <si>
    <t>Date revente :</t>
  </si>
  <si>
    <t>Valeur résid.:</t>
  </si>
  <si>
    <t>TVA 21 %:</t>
  </si>
  <si>
    <t>Val. /jour:</t>
  </si>
  <si>
    <t>Trimestre 1:</t>
  </si>
  <si>
    <t>Trimestre 2:</t>
  </si>
  <si>
    <t>Trimestre 3:</t>
  </si>
  <si>
    <t>Trimestre 4:</t>
  </si>
  <si>
    <t>Amortissement 2:</t>
  </si>
  <si>
    <t>Amortissement 3:</t>
  </si>
  <si>
    <t>Amortissement 4:</t>
  </si>
  <si>
    <t>T1. Jours restants jusqu'à date présumée:</t>
  </si>
  <si>
    <t>T2. Jours restants jusqu'à date présumée:</t>
  </si>
  <si>
    <t>T3. Jours restants jusqu'à date présumée:</t>
  </si>
  <si>
    <t>T4. Jours restants jusqu'à date présumée:</t>
  </si>
  <si>
    <t>Nb. Jours total de la durée présumée:</t>
  </si>
  <si>
    <t>Depuis début T1:</t>
  </si>
  <si>
    <t>Depuis début T2:</t>
  </si>
  <si>
    <t>Depuis début T3:</t>
  </si>
  <si>
    <t>Depuis début T4:</t>
  </si>
  <si>
    <t>Amort. Annuel :</t>
  </si>
  <si>
    <t>Jusqu'à fin T1:</t>
  </si>
  <si>
    <t>Jusqu'à fin T2:</t>
  </si>
  <si>
    <t>Jusqu'à fin T3:</t>
  </si>
  <si>
    <t>Jusqu'à fin T4:</t>
  </si>
  <si>
    <t>Voiture unetelle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</si>
</sst>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/mm/yyyy;@"/>
    <numFmt numFmtId="165" formatCode="0.0%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9"/>
      <color theme="1"/>
      <name val="Calibri"/>
      <family val="2"/>
      <scheme val="minor"/>
    </font>
    <font>
      <sz val="9"/>
      <color indexed="81"/>
      <name val="Tahoma"/>
      <charset val="1"/>
    </font>
    <font>
      <sz val="9"/>
      <color rgb="FFFF0000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theme="4" tint="-0.24994659260841701"/>
      </left>
      <right/>
      <top style="thin">
        <color theme="4" tint="-0.24994659260841701"/>
      </top>
      <bottom/>
      <diagonal/>
    </border>
    <border>
      <left/>
      <right/>
      <top style="thin">
        <color theme="4" tint="-0.24994659260841701"/>
      </top>
      <bottom/>
      <diagonal/>
    </border>
    <border>
      <left/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/>
      <diagonal/>
    </border>
    <border>
      <left style="thin">
        <color theme="4" tint="-0.24994659260841701"/>
      </left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/>
      <right/>
      <top style="medium">
        <color theme="4" tint="-0.24994659260841701"/>
      </top>
      <bottom style="thin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/>
      <diagonal/>
    </border>
    <border>
      <left style="medium">
        <color theme="4" tint="-0.24994659260841701"/>
      </left>
      <right/>
      <top/>
      <bottom/>
      <diagonal/>
    </border>
    <border>
      <left/>
      <right style="medium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medium">
        <color theme="4" tint="-0.24994659260841701"/>
      </bottom>
      <diagonal/>
    </border>
    <border>
      <left style="thin">
        <color theme="4" tint="-0.24994659260841701"/>
      </left>
      <right/>
      <top/>
      <bottom style="medium">
        <color theme="4" tint="-0.24994659260841701"/>
      </bottom>
      <diagonal/>
    </border>
    <border>
      <left/>
      <right/>
      <top/>
      <bottom style="medium">
        <color theme="4" tint="-0.24994659260841701"/>
      </bottom>
      <diagonal/>
    </border>
    <border>
      <left/>
      <right style="medium">
        <color theme="4" tint="-0.24994659260841701"/>
      </right>
      <top/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0" borderId="0" xfId="0" applyFont="1"/>
    <xf numFmtId="0" fontId="4" fillId="0" borderId="4" xfId="0" applyFont="1" applyBorder="1"/>
    <xf numFmtId="0" fontId="4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3" fillId="0" borderId="4" xfId="0" applyFont="1" applyBorder="1" applyProtection="1">
      <protection locked="0"/>
    </xf>
    <xf numFmtId="164" fontId="3" fillId="0" borderId="4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44" fontId="3" fillId="0" borderId="4" xfId="0" applyNumberFormat="1" applyFont="1" applyBorder="1" applyAlignment="1" applyProtection="1">
      <alignment horizontal="right" vertical="center"/>
      <protection locked="0"/>
    </xf>
    <xf numFmtId="9" fontId="3" fillId="0" borderId="4" xfId="0" applyNumberFormat="1" applyFont="1" applyBorder="1" applyAlignment="1" applyProtection="1">
      <alignment horizontal="center" vertical="center"/>
      <protection locked="0"/>
    </xf>
    <xf numFmtId="165" fontId="3" fillId="0" borderId="4" xfId="0" applyNumberFormat="1" applyFont="1" applyBorder="1" applyAlignment="1" applyProtection="1">
      <alignment horizontal="center" vertical="center"/>
      <protection locked="0"/>
    </xf>
    <xf numFmtId="44" fontId="3" fillId="3" borderId="4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>
      <alignment vertical="center"/>
    </xf>
    <xf numFmtId="0" fontId="5" fillId="4" borderId="6" xfId="0" applyFont="1" applyFill="1" applyBorder="1" applyAlignment="1">
      <alignment horizontal="left" vertical="center"/>
    </xf>
    <xf numFmtId="0" fontId="5" fillId="4" borderId="7" xfId="0" applyFont="1" applyFill="1" applyBorder="1" applyAlignment="1">
      <alignment horizontal="left" vertical="center"/>
    </xf>
    <xf numFmtId="164" fontId="6" fillId="4" borderId="6" xfId="0" applyNumberFormat="1" applyFont="1" applyFill="1" applyBorder="1" applyAlignment="1">
      <alignment horizontal="center" vertical="center"/>
    </xf>
    <xf numFmtId="164" fontId="6" fillId="4" borderId="8" xfId="0" applyNumberFormat="1" applyFont="1" applyFill="1" applyBorder="1" applyAlignment="1">
      <alignment horizontal="center" vertical="center"/>
    </xf>
    <xf numFmtId="164" fontId="7" fillId="3" borderId="7" xfId="0" applyNumberFormat="1" applyFont="1" applyFill="1" applyBorder="1" applyAlignment="1">
      <alignment vertical="center"/>
    </xf>
    <xf numFmtId="0" fontId="3" fillId="0" borderId="9" xfId="0" applyFont="1" applyBorder="1"/>
    <xf numFmtId="0" fontId="3" fillId="0" borderId="10" xfId="0" applyFont="1" applyBorder="1"/>
    <xf numFmtId="0" fontId="8" fillId="0" borderId="10" xfId="0" applyFont="1" applyBorder="1"/>
    <xf numFmtId="0" fontId="4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vertical="center"/>
    </xf>
    <xf numFmtId="0" fontId="8" fillId="0" borderId="13" xfId="0" applyFont="1" applyBorder="1" applyAlignment="1">
      <alignment horizontal="center" vertical="center"/>
    </xf>
    <xf numFmtId="0" fontId="3" fillId="0" borderId="14" xfId="0" applyFont="1" applyBorder="1"/>
    <xf numFmtId="44" fontId="3" fillId="3" borderId="15" xfId="0" applyNumberFormat="1" applyFont="1" applyFill="1" applyBorder="1"/>
    <xf numFmtId="164" fontId="7" fillId="0" borderId="16" xfId="0" applyNumberFormat="1" applyFont="1" applyBorder="1" applyAlignment="1" applyProtection="1">
      <alignment horizontal="center" vertical="center"/>
      <protection locked="0"/>
    </xf>
    <xf numFmtId="44" fontId="7" fillId="3" borderId="14" xfId="0" applyNumberFormat="1" applyFont="1" applyFill="1" applyBorder="1"/>
    <xf numFmtId="44" fontId="3" fillId="3" borderId="17" xfId="0" applyNumberFormat="1" applyFont="1" applyFill="1" applyBorder="1" applyAlignment="1">
      <alignment horizontal="center"/>
    </xf>
    <xf numFmtId="44" fontId="3" fillId="3" borderId="15" xfId="0" quotePrefix="1" applyNumberFormat="1" applyFont="1" applyFill="1" applyBorder="1"/>
    <xf numFmtId="0" fontId="3" fillId="0" borderId="18" xfId="0" applyFont="1" applyBorder="1"/>
    <xf numFmtId="44" fontId="7" fillId="3" borderId="19" xfId="0" applyNumberFormat="1" applyFont="1" applyFill="1" applyBorder="1"/>
    <xf numFmtId="44" fontId="7" fillId="0" borderId="20" xfId="0" applyNumberFormat="1" applyFont="1" applyBorder="1"/>
    <xf numFmtId="44" fontId="7" fillId="0" borderId="21" xfId="0" applyNumberFormat="1" applyFont="1" applyBorder="1"/>
    <xf numFmtId="0" fontId="7" fillId="0" borderId="21" xfId="0" applyFont="1" applyBorder="1"/>
    <xf numFmtId="0" fontId="3" fillId="0" borderId="22" xfId="0" applyFont="1" applyBorder="1"/>
    <xf numFmtId="0" fontId="6" fillId="4" borderId="6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0" fillId="0" borderId="11" xfId="0" applyBorder="1"/>
    <xf numFmtId="0" fontId="0" fillId="0" borderId="21" xfId="0" applyBorder="1"/>
    <xf numFmtId="0" fontId="3" fillId="0" borderId="23" xfId="0" applyFont="1" applyBorder="1"/>
    <xf numFmtId="0" fontId="0" fillId="0" borderId="22" xfId="0" applyBorder="1"/>
    <xf numFmtId="0" fontId="10" fillId="0" borderId="0" xfId="0" applyFont="1"/>
    <xf numFmtId="0" fontId="10" fillId="0" borderId="11" xfId="0" applyFont="1" applyBorder="1"/>
    <xf numFmtId="0" fontId="1" fillId="0" borderId="0" xfId="0" applyFont="1"/>
    <xf numFmtId="0" fontId="1" fillId="0" borderId="11" xfId="0" applyFont="1" applyBorder="1"/>
    <xf numFmtId="0" fontId="11" fillId="0" borderId="10" xfId="0" applyFont="1" applyBorder="1"/>
    <xf numFmtId="0" fontId="11" fillId="0" borderId="0" xfId="0" applyFont="1" applyBorder="1"/>
    <xf numFmtId="0" fontId="12" fillId="0" borderId="0" xfId="0" applyFont="1"/>
    <xf numFmtId="44" fontId="11" fillId="0" borderId="0" xfId="0" applyNumberFormat="1" applyFont="1" applyBorder="1"/>
    <xf numFmtId="0" fontId="11" fillId="0" borderId="0" xfId="0" applyFont="1" applyBorder="1" applyAlignment="1">
      <alignment horizontal="right"/>
    </xf>
    <xf numFmtId="0" fontId="11" fillId="0" borderId="0" xfId="0" applyNumberFormat="1" applyFont="1"/>
    <xf numFmtId="0" fontId="11" fillId="0" borderId="0" xfId="0" applyNumberFormat="1" applyFont="1" applyFill="1" applyBorder="1"/>
    <xf numFmtId="0" fontId="11" fillId="0" borderId="0" xfId="0" applyNumberFormat="1" applyFont="1" applyBorder="1"/>
    <xf numFmtId="0" fontId="1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nthony Rigo" id="{447AAA9C-D340-4207-82B6-6333BC20F0F9}" userId="67b1497bf26c6090" providerId="Windows Liv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4" dT="2024-01-29T15:22:19.02" personId="{447AAA9C-D340-4207-82B6-6333BC20F0F9}" id="{9A0BE510-7855-432A-84A2-2DAD7D7240D9}">
    <text>Amortissement 1</text>
  </threadedComment>
  <threadedComment ref="A5" dT="2024-01-29T15:22:31.41" personId="{447AAA9C-D340-4207-82B6-6333BC20F0F9}" id="{33063028-937F-40C0-A9A6-5738C4F03197}">
    <text>Amortissement 2</text>
  </threadedComment>
  <threadedComment ref="A6" dT="2024-01-29T15:23:00.46" personId="{447AAA9C-D340-4207-82B6-6333BC20F0F9}" id="{90D186B0-8C00-4647-B4AC-36CC371B812B}">
    <text>Amortissement 3</text>
  </threadedComment>
  <threadedComment ref="A7" dT="2024-01-29T15:23:11.00" personId="{447AAA9C-D340-4207-82B6-6333BC20F0F9}" id="{F2F761E5-72F1-4D13-A6DA-3E43B6120DA7}">
    <text>Amortissement 4</text>
  </threadedComment>
  <threadedComment ref="C12" dT="2024-01-19T07:35:05.24" personId="{447AAA9C-D340-4207-82B6-6333BC20F0F9}" id="{FE29378E-9048-4485-9DB8-FA223C9A6934}">
    <text>Introduire la date réelle de revente dans la ligne correspondante au trimestre de revente. Uniquement dans l'année comptable en cours, car ceci tient compte de l'année insérée au trimestre 1.</text>
  </threadedComment>
  <threadedComment ref="H12" dT="2024-01-29T15:47:38.62" personId="{447AAA9C-D340-4207-82B6-6333BC20F0F9}" id="{148AE359-2C2D-4880-B8D9-53E45BFE84A5}">
    <text>Pour le calcul de la valeur résiduelle si revente anticipée</text>
  </threadedComment>
  <threadedComment ref="J12" dT="2024-01-29T15:48:09.29" personId="{447AAA9C-D340-4207-82B6-6333BC20F0F9}" id="{EB8F35F6-D7BA-4BE6-A0DA-101939EB5193}">
    <text>Pour le calcul de la durée de possession sur le trimestre concerné si revente anticipée</text>
  </threadedComment>
  <threadedComment ref="L12" dT="2024-01-29T15:48:59.62" personId="{447AAA9C-D340-4207-82B6-6333BC20F0F9}" id="{BF38983B-1188-4CA8-BB6C-69E3F9FD2E5C}">
    <text>Pour le calcul de la durée de possession dans le trimestre concerné si achat pendant l'année en cours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8"/>
  <sheetViews>
    <sheetView tabSelected="1" zoomScale="145" zoomScaleNormal="145" workbookViewId="0">
      <selection activeCell="G14" sqref="G14"/>
    </sheetView>
  </sheetViews>
  <sheetFormatPr baseColWidth="10" defaultColWidth="8.88671875" defaultRowHeight="14.4" x14ac:dyDescent="0.3"/>
  <cols>
    <col min="1" max="1" width="13.44140625" customWidth="1"/>
    <col min="2" max="7" width="10.77734375" customWidth="1"/>
    <col min="8" max="8" width="23.44140625" customWidth="1"/>
    <col min="9" max="9" width="6.6640625" customWidth="1"/>
    <col min="10" max="10" width="11" bestFit="1" customWidth="1"/>
    <col min="11" max="11" width="6.77734375" customWidth="1"/>
  </cols>
  <sheetData>
    <row r="1" spans="1:12" x14ac:dyDescent="0.3">
      <c r="A1" s="1" t="s">
        <v>0</v>
      </c>
      <c r="B1" s="2"/>
      <c r="C1" s="2"/>
      <c r="D1" s="2"/>
      <c r="E1" s="2"/>
      <c r="F1" s="2"/>
      <c r="G1" s="3"/>
    </row>
    <row r="2" spans="1:12" x14ac:dyDescent="0.3">
      <c r="A2" s="4"/>
      <c r="B2" s="4"/>
      <c r="C2" s="4"/>
      <c r="D2" s="4"/>
      <c r="E2" s="4"/>
      <c r="F2" s="4"/>
      <c r="G2" s="4"/>
    </row>
    <row r="3" spans="1:12" x14ac:dyDescent="0.3">
      <c r="A3" s="5" t="s">
        <v>1</v>
      </c>
      <c r="B3" s="6" t="s">
        <v>2</v>
      </c>
      <c r="C3" s="6" t="s">
        <v>3</v>
      </c>
      <c r="D3" s="7" t="s">
        <v>4</v>
      </c>
      <c r="E3" s="7" t="s">
        <v>5</v>
      </c>
      <c r="F3" s="7" t="s">
        <v>6</v>
      </c>
      <c r="G3" s="7" t="s">
        <v>7</v>
      </c>
    </row>
    <row r="4" spans="1:12" x14ac:dyDescent="0.3">
      <c r="A4" s="8" t="s">
        <v>37</v>
      </c>
      <c r="B4" s="9">
        <v>44887</v>
      </c>
      <c r="C4" s="10">
        <v>36</v>
      </c>
      <c r="D4" s="11">
        <v>14000</v>
      </c>
      <c r="E4" s="12">
        <v>0.75</v>
      </c>
      <c r="F4" s="13">
        <v>0.67300000000000004</v>
      </c>
      <c r="G4" s="14">
        <f>IF(D4,D4*E4*F4,"")</f>
        <v>7066.5</v>
      </c>
    </row>
    <row r="5" spans="1:12" x14ac:dyDescent="0.3">
      <c r="A5" s="8"/>
      <c r="B5" s="9"/>
      <c r="C5" s="10"/>
      <c r="D5" s="11"/>
      <c r="E5" s="12"/>
      <c r="F5" s="13"/>
      <c r="G5" s="14" t="str">
        <f>IF(D5,D5*E5*F5,"")</f>
        <v/>
      </c>
    </row>
    <row r="6" spans="1:12" x14ac:dyDescent="0.3">
      <c r="A6" s="8"/>
      <c r="B6" s="9"/>
      <c r="C6" s="10"/>
      <c r="D6" s="11"/>
      <c r="E6" s="12"/>
      <c r="F6" s="13"/>
      <c r="G6" s="14" t="str">
        <f>IF(D6,D6*E6*F6,"")</f>
        <v/>
      </c>
    </row>
    <row r="7" spans="1:12" x14ac:dyDescent="0.3">
      <c r="A7" s="8"/>
      <c r="B7" s="9"/>
      <c r="C7" s="10"/>
      <c r="D7" s="11"/>
      <c r="E7" s="12"/>
      <c r="F7" s="13"/>
      <c r="G7" s="14" t="str">
        <f>IF(D7,D7*E7*F7,"")</f>
        <v/>
      </c>
    </row>
    <row r="8" spans="1:12" ht="15" thickBot="1" x14ac:dyDescent="0.35">
      <c r="A8" s="4"/>
      <c r="B8" s="4"/>
      <c r="C8" s="4"/>
      <c r="D8" s="4"/>
      <c r="E8" s="4"/>
      <c r="F8" s="4"/>
      <c r="G8" s="4"/>
    </row>
    <row r="9" spans="1:12" x14ac:dyDescent="0.3">
      <c r="A9" s="15" t="s">
        <v>8</v>
      </c>
      <c r="B9" s="16" t="str">
        <f>IF(OR(A4=""),"",A4)</f>
        <v>Voiture unetelle</v>
      </c>
      <c r="C9" s="17"/>
      <c r="D9" s="18" t="s">
        <v>9</v>
      </c>
      <c r="E9" s="19"/>
      <c r="F9" s="20">
        <f>IF(C4,EDATE(B4,C4),"")</f>
        <v>45983</v>
      </c>
      <c r="G9" s="21"/>
    </row>
    <row r="10" spans="1:12" x14ac:dyDescent="0.3">
      <c r="A10" s="22"/>
      <c r="B10" s="4"/>
      <c r="C10" s="4"/>
      <c r="D10" s="4"/>
      <c r="E10" s="4"/>
      <c r="H10" s="49" t="s">
        <v>27</v>
      </c>
      <c r="I10" s="50">
        <f>F9-B4</f>
        <v>1096</v>
      </c>
      <c r="J10" s="51"/>
      <c r="K10" s="51"/>
      <c r="L10" s="51"/>
    </row>
    <row r="11" spans="1:12" ht="15" thickBot="1" x14ac:dyDescent="0.35">
      <c r="A11" s="23" t="s">
        <v>10</v>
      </c>
      <c r="B11" s="24" t="s">
        <v>11</v>
      </c>
      <c r="C11" s="25" t="s">
        <v>12</v>
      </c>
      <c r="D11" s="25" t="s">
        <v>13</v>
      </c>
      <c r="E11" s="26" t="s">
        <v>14</v>
      </c>
      <c r="H11" s="49" t="s">
        <v>15</v>
      </c>
      <c r="I11" s="52">
        <f>G4/I10</f>
        <v>6.4475364963503647</v>
      </c>
      <c r="J11" s="51"/>
      <c r="K11" s="51"/>
      <c r="L11" s="51"/>
    </row>
    <row r="12" spans="1:12" ht="15" thickBot="1" x14ac:dyDescent="0.35">
      <c r="A12" s="27" t="s">
        <v>16</v>
      </c>
      <c r="B12" s="28">
        <f>IF(D$4="","",IF(C12="",G$4/C$4*3,I$11*K12))</f>
        <v>588.875</v>
      </c>
      <c r="C12" s="29"/>
      <c r="D12" s="30" t="str">
        <f>IF(C12,I11*I12,"")</f>
        <v/>
      </c>
      <c r="E12" s="31" t="str">
        <f>IF(C12,D12*21%,"")</f>
        <v/>
      </c>
      <c r="H12" s="49" t="s">
        <v>23</v>
      </c>
      <c r="I12" s="50">
        <f>F9-C12</f>
        <v>45983</v>
      </c>
      <c r="J12" s="53" t="s">
        <v>28</v>
      </c>
      <c r="K12" s="54">
        <f>C12-DATE('Année comptable'!A1,1,1)</f>
        <v>-45292</v>
      </c>
      <c r="L12" s="57" t="s">
        <v>33</v>
      </c>
    </row>
    <row r="13" spans="1:12" ht="15" thickBot="1" x14ac:dyDescent="0.35">
      <c r="A13" s="27" t="s">
        <v>17</v>
      </c>
      <c r="B13" s="32">
        <f>IF(OR(D$4="",COUNTA(C$12:C12)&gt;=1),"",IF(C13="",G$4/C$4*3,I$11*K13))</f>
        <v>588.875</v>
      </c>
      <c r="C13" s="29"/>
      <c r="D13" s="30" t="str">
        <f>IF(C13,I11*I13,"")</f>
        <v/>
      </c>
      <c r="E13" s="31" t="str">
        <f t="shared" ref="E13:E15" si="0">IF(C13,D13*21%,"")</f>
        <v/>
      </c>
      <c r="H13" s="49" t="s">
        <v>24</v>
      </c>
      <c r="I13" s="50">
        <f>F9-C13</f>
        <v>45983</v>
      </c>
      <c r="J13" s="53" t="s">
        <v>29</v>
      </c>
      <c r="K13" s="54">
        <f>C13-DATE('Année comptable'!A1,4,1)</f>
        <v>-45383</v>
      </c>
      <c r="L13" s="57" t="s">
        <v>34</v>
      </c>
    </row>
    <row r="14" spans="1:12" ht="15" thickBot="1" x14ac:dyDescent="0.35">
      <c r="A14" s="27" t="s">
        <v>18</v>
      </c>
      <c r="B14" s="32">
        <f>IF(OR(D$4="",COUNTA(C$12:C13)&gt;=1),"",IF(C14="",G$4/C$4*3,I$11*K14))</f>
        <v>588.875</v>
      </c>
      <c r="C14" s="29"/>
      <c r="D14" s="30" t="str">
        <f>IF(C14,I11*I14,"")</f>
        <v/>
      </c>
      <c r="E14" s="31" t="str">
        <f t="shared" si="0"/>
        <v/>
      </c>
      <c r="H14" s="49" t="s">
        <v>25</v>
      </c>
      <c r="I14" s="50">
        <f>F9-C14</f>
        <v>45983</v>
      </c>
      <c r="J14" s="53" t="s">
        <v>30</v>
      </c>
      <c r="K14" s="54">
        <f>C14-DATE('Année comptable'!A1,7,1)</f>
        <v>-45474</v>
      </c>
      <c r="L14" s="57" t="s">
        <v>35</v>
      </c>
    </row>
    <row r="15" spans="1:12" ht="15" thickBot="1" x14ac:dyDescent="0.35">
      <c r="A15" s="27" t="s">
        <v>19</v>
      </c>
      <c r="B15" s="32">
        <f>IF(OR(D$4="",COUNTA(C$12:C14)&gt;=1),"",IF(C15="",G$4/C$4*3,I$11*K15))</f>
        <v>588.875</v>
      </c>
      <c r="C15" s="29"/>
      <c r="D15" s="30" t="str">
        <f>IF(C15,I11*I15,"")</f>
        <v/>
      </c>
      <c r="E15" s="31" t="str">
        <f t="shared" si="0"/>
        <v/>
      </c>
      <c r="H15" s="49" t="s">
        <v>26</v>
      </c>
      <c r="I15" s="50">
        <f>F9-C15</f>
        <v>45983</v>
      </c>
      <c r="J15" s="53" t="s">
        <v>31</v>
      </c>
      <c r="K15" s="54">
        <f>C15-DATE('Année comptable'!A1,10,1)</f>
        <v>-45566</v>
      </c>
      <c r="L15" s="57" t="s">
        <v>36</v>
      </c>
    </row>
    <row r="16" spans="1:12" x14ac:dyDescent="0.3">
      <c r="A16" s="22"/>
      <c r="F16" s="45"/>
      <c r="G16" s="46"/>
      <c r="H16" s="51"/>
      <c r="I16" s="51"/>
      <c r="J16" s="51"/>
      <c r="K16" s="51"/>
      <c r="L16" s="51"/>
    </row>
    <row r="17" spans="1:12" ht="15" thickBot="1" x14ac:dyDescent="0.35">
      <c r="A17" s="33" t="s">
        <v>32</v>
      </c>
      <c r="B17" s="34">
        <f>SUM(B12:B15)</f>
        <v>2355.5</v>
      </c>
      <c r="C17" s="35"/>
      <c r="D17" s="36"/>
      <c r="E17" s="36"/>
      <c r="F17" s="37"/>
      <c r="G17" s="38"/>
      <c r="H17" s="51"/>
      <c r="I17" s="51"/>
      <c r="J17" s="51"/>
      <c r="K17" s="51"/>
      <c r="L17" s="51"/>
    </row>
    <row r="18" spans="1:12" ht="15" thickBot="1" x14ac:dyDescent="0.35">
      <c r="A18" s="4"/>
      <c r="B18" s="4"/>
      <c r="C18" s="4"/>
      <c r="D18" s="4"/>
      <c r="E18" s="4"/>
      <c r="F18" s="4"/>
      <c r="G18" s="4"/>
      <c r="H18" s="51"/>
      <c r="I18" s="51"/>
      <c r="J18" s="51"/>
      <c r="K18" s="51"/>
      <c r="L18" s="51"/>
    </row>
    <row r="19" spans="1:12" x14ac:dyDescent="0.3">
      <c r="A19" s="15" t="s">
        <v>20</v>
      </c>
      <c r="B19" s="16" t="str">
        <f>IF(OR(A5=""),"",A5)</f>
        <v/>
      </c>
      <c r="C19" s="17"/>
      <c r="D19" s="39" t="s">
        <v>9</v>
      </c>
      <c r="E19" s="40"/>
      <c r="F19" s="20" t="str">
        <f>IF(C5,EDATE(B5,C5),"")</f>
        <v/>
      </c>
      <c r="G19" s="21"/>
      <c r="H19" s="51"/>
      <c r="I19" s="51"/>
      <c r="J19" s="51"/>
      <c r="K19" s="51"/>
      <c r="L19" s="51"/>
    </row>
    <row r="20" spans="1:12" x14ac:dyDescent="0.3">
      <c r="A20" s="22"/>
      <c r="B20" s="4"/>
      <c r="C20" s="4"/>
      <c r="D20" s="4"/>
      <c r="E20" s="4"/>
      <c r="F20" s="45"/>
      <c r="H20" s="49" t="s">
        <v>27</v>
      </c>
      <c r="I20" s="50" t="e">
        <f>F19-B5</f>
        <v>#VALUE!</v>
      </c>
      <c r="J20" s="51"/>
      <c r="K20" s="51"/>
      <c r="L20" s="51"/>
    </row>
    <row r="21" spans="1:12" ht="15" thickBot="1" x14ac:dyDescent="0.35">
      <c r="A21" s="23" t="s">
        <v>10</v>
      </c>
      <c r="B21" s="24" t="s">
        <v>11</v>
      </c>
      <c r="C21" s="25" t="s">
        <v>12</v>
      </c>
      <c r="D21" s="25" t="s">
        <v>13</v>
      </c>
      <c r="E21" s="26" t="s">
        <v>14</v>
      </c>
      <c r="F21" s="45"/>
      <c r="H21" s="49" t="s">
        <v>15</v>
      </c>
      <c r="I21" s="52" t="e">
        <f>G5/I20</f>
        <v>#VALUE!</v>
      </c>
      <c r="J21" s="51"/>
      <c r="K21" s="51"/>
      <c r="L21" s="51"/>
    </row>
    <row r="22" spans="1:12" ht="15" thickBot="1" x14ac:dyDescent="0.35">
      <c r="A22" s="27" t="s">
        <v>16</v>
      </c>
      <c r="B22" s="28" t="str">
        <f>IF(D$5="","",IF(C22="",G$5/C$5*3,I$21*K22))</f>
        <v/>
      </c>
      <c r="C22" s="29"/>
      <c r="D22" s="30" t="str">
        <f>IF(C22,I21*I22,"")</f>
        <v/>
      </c>
      <c r="E22" s="31" t="str">
        <f>IF(C22,D22*21%,"")</f>
        <v/>
      </c>
      <c r="F22" s="45"/>
      <c r="H22" s="49" t="s">
        <v>23</v>
      </c>
      <c r="I22" s="50" t="e">
        <f>F19-C22</f>
        <v>#VALUE!</v>
      </c>
      <c r="J22" s="53" t="s">
        <v>28</v>
      </c>
      <c r="K22" s="55">
        <f>C22-DATE('Année comptable'!A1,1,1)</f>
        <v>-45292</v>
      </c>
      <c r="L22" s="57" t="s">
        <v>33</v>
      </c>
    </row>
    <row r="23" spans="1:12" ht="15" thickBot="1" x14ac:dyDescent="0.35">
      <c r="A23" s="27" t="s">
        <v>17</v>
      </c>
      <c r="B23" s="28" t="str">
        <f>IF(OR(D$5="",COUNTA(C$22:C22)&gt;=1),"",IF(C23="",G$5/C$5*3,I$21*K23))</f>
        <v/>
      </c>
      <c r="C23" s="29"/>
      <c r="D23" s="30" t="str">
        <f>IF(C23,I21*I23,"")</f>
        <v/>
      </c>
      <c r="E23" s="31" t="str">
        <f t="shared" ref="E23:E25" si="1">IF(C23,D23*21%,"")</f>
        <v/>
      </c>
      <c r="F23" s="45"/>
      <c r="H23" s="49" t="s">
        <v>24</v>
      </c>
      <c r="I23" s="50" t="e">
        <f>F19-C23</f>
        <v>#VALUE!</v>
      </c>
      <c r="J23" s="53" t="s">
        <v>29</v>
      </c>
      <c r="K23" s="56">
        <f>C23-DATE('Année comptable'!A1,4,1)</f>
        <v>-45383</v>
      </c>
      <c r="L23" s="57" t="s">
        <v>34</v>
      </c>
    </row>
    <row r="24" spans="1:12" ht="15" thickBot="1" x14ac:dyDescent="0.35">
      <c r="A24" s="27" t="s">
        <v>18</v>
      </c>
      <c r="B24" s="28" t="str">
        <f>IF(OR(D$5="",COUNTA(C$22:C23)&gt;=1),"",IF(C24="",G$5/C$5*3,I$21*K24))</f>
        <v/>
      </c>
      <c r="C24" s="29"/>
      <c r="D24" s="30" t="str">
        <f>IF(C24,I21*I24,"")</f>
        <v/>
      </c>
      <c r="E24" s="31" t="str">
        <f t="shared" si="1"/>
        <v/>
      </c>
      <c r="F24" s="45"/>
      <c r="H24" s="49" t="s">
        <v>25</v>
      </c>
      <c r="I24" s="50" t="e">
        <f>F19-C24</f>
        <v>#VALUE!</v>
      </c>
      <c r="J24" s="53" t="s">
        <v>30</v>
      </c>
      <c r="K24" s="54">
        <f>C24-DATE('Année comptable'!A1,7,1)</f>
        <v>-45474</v>
      </c>
      <c r="L24" s="57" t="s">
        <v>35</v>
      </c>
    </row>
    <row r="25" spans="1:12" ht="15" thickBot="1" x14ac:dyDescent="0.35">
      <c r="A25" s="27" t="s">
        <v>19</v>
      </c>
      <c r="B25" s="28" t="str">
        <f>IF(OR(D$5="",COUNTA(C$22:C24)&gt;=1),"",IF(C25="",G$5/C$5*3,I$21*K25))</f>
        <v/>
      </c>
      <c r="C25" s="29"/>
      <c r="D25" s="30" t="str">
        <f>IF(C25,I21*I25,"")</f>
        <v/>
      </c>
      <c r="E25" s="31" t="str">
        <f t="shared" si="1"/>
        <v/>
      </c>
      <c r="F25" s="45"/>
      <c r="H25" s="49" t="s">
        <v>26</v>
      </c>
      <c r="I25" s="50" t="e">
        <f>F19-C25</f>
        <v>#VALUE!</v>
      </c>
      <c r="J25" s="53" t="s">
        <v>31</v>
      </c>
      <c r="K25" s="54">
        <f>C25-DATE('Année comptable'!A1,10,1)</f>
        <v>-45566</v>
      </c>
      <c r="L25" s="57" t="s">
        <v>36</v>
      </c>
    </row>
    <row r="26" spans="1:12" x14ac:dyDescent="0.3">
      <c r="A26" s="22"/>
      <c r="F26" s="47"/>
      <c r="G26" s="48"/>
      <c r="H26" s="51"/>
      <c r="I26" s="51"/>
      <c r="J26" s="51"/>
      <c r="K26" s="51"/>
      <c r="L26" s="51"/>
    </row>
    <row r="27" spans="1:12" ht="15" thickBot="1" x14ac:dyDescent="0.35">
      <c r="A27" s="33" t="s">
        <v>32</v>
      </c>
      <c r="B27" s="34">
        <f>SUM(B22:B25)</f>
        <v>0</v>
      </c>
      <c r="C27" s="35"/>
      <c r="D27" s="36"/>
      <c r="E27" s="37"/>
      <c r="F27" s="42"/>
      <c r="G27" s="41"/>
      <c r="H27" s="51"/>
      <c r="I27" s="51"/>
      <c r="J27" s="51"/>
      <c r="K27" s="51"/>
      <c r="L27" s="51"/>
    </row>
    <row r="28" spans="1:12" ht="15" thickBot="1" x14ac:dyDescent="0.35">
      <c r="A28" s="4"/>
      <c r="B28" s="4"/>
      <c r="C28" s="4"/>
      <c r="D28" s="4"/>
      <c r="E28" s="4"/>
      <c r="F28" s="43"/>
      <c r="G28" s="43"/>
      <c r="H28" s="51"/>
      <c r="I28" s="51"/>
      <c r="J28" s="51"/>
      <c r="K28" s="51"/>
      <c r="L28" s="51"/>
    </row>
    <row r="29" spans="1:12" x14ac:dyDescent="0.3">
      <c r="A29" s="15" t="s">
        <v>21</v>
      </c>
      <c r="B29" s="16" t="str">
        <f>IF(OR(A6=""),"",A6)</f>
        <v/>
      </c>
      <c r="C29" s="17"/>
      <c r="D29" s="39" t="s">
        <v>9</v>
      </c>
      <c r="E29" s="40"/>
      <c r="F29" s="20" t="str">
        <f>IF(C6,EDATE(B6,C6),"")</f>
        <v/>
      </c>
      <c r="G29" s="21"/>
      <c r="H29" s="51"/>
      <c r="I29" s="51"/>
      <c r="J29" s="51"/>
      <c r="K29" s="51"/>
      <c r="L29" s="51"/>
    </row>
    <row r="30" spans="1:12" x14ac:dyDescent="0.3">
      <c r="A30" s="22"/>
      <c r="B30" s="4"/>
      <c r="C30" s="4"/>
      <c r="D30" s="4"/>
      <c r="E30" s="4"/>
      <c r="F30" s="45"/>
      <c r="H30" s="49" t="s">
        <v>27</v>
      </c>
      <c r="I30" s="50" t="e">
        <f>F29-B6</f>
        <v>#VALUE!</v>
      </c>
      <c r="J30" s="51"/>
      <c r="K30" s="51"/>
      <c r="L30" s="51"/>
    </row>
    <row r="31" spans="1:12" ht="15" thickBot="1" x14ac:dyDescent="0.35">
      <c r="A31" s="23" t="s">
        <v>10</v>
      </c>
      <c r="B31" s="24" t="s">
        <v>11</v>
      </c>
      <c r="C31" s="25" t="s">
        <v>12</v>
      </c>
      <c r="D31" s="25" t="s">
        <v>13</v>
      </c>
      <c r="E31" s="26" t="s">
        <v>14</v>
      </c>
      <c r="F31" s="45"/>
      <c r="H31" s="49" t="s">
        <v>15</v>
      </c>
      <c r="I31" s="52" t="e">
        <f>G6/I30</f>
        <v>#VALUE!</v>
      </c>
      <c r="J31" s="51"/>
      <c r="K31" s="51"/>
      <c r="L31" s="51"/>
    </row>
    <row r="32" spans="1:12" ht="15" thickBot="1" x14ac:dyDescent="0.35">
      <c r="A32" s="27" t="s">
        <v>16</v>
      </c>
      <c r="B32" s="28" t="str">
        <f>IF(D$6="","",IF(C32="",G$6/C$6*3,I$31*K32))</f>
        <v/>
      </c>
      <c r="C32" s="29"/>
      <c r="D32" s="30" t="str">
        <f>IF(C32,I31*I32,"")</f>
        <v/>
      </c>
      <c r="E32" s="31" t="str">
        <f>IF(C32,D32*21%,"")</f>
        <v/>
      </c>
      <c r="F32" s="45"/>
      <c r="H32" s="49" t="s">
        <v>23</v>
      </c>
      <c r="I32" s="50" t="e">
        <f>F29-C32</f>
        <v>#VALUE!</v>
      </c>
      <c r="J32" s="53" t="s">
        <v>28</v>
      </c>
      <c r="K32" s="55">
        <f>C32-DATE('Année comptable'!A1,1,1)</f>
        <v>-45292</v>
      </c>
      <c r="L32" s="57" t="s">
        <v>33</v>
      </c>
    </row>
    <row r="33" spans="1:12" ht="15" thickBot="1" x14ac:dyDescent="0.35">
      <c r="A33" s="27" t="s">
        <v>17</v>
      </c>
      <c r="B33" s="28" t="str">
        <f>IF(OR(D$6="",COUNTA(C$32:C32)&gt;=1),"",IF(C33="",G$6/C$6*3,I$31*K33))</f>
        <v/>
      </c>
      <c r="C33" s="29"/>
      <c r="D33" s="30" t="str">
        <f>IF(C33,I31*I33,"")</f>
        <v/>
      </c>
      <c r="E33" s="31" t="str">
        <f t="shared" ref="E33:E35" si="2">IF(C33,D33*21%,"")</f>
        <v/>
      </c>
      <c r="F33" s="45"/>
      <c r="H33" s="49" t="s">
        <v>24</v>
      </c>
      <c r="I33" s="50" t="e">
        <f>F29-C33</f>
        <v>#VALUE!</v>
      </c>
      <c r="J33" s="53" t="s">
        <v>29</v>
      </c>
      <c r="K33" s="55">
        <f>C33-DATE('Année comptable'!A1,4,1)</f>
        <v>-45383</v>
      </c>
      <c r="L33" s="57" t="s">
        <v>34</v>
      </c>
    </row>
    <row r="34" spans="1:12" ht="15" thickBot="1" x14ac:dyDescent="0.35">
      <c r="A34" s="27" t="s">
        <v>18</v>
      </c>
      <c r="B34" s="28" t="str">
        <f>IF(OR(D$6="",COUNTA(C$32:C33)&gt;=1),"",IF(C34="",G$6/C$6*3,I$31*K34))</f>
        <v/>
      </c>
      <c r="C34" s="29"/>
      <c r="D34" s="30" t="str">
        <f>IF(C34,I31*I34,"")</f>
        <v/>
      </c>
      <c r="E34" s="31" t="str">
        <f t="shared" si="2"/>
        <v/>
      </c>
      <c r="F34" s="45"/>
      <c r="H34" s="49" t="s">
        <v>25</v>
      </c>
      <c r="I34" s="50" t="e">
        <f>F29-C34</f>
        <v>#VALUE!</v>
      </c>
      <c r="J34" s="53" t="s">
        <v>30</v>
      </c>
      <c r="K34" s="54">
        <f>C34-DATE('Année comptable'!A1,7,1)</f>
        <v>-45474</v>
      </c>
      <c r="L34" s="57" t="s">
        <v>35</v>
      </c>
    </row>
    <row r="35" spans="1:12" ht="15" thickBot="1" x14ac:dyDescent="0.35">
      <c r="A35" s="27" t="s">
        <v>19</v>
      </c>
      <c r="B35" s="28" t="str">
        <f>IF(OR(D$6="",COUNTA(C$32:C34)&gt;=1),"",IF(C35="",G$6/C$6*3,I$31*K35))</f>
        <v/>
      </c>
      <c r="C35" s="29"/>
      <c r="D35" s="30" t="str">
        <f>IF(C35,I31*I35,"")</f>
        <v/>
      </c>
      <c r="E35" s="31" t="str">
        <f t="shared" si="2"/>
        <v/>
      </c>
      <c r="F35" s="45"/>
      <c r="H35" s="49" t="s">
        <v>26</v>
      </c>
      <c r="I35" s="50" t="e">
        <f>F29-C35</f>
        <v>#VALUE!</v>
      </c>
      <c r="J35" s="53" t="s">
        <v>31</v>
      </c>
      <c r="K35" s="54">
        <f>C35-DATE('Année comptable'!A1,10,1)</f>
        <v>-45566</v>
      </c>
      <c r="L35" s="57" t="s">
        <v>36</v>
      </c>
    </row>
    <row r="36" spans="1:12" x14ac:dyDescent="0.3">
      <c r="A36" s="22"/>
      <c r="F36" s="47"/>
      <c r="G36" s="48"/>
      <c r="H36" s="51"/>
      <c r="I36" s="51"/>
      <c r="J36" s="51"/>
      <c r="K36" s="51"/>
      <c r="L36" s="51"/>
    </row>
    <row r="37" spans="1:12" ht="15" thickBot="1" x14ac:dyDescent="0.35">
      <c r="A37" s="33" t="s">
        <v>32</v>
      </c>
      <c r="B37" s="34">
        <f>SUM(B32:B35)</f>
        <v>0</v>
      </c>
      <c r="C37" s="35"/>
      <c r="D37" s="36"/>
      <c r="E37" s="37"/>
      <c r="F37" s="42"/>
      <c r="G37" s="44"/>
      <c r="H37" s="51"/>
      <c r="I37" s="51"/>
      <c r="J37" s="51"/>
      <c r="K37" s="51"/>
      <c r="L37" s="51"/>
    </row>
    <row r="38" spans="1:12" ht="15" thickBot="1" x14ac:dyDescent="0.35">
      <c r="A38" s="4"/>
      <c r="B38" s="4"/>
      <c r="C38" s="4"/>
      <c r="D38" s="4"/>
      <c r="E38" s="4"/>
      <c r="F38" s="4"/>
      <c r="G38" s="4"/>
      <c r="H38" s="51"/>
      <c r="I38" s="51"/>
      <c r="J38" s="51"/>
      <c r="K38" s="51"/>
      <c r="L38" s="51"/>
    </row>
    <row r="39" spans="1:12" x14ac:dyDescent="0.3">
      <c r="A39" s="15" t="s">
        <v>22</v>
      </c>
      <c r="B39" s="16" t="str">
        <f>IF(OR(A7=""),"",A7)</f>
        <v/>
      </c>
      <c r="C39" s="17"/>
      <c r="D39" s="39" t="s">
        <v>9</v>
      </c>
      <c r="E39" s="40"/>
      <c r="F39" s="20" t="str">
        <f>IF(C7,EDATE(B7,C7),"")</f>
        <v/>
      </c>
      <c r="G39" s="21"/>
      <c r="H39" s="51"/>
      <c r="I39" s="51"/>
      <c r="J39" s="51"/>
      <c r="K39" s="51"/>
      <c r="L39" s="51"/>
    </row>
    <row r="40" spans="1:12" x14ac:dyDescent="0.3">
      <c r="A40" s="22"/>
      <c r="B40" s="4"/>
      <c r="C40" s="4"/>
      <c r="D40" s="4"/>
      <c r="E40" s="4"/>
      <c r="F40" s="45"/>
      <c r="H40" s="49" t="s">
        <v>27</v>
      </c>
      <c r="I40" s="50" t="e">
        <f>F39-B7</f>
        <v>#VALUE!</v>
      </c>
      <c r="J40" s="51"/>
      <c r="K40" s="51"/>
      <c r="L40" s="51"/>
    </row>
    <row r="41" spans="1:12" ht="15" thickBot="1" x14ac:dyDescent="0.35">
      <c r="A41" s="23" t="s">
        <v>10</v>
      </c>
      <c r="B41" s="24" t="s">
        <v>11</v>
      </c>
      <c r="C41" s="25" t="s">
        <v>12</v>
      </c>
      <c r="D41" s="25" t="s">
        <v>13</v>
      </c>
      <c r="E41" s="26" t="s">
        <v>14</v>
      </c>
      <c r="F41" s="45"/>
      <c r="H41" s="49" t="s">
        <v>15</v>
      </c>
      <c r="I41" s="52" t="e">
        <f>G7/I40</f>
        <v>#VALUE!</v>
      </c>
      <c r="J41" s="51"/>
      <c r="K41" s="51"/>
      <c r="L41" s="51"/>
    </row>
    <row r="42" spans="1:12" ht="15" thickBot="1" x14ac:dyDescent="0.35">
      <c r="A42" s="27" t="s">
        <v>16</v>
      </c>
      <c r="B42" s="28" t="str">
        <f>IF(D$7="","",IF(C42="",G$7/C$7*3,I$41*K42))</f>
        <v/>
      </c>
      <c r="C42" s="29"/>
      <c r="D42" s="30" t="str">
        <f>IF(C42,I41*I42,"")</f>
        <v/>
      </c>
      <c r="E42" s="31" t="str">
        <f>IF(C42,D42*21%,"")</f>
        <v/>
      </c>
      <c r="F42" s="45"/>
      <c r="H42" s="49" t="s">
        <v>23</v>
      </c>
      <c r="I42" s="50" t="e">
        <f>F39-C42</f>
        <v>#VALUE!</v>
      </c>
      <c r="J42" s="53" t="s">
        <v>28</v>
      </c>
      <c r="K42" s="55">
        <f>C42-DATE('Année comptable'!A1,1,1)</f>
        <v>-45292</v>
      </c>
      <c r="L42" s="57" t="s">
        <v>33</v>
      </c>
    </row>
    <row r="43" spans="1:12" ht="15" thickBot="1" x14ac:dyDescent="0.35">
      <c r="A43" s="27" t="s">
        <v>17</v>
      </c>
      <c r="B43" s="28" t="str">
        <f>IF(OR(D$7="",COUNTA(C$42:C42)&gt;=1),"",IF(C43="",G$7/C$7*3,I$41*K43))</f>
        <v/>
      </c>
      <c r="C43" s="29"/>
      <c r="D43" s="30" t="str">
        <f>IF(C43,I41*I43,"")</f>
        <v/>
      </c>
      <c r="E43" s="31" t="str">
        <f t="shared" ref="E43:E45" si="3">IF(C43,D43*21%,"")</f>
        <v/>
      </c>
      <c r="F43" s="45"/>
      <c r="H43" s="49" t="s">
        <v>24</v>
      </c>
      <c r="I43" s="50" t="e">
        <f>F39-C43</f>
        <v>#VALUE!</v>
      </c>
      <c r="J43" s="53" t="s">
        <v>29</v>
      </c>
      <c r="K43" s="55">
        <f>C43-DATE('Année comptable'!A1,4,1)</f>
        <v>-45383</v>
      </c>
      <c r="L43" s="57" t="s">
        <v>34</v>
      </c>
    </row>
    <row r="44" spans="1:12" ht="15" thickBot="1" x14ac:dyDescent="0.35">
      <c r="A44" s="27" t="s">
        <v>18</v>
      </c>
      <c r="B44" s="28" t="str">
        <f>IF(OR(D$7="",COUNTA(C$42:C43)&gt;=1),"",IF(C44="",G$7/C$7*3,I$41*K44))</f>
        <v/>
      </c>
      <c r="C44" s="29"/>
      <c r="D44" s="30" t="str">
        <f>IF(C44,I41*I44,"")</f>
        <v/>
      </c>
      <c r="E44" s="31" t="str">
        <f t="shared" si="3"/>
        <v/>
      </c>
      <c r="F44" s="45"/>
      <c r="H44" s="49" t="s">
        <v>25</v>
      </c>
      <c r="I44" s="50" t="e">
        <f>F39-C44</f>
        <v>#VALUE!</v>
      </c>
      <c r="J44" s="53" t="s">
        <v>30</v>
      </c>
      <c r="K44" s="54">
        <f>C44-DATE('Année comptable'!A1,7,1)</f>
        <v>-45474</v>
      </c>
      <c r="L44" s="57" t="s">
        <v>35</v>
      </c>
    </row>
    <row r="45" spans="1:12" ht="15" thickBot="1" x14ac:dyDescent="0.35">
      <c r="A45" s="27" t="s">
        <v>19</v>
      </c>
      <c r="B45" s="28" t="str">
        <f>IF(OR(D$7="",COUNTA(C$42:C44)&gt;=1),"",IF(C45="",G$7/C$7*3,I$41*K45))</f>
        <v/>
      </c>
      <c r="C45" s="29"/>
      <c r="D45" s="30" t="str">
        <f>IF(C45,I41*I45,"")</f>
        <v/>
      </c>
      <c r="E45" s="31" t="str">
        <f t="shared" si="3"/>
        <v/>
      </c>
      <c r="F45" s="45"/>
      <c r="H45" s="49" t="s">
        <v>26</v>
      </c>
      <c r="I45" s="50" t="e">
        <f>F39-C45</f>
        <v>#VALUE!</v>
      </c>
      <c r="J45" s="53" t="s">
        <v>31</v>
      </c>
      <c r="K45" s="54">
        <f>C45-DATE('Année comptable'!A1,10,1)</f>
        <v>-45566</v>
      </c>
      <c r="L45" s="57" t="s">
        <v>36</v>
      </c>
    </row>
    <row r="46" spans="1:12" x14ac:dyDescent="0.3">
      <c r="A46" s="22"/>
      <c r="F46" s="47"/>
      <c r="G46" s="48"/>
      <c r="H46" s="51"/>
      <c r="I46" s="51"/>
      <c r="J46" s="51"/>
      <c r="K46" s="51"/>
      <c r="L46" s="51"/>
    </row>
    <row r="47" spans="1:12" ht="15" thickBot="1" x14ac:dyDescent="0.35">
      <c r="A47" s="33" t="s">
        <v>32</v>
      </c>
      <c r="B47" s="34">
        <f>SUM(B42:B45)</f>
        <v>0</v>
      </c>
      <c r="C47" s="35"/>
      <c r="D47" s="36"/>
      <c r="E47" s="37"/>
      <c r="F47" s="42"/>
      <c r="G47" s="44"/>
      <c r="H47" s="51"/>
      <c r="I47" s="51"/>
      <c r="J47" s="51"/>
      <c r="K47" s="51"/>
      <c r="L47" s="51"/>
    </row>
    <row r="48" spans="1:12" x14ac:dyDescent="0.3">
      <c r="H48" s="51"/>
      <c r="I48" s="51"/>
      <c r="J48" s="51"/>
      <c r="K48" s="51"/>
      <c r="L48" s="51"/>
    </row>
  </sheetData>
  <mergeCells count="9">
    <mergeCell ref="B39:C39"/>
    <mergeCell ref="D39:E39"/>
    <mergeCell ref="A1:G1"/>
    <mergeCell ref="B9:C9"/>
    <mergeCell ref="D9:E9"/>
    <mergeCell ref="B19:C19"/>
    <mergeCell ref="D19:E19"/>
    <mergeCell ref="B29:C29"/>
    <mergeCell ref="D29:E29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DBBB9-7957-4D79-A999-5A660EB7E130}">
  <dimension ref="A1"/>
  <sheetViews>
    <sheetView workbookViewId="0"/>
  </sheetViews>
  <sheetFormatPr baseColWidth="10" defaultRowHeight="14.4" x14ac:dyDescent="0.3"/>
  <sheetData>
    <row r="1" spans="1:1" x14ac:dyDescent="0.3">
      <c r="A1">
        <v>2024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Amortissements</vt:lpstr>
      <vt:lpstr>Année comptable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Anthony Rigo</cp:lastModifiedBy>
  <dcterms:created xsi:type="dcterms:W3CDTF">2015-06-05T18:19:34Z</dcterms:created>
  <dcterms:modified xsi:type="dcterms:W3CDTF">2024-01-29T15:51:12Z</dcterms:modified>
</cp:coreProperties>
</file>