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1370" activeTab="4"/>
  </bookViews>
  <sheets>
    <sheet name="Août 2016" sheetId="3" r:id="rId1"/>
    <sheet name="Septembre 2016" sheetId="4" r:id="rId2"/>
    <sheet name="Octobre 2016" sheetId="5" r:id="rId3"/>
    <sheet name="Novembre 2016" sheetId="6" r:id="rId4"/>
    <sheet name="Décembre 2016" sheetId="8" r:id="rId5"/>
  </sheets>
  <definedNames>
    <definedName name="Début_Nuit">TIMEVALUE("22:00")</definedName>
    <definedName name="Fin_Nuit">TIMEVALUE("06:00")</definedName>
  </definedNames>
  <calcPr calcId="152511" iterateDelta="1E-4"/>
</workbook>
</file>

<file path=xl/calcChain.xml><?xml version="1.0" encoding="utf-8"?>
<calcChain xmlns="http://schemas.openxmlformats.org/spreadsheetml/2006/main">
  <c r="P6" i="8" l="1"/>
  <c r="Q6" i="8"/>
  <c r="O6" i="8" s="1"/>
  <c r="P7" i="8"/>
  <c r="O7" i="8" s="1"/>
  <c r="Q7" i="8"/>
  <c r="P8" i="8"/>
  <c r="Q8" i="8"/>
  <c r="O8" i="8" s="1"/>
  <c r="P9" i="8"/>
  <c r="Q9" i="8"/>
  <c r="P10" i="8"/>
  <c r="Q10" i="8"/>
  <c r="O10" i="8" s="1"/>
  <c r="P11" i="8"/>
  <c r="Q11" i="8"/>
  <c r="P12" i="8"/>
  <c r="Q12" i="8"/>
  <c r="P13" i="8"/>
  <c r="Q13" i="8"/>
  <c r="O13" i="8" s="1"/>
  <c r="P14" i="8"/>
  <c r="O14" i="8" s="1"/>
  <c r="Q14" i="8"/>
  <c r="P15" i="8"/>
  <c r="Q15" i="8"/>
  <c r="P16" i="8"/>
  <c r="Q16" i="8"/>
  <c r="P17" i="8"/>
  <c r="Q17" i="8"/>
  <c r="O17" i="8" s="1"/>
  <c r="O18" i="8"/>
  <c r="P18" i="8"/>
  <c r="Q18" i="8"/>
  <c r="P19" i="8"/>
  <c r="Q19" i="8"/>
  <c r="P20" i="8"/>
  <c r="Q20" i="8"/>
  <c r="O20" i="8" s="1"/>
  <c r="P21" i="8"/>
  <c r="Q21" i="8"/>
  <c r="O21" i="8" s="1"/>
  <c r="P22" i="8"/>
  <c r="Q22" i="8"/>
  <c r="O22" i="8" s="1"/>
  <c r="P23" i="8"/>
  <c r="Q23" i="8"/>
  <c r="P24" i="8"/>
  <c r="Q24" i="8"/>
  <c r="O24" i="8" s="1"/>
  <c r="P25" i="8"/>
  <c r="Q25" i="8"/>
  <c r="P26" i="8"/>
  <c r="Q26" i="8"/>
  <c r="O26" i="8" s="1"/>
  <c r="P27" i="8"/>
  <c r="Q27" i="8"/>
  <c r="P28" i="8"/>
  <c r="Q28" i="8"/>
  <c r="O28" i="8" s="1"/>
  <c r="P29" i="8"/>
  <c r="Q29" i="8"/>
  <c r="O29" i="8" s="1"/>
  <c r="P30" i="8"/>
  <c r="O30" i="8" s="1"/>
  <c r="Q30" i="8"/>
  <c r="P31" i="8"/>
  <c r="Q31" i="8"/>
  <c r="P32" i="8"/>
  <c r="Q32" i="8"/>
  <c r="P33" i="8"/>
  <c r="Q33" i="8"/>
  <c r="O33" i="8" s="1"/>
  <c r="O34" i="8"/>
  <c r="P34" i="8"/>
  <c r="Q34" i="8"/>
  <c r="P35" i="8"/>
  <c r="Q35" i="8"/>
  <c r="Q36" i="8"/>
  <c r="X6" i="8"/>
  <c r="Y6" i="8"/>
  <c r="X7" i="8"/>
  <c r="Y7" i="8"/>
  <c r="X8" i="8"/>
  <c r="Y8" i="8"/>
  <c r="X9" i="8"/>
  <c r="Y9" i="8"/>
  <c r="X10" i="8"/>
  <c r="Y10" i="8"/>
  <c r="W10" i="8" s="1"/>
  <c r="X11" i="8"/>
  <c r="Y11" i="8"/>
  <c r="X12" i="8"/>
  <c r="Y12" i="8"/>
  <c r="W12" i="8" s="1"/>
  <c r="X13" i="8"/>
  <c r="Y13" i="8"/>
  <c r="W13" i="8" s="1"/>
  <c r="X14" i="8"/>
  <c r="W14" i="8" s="1"/>
  <c r="Y14" i="8"/>
  <c r="X15" i="8"/>
  <c r="Y15" i="8"/>
  <c r="X16" i="8"/>
  <c r="Y16" i="8"/>
  <c r="W16" i="8" s="1"/>
  <c r="X17" i="8"/>
  <c r="Y17" i="8"/>
  <c r="W17" i="8" s="1"/>
  <c r="X18" i="8"/>
  <c r="Y18" i="8"/>
  <c r="X19" i="8"/>
  <c r="Y19" i="8"/>
  <c r="W19" i="8" s="1"/>
  <c r="X20" i="8"/>
  <c r="W20" i="8" s="1"/>
  <c r="Y20" i="8"/>
  <c r="X21" i="8"/>
  <c r="Y21" i="8"/>
  <c r="W21" i="8" s="1"/>
  <c r="X22" i="8"/>
  <c r="Y22" i="8"/>
  <c r="X23" i="8"/>
  <c r="Y23" i="8"/>
  <c r="X24" i="8"/>
  <c r="Y24" i="8"/>
  <c r="X25" i="8"/>
  <c r="Y25" i="8"/>
  <c r="W25" i="8" s="1"/>
  <c r="X26" i="8"/>
  <c r="Y26" i="8"/>
  <c r="X27" i="8"/>
  <c r="W27" i="8" s="1"/>
  <c r="Y27" i="8"/>
  <c r="X28" i="8"/>
  <c r="Y28" i="8"/>
  <c r="W28" i="8" s="1"/>
  <c r="X29" i="8"/>
  <c r="Y29" i="8"/>
  <c r="W29" i="8" s="1"/>
  <c r="X30" i="8"/>
  <c r="Y30" i="8"/>
  <c r="W30" i="8" s="1"/>
  <c r="X31" i="8"/>
  <c r="W31" i="8" s="1"/>
  <c r="Y31" i="8"/>
  <c r="X32" i="8"/>
  <c r="Y32" i="8"/>
  <c r="X33" i="8"/>
  <c r="Y33" i="8"/>
  <c r="X34" i="8"/>
  <c r="Y34" i="8"/>
  <c r="W34" i="8" s="1"/>
  <c r="X35" i="8"/>
  <c r="Y35" i="8"/>
  <c r="Y36" i="8"/>
  <c r="AC36" i="8"/>
  <c r="AD36" i="8"/>
  <c r="BF7" i="8"/>
  <c r="BF8" i="8"/>
  <c r="BF9" i="8"/>
  <c r="BF10" i="8"/>
  <c r="BF11" i="8"/>
  <c r="BF12" i="8"/>
  <c r="BF13" i="8"/>
  <c r="BF14" i="8"/>
  <c r="BF15" i="8"/>
  <c r="BF16" i="8"/>
  <c r="BF6" i="8"/>
  <c r="BD7" i="8"/>
  <c r="BD8" i="8"/>
  <c r="BD9" i="8"/>
  <c r="BD10" i="8"/>
  <c r="BD11" i="8"/>
  <c r="BD12" i="8"/>
  <c r="BD13" i="8"/>
  <c r="BD14" i="8"/>
  <c r="BD15" i="8"/>
  <c r="BD16" i="8"/>
  <c r="BD6" i="8"/>
  <c r="AZ7" i="8"/>
  <c r="AZ8" i="8"/>
  <c r="AZ9" i="8"/>
  <c r="AZ10" i="8"/>
  <c r="AZ11" i="8"/>
  <c r="AZ13" i="8"/>
  <c r="AZ14" i="8"/>
  <c r="AZ15" i="8"/>
  <c r="AZ16" i="8"/>
  <c r="AZ6" i="8"/>
  <c r="AU16" i="8"/>
  <c r="AU7" i="8"/>
  <c r="AU8" i="8"/>
  <c r="AU9" i="8"/>
  <c r="AU10" i="8"/>
  <c r="AU11" i="8"/>
  <c r="AU12" i="8"/>
  <c r="AU13" i="8"/>
  <c r="AU14" i="8"/>
  <c r="AU15" i="8"/>
  <c r="AU6" i="8"/>
  <c r="AD32" i="8" l="1"/>
  <c r="W18" i="8"/>
  <c r="AD28" i="8"/>
  <c r="W33" i="8"/>
  <c r="AE26" i="8"/>
  <c r="W9" i="8"/>
  <c r="W6" i="8"/>
  <c r="O31" i="8"/>
  <c r="O15" i="8"/>
  <c r="AE12" i="8"/>
  <c r="W35" i="8"/>
  <c r="O35" i="8"/>
  <c r="W32" i="8"/>
  <c r="AD30" i="8"/>
  <c r="W23" i="8"/>
  <c r="W22" i="8"/>
  <c r="AD10" i="8"/>
  <c r="W8" i="8"/>
  <c r="W7" i="8"/>
  <c r="AE32" i="8"/>
  <c r="O27" i="8"/>
  <c r="O25" i="8"/>
  <c r="O11" i="8"/>
  <c r="O9" i="8"/>
  <c r="AE30" i="8"/>
  <c r="W24" i="8"/>
  <c r="AD22" i="8"/>
  <c r="AD20" i="8"/>
  <c r="AD9" i="8"/>
  <c r="O19" i="8"/>
  <c r="W26" i="8"/>
  <c r="W15" i="8"/>
  <c r="W11" i="8"/>
  <c r="AE10" i="8"/>
  <c r="O32" i="8"/>
  <c r="O16" i="8"/>
  <c r="O12" i="8"/>
  <c r="O23" i="8"/>
  <c r="AE25" i="8"/>
  <c r="H6" i="8"/>
  <c r="AD6" i="8" s="1"/>
  <c r="I36" i="8"/>
  <c r="AE36" i="8" s="1"/>
  <c r="I35" i="8"/>
  <c r="AE35" i="8" s="1"/>
  <c r="H35" i="8"/>
  <c r="AD35" i="8" s="1"/>
  <c r="I34" i="8"/>
  <c r="AE34" i="8" s="1"/>
  <c r="AI31" i="8" s="1"/>
  <c r="H34" i="8"/>
  <c r="AD34" i="8" s="1"/>
  <c r="I33" i="8"/>
  <c r="AE33" i="8" s="1"/>
  <c r="H33" i="8"/>
  <c r="AD33" i="8" s="1"/>
  <c r="AH31" i="8" s="1"/>
  <c r="I32" i="8"/>
  <c r="H32" i="8"/>
  <c r="G32" i="8" s="1"/>
  <c r="I31" i="8"/>
  <c r="AE31" i="8" s="1"/>
  <c r="H31" i="8"/>
  <c r="AD31" i="8" s="1"/>
  <c r="I30" i="8"/>
  <c r="H30" i="8"/>
  <c r="G30" i="8" s="1"/>
  <c r="AC30" i="8" s="1"/>
  <c r="I29" i="8"/>
  <c r="AE29" i="8" s="1"/>
  <c r="H29" i="8"/>
  <c r="I28" i="8"/>
  <c r="AE28" i="8" s="1"/>
  <c r="H28" i="8"/>
  <c r="I27" i="8"/>
  <c r="AE27" i="8" s="1"/>
  <c r="H27" i="8"/>
  <c r="AD27" i="8" s="1"/>
  <c r="I26" i="8"/>
  <c r="H26" i="8"/>
  <c r="AD26" i="8" s="1"/>
  <c r="I25" i="8"/>
  <c r="H25" i="8"/>
  <c r="AD25" i="8" s="1"/>
  <c r="I24" i="8"/>
  <c r="AE24" i="8" s="1"/>
  <c r="H24" i="8"/>
  <c r="AD24" i="8" s="1"/>
  <c r="I23" i="8"/>
  <c r="AE23" i="8" s="1"/>
  <c r="H23" i="8"/>
  <c r="G23" i="8" s="1"/>
  <c r="I22" i="8"/>
  <c r="AE22" i="8" s="1"/>
  <c r="H22" i="8"/>
  <c r="I21" i="8"/>
  <c r="AE21" i="8" s="1"/>
  <c r="H21" i="8"/>
  <c r="AD21" i="8" s="1"/>
  <c r="I20" i="8"/>
  <c r="AE20" i="8" s="1"/>
  <c r="H20" i="8"/>
  <c r="I19" i="8"/>
  <c r="AE19" i="8" s="1"/>
  <c r="H19" i="8"/>
  <c r="AD19" i="8" s="1"/>
  <c r="I18" i="8"/>
  <c r="AE18" i="8" s="1"/>
  <c r="H18" i="8"/>
  <c r="AD18" i="8" s="1"/>
  <c r="I17" i="8"/>
  <c r="AE17" i="8" s="1"/>
  <c r="H17" i="8"/>
  <c r="AD17" i="8" s="1"/>
  <c r="I16" i="8"/>
  <c r="AE16" i="8" s="1"/>
  <c r="H16" i="8"/>
  <c r="AD16" i="8" s="1"/>
  <c r="I15" i="8"/>
  <c r="AE15" i="8" s="1"/>
  <c r="H15" i="8"/>
  <c r="AD15" i="8" s="1"/>
  <c r="I14" i="8"/>
  <c r="AE14" i="8" s="1"/>
  <c r="H14" i="8"/>
  <c r="AD14" i="8" s="1"/>
  <c r="I13" i="8"/>
  <c r="AE13" i="8" s="1"/>
  <c r="H13" i="8"/>
  <c r="AD13" i="8" s="1"/>
  <c r="AX12" i="8"/>
  <c r="AZ12" i="8" s="1"/>
  <c r="I12" i="8"/>
  <c r="H12" i="8"/>
  <c r="AD12" i="8" s="1"/>
  <c r="I11" i="8"/>
  <c r="AE11" i="8" s="1"/>
  <c r="H11" i="8"/>
  <c r="AD11" i="8" s="1"/>
  <c r="I10" i="8"/>
  <c r="H10" i="8"/>
  <c r="I9" i="8"/>
  <c r="AE9" i="8" s="1"/>
  <c r="H9" i="8"/>
  <c r="I8" i="8"/>
  <c r="AE8" i="8" s="1"/>
  <c r="H8" i="8"/>
  <c r="AD8" i="8" s="1"/>
  <c r="I7" i="8"/>
  <c r="AE7" i="8" s="1"/>
  <c r="H7" i="8"/>
  <c r="AD7" i="8" s="1"/>
  <c r="I6" i="8"/>
  <c r="AH10" i="8" l="1"/>
  <c r="AI10" i="8"/>
  <c r="AH17" i="8"/>
  <c r="AC32" i="8"/>
  <c r="AD23" i="8"/>
  <c r="G29" i="8"/>
  <c r="AC29" i="8" s="1"/>
  <c r="AD29" i="8"/>
  <c r="AH24" i="8" s="1"/>
  <c r="AI24" i="8"/>
  <c r="AC12" i="8"/>
  <c r="AC26" i="8"/>
  <c r="AC27" i="8"/>
  <c r="AC19" i="8"/>
  <c r="G6" i="8"/>
  <c r="AC6" i="8" s="1"/>
  <c r="AG6" i="8" s="1"/>
  <c r="AE6" i="8"/>
  <c r="G9" i="8"/>
  <c r="AC9" i="8" s="1"/>
  <c r="AC23" i="8"/>
  <c r="AC25" i="8"/>
  <c r="AH6" i="8"/>
  <c r="AI17" i="8"/>
  <c r="G14" i="8"/>
  <c r="AC14" i="8" s="1"/>
  <c r="G13" i="8"/>
  <c r="AC13" i="8" s="1"/>
  <c r="G11" i="8"/>
  <c r="AC11" i="8" s="1"/>
  <c r="G12" i="8"/>
  <c r="G33" i="8"/>
  <c r="AC33" i="8" s="1"/>
  <c r="G35" i="8"/>
  <c r="AC35" i="8" s="1"/>
  <c r="G7" i="8"/>
  <c r="AC7" i="8" s="1"/>
  <c r="G8" i="8"/>
  <c r="AC8" i="8" s="1"/>
  <c r="G10" i="8"/>
  <c r="AC10" i="8" s="1"/>
  <c r="G15" i="8"/>
  <c r="AC15" i="8" s="1"/>
  <c r="G18" i="8"/>
  <c r="AC18" i="8" s="1"/>
  <c r="G19" i="8"/>
  <c r="G20" i="8"/>
  <c r="AC20" i="8" s="1"/>
  <c r="G21" i="8"/>
  <c r="AC21" i="8" s="1"/>
  <c r="G22" i="8"/>
  <c r="AC22" i="8" s="1"/>
  <c r="G25" i="8"/>
  <c r="G26" i="8"/>
  <c r="G27" i="8"/>
  <c r="G28" i="8"/>
  <c r="AC28" i="8" s="1"/>
  <c r="G34" i="8"/>
  <c r="AC34" i="8" s="1"/>
  <c r="G16" i="8"/>
  <c r="AC16" i="8" s="1"/>
  <c r="G17" i="8"/>
  <c r="AC17" i="8" s="1"/>
  <c r="G24" i="8"/>
  <c r="AC24" i="8" s="1"/>
  <c r="AG24" i="8" s="1"/>
  <c r="G31" i="8"/>
  <c r="AC31" i="8" s="1"/>
  <c r="AG31" i="8" s="1"/>
  <c r="K48" i="6"/>
  <c r="O48" i="6" s="1"/>
  <c r="I48" i="6"/>
  <c r="AG10" i="8" l="1"/>
  <c r="AG17" i="8"/>
  <c r="AK6" i="8" s="1"/>
  <c r="AL6" i="8"/>
  <c r="AI6" i="8"/>
  <c r="AM6" i="8" s="1"/>
  <c r="O52" i="6"/>
  <c r="I52" i="6"/>
  <c r="K52" i="6"/>
  <c r="Y42" i="8" l="1"/>
  <c r="Y46" i="8" s="1"/>
  <c r="Y38" i="8"/>
  <c r="Y40" i="8"/>
  <c r="Y44" i="8" s="1"/>
  <c r="Y54" i="8" l="1"/>
  <c r="Y52" i="8"/>
  <c r="U34" i="6"/>
  <c r="T34" i="6"/>
  <c r="S34" i="6" s="1"/>
  <c r="O34" i="6"/>
  <c r="N34" i="6"/>
  <c r="I34" i="6"/>
  <c r="H34" i="6"/>
  <c r="U33" i="6"/>
  <c r="T33" i="6"/>
  <c r="O33" i="6"/>
  <c r="N33" i="6"/>
  <c r="M33" i="6" s="1"/>
  <c r="I33" i="6"/>
  <c r="H33" i="6"/>
  <c r="U32" i="6"/>
  <c r="T32" i="6"/>
  <c r="O32" i="6"/>
  <c r="N32" i="6"/>
  <c r="I32" i="6"/>
  <c r="H32" i="6"/>
  <c r="G32" i="6" s="1"/>
  <c r="U31" i="6"/>
  <c r="T31" i="6"/>
  <c r="O31" i="6"/>
  <c r="N31" i="6"/>
  <c r="I31" i="6"/>
  <c r="H31" i="6"/>
  <c r="U30" i="6"/>
  <c r="T30" i="6"/>
  <c r="O30" i="6"/>
  <c r="N30" i="6"/>
  <c r="I30" i="6"/>
  <c r="H30" i="6"/>
  <c r="U29" i="6"/>
  <c r="T29" i="6"/>
  <c r="O29" i="6"/>
  <c r="N29" i="6"/>
  <c r="I29" i="6"/>
  <c r="H29" i="6"/>
  <c r="U28" i="6"/>
  <c r="T28" i="6"/>
  <c r="O28" i="6"/>
  <c r="N28" i="6"/>
  <c r="I28" i="6"/>
  <c r="H28" i="6"/>
  <c r="U27" i="6"/>
  <c r="T27" i="6"/>
  <c r="O27" i="6"/>
  <c r="N27" i="6"/>
  <c r="I27" i="6"/>
  <c r="H27" i="6"/>
  <c r="U26" i="6"/>
  <c r="T26" i="6"/>
  <c r="O26" i="6"/>
  <c r="N26" i="6"/>
  <c r="I26" i="6"/>
  <c r="H26" i="6"/>
  <c r="U25" i="6"/>
  <c r="T25" i="6"/>
  <c r="O25" i="6"/>
  <c r="N25" i="6"/>
  <c r="I25" i="6"/>
  <c r="Y25" i="6" s="1"/>
  <c r="H25" i="6"/>
  <c r="U24" i="6"/>
  <c r="T24" i="6"/>
  <c r="O24" i="6"/>
  <c r="N24" i="6"/>
  <c r="I24" i="6"/>
  <c r="H24" i="6"/>
  <c r="U23" i="6"/>
  <c r="T23" i="6"/>
  <c r="O23" i="6"/>
  <c r="N23" i="6"/>
  <c r="M23" i="6" s="1"/>
  <c r="I23" i="6"/>
  <c r="H23" i="6"/>
  <c r="U22" i="6"/>
  <c r="T22" i="6"/>
  <c r="O22" i="6"/>
  <c r="N22" i="6"/>
  <c r="I22" i="6"/>
  <c r="H22" i="6"/>
  <c r="U21" i="6"/>
  <c r="T21" i="6"/>
  <c r="O21" i="6"/>
  <c r="N21" i="6"/>
  <c r="I21" i="6"/>
  <c r="H21" i="6"/>
  <c r="U20" i="6"/>
  <c r="T20" i="6"/>
  <c r="O20" i="6"/>
  <c r="N20" i="6"/>
  <c r="I20" i="6"/>
  <c r="H20" i="6"/>
  <c r="U19" i="6"/>
  <c r="S19" i="6" s="1"/>
  <c r="T19" i="6"/>
  <c r="O19" i="6"/>
  <c r="N19" i="6"/>
  <c r="I19" i="6"/>
  <c r="H19" i="6"/>
  <c r="U18" i="6"/>
  <c r="T18" i="6"/>
  <c r="O18" i="6"/>
  <c r="N18" i="6"/>
  <c r="I18" i="6"/>
  <c r="H18" i="6"/>
  <c r="U17" i="6"/>
  <c r="T17" i="6"/>
  <c r="O17" i="6"/>
  <c r="N17" i="6"/>
  <c r="I17" i="6"/>
  <c r="H17" i="6"/>
  <c r="U16" i="6"/>
  <c r="T16" i="6"/>
  <c r="O16" i="6"/>
  <c r="N16" i="6"/>
  <c r="I16" i="6"/>
  <c r="H16" i="6"/>
  <c r="U15" i="6"/>
  <c r="T15" i="6"/>
  <c r="O15" i="6"/>
  <c r="N15" i="6"/>
  <c r="I15" i="6"/>
  <c r="H15" i="6"/>
  <c r="U14" i="6"/>
  <c r="T14" i="6"/>
  <c r="O14" i="6"/>
  <c r="N14" i="6"/>
  <c r="I14" i="6"/>
  <c r="H14" i="6"/>
  <c r="U13" i="6"/>
  <c r="T13" i="6"/>
  <c r="O13" i="6"/>
  <c r="N13" i="6"/>
  <c r="I13" i="6"/>
  <c r="H13" i="6"/>
  <c r="U12" i="6"/>
  <c r="T12" i="6"/>
  <c r="O12" i="6"/>
  <c r="N12" i="6"/>
  <c r="I12" i="6"/>
  <c r="H12" i="6"/>
  <c r="U11" i="6"/>
  <c r="T11" i="6"/>
  <c r="O11" i="6"/>
  <c r="N11" i="6"/>
  <c r="I11" i="6"/>
  <c r="H11" i="6"/>
  <c r="U10" i="6"/>
  <c r="T10" i="6"/>
  <c r="S10" i="6" s="1"/>
  <c r="O10" i="6"/>
  <c r="N10" i="6"/>
  <c r="I10" i="6"/>
  <c r="H10" i="6"/>
  <c r="U9" i="6"/>
  <c r="T9" i="6"/>
  <c r="O9" i="6"/>
  <c r="N9" i="6"/>
  <c r="M9" i="6" s="1"/>
  <c r="I9" i="6"/>
  <c r="H9" i="6"/>
  <c r="U8" i="6"/>
  <c r="T8" i="6"/>
  <c r="O8" i="6"/>
  <c r="N8" i="6"/>
  <c r="I8" i="6"/>
  <c r="H8" i="6"/>
  <c r="X8" i="6" s="1"/>
  <c r="U7" i="6"/>
  <c r="T7" i="6"/>
  <c r="O7" i="6"/>
  <c r="N7" i="6"/>
  <c r="M7" i="6" s="1"/>
  <c r="I7" i="6"/>
  <c r="H7" i="6"/>
  <c r="U6" i="6"/>
  <c r="T6" i="6"/>
  <c r="O6" i="6"/>
  <c r="N6" i="6"/>
  <c r="I6" i="6"/>
  <c r="H6" i="6"/>
  <c r="X6" i="6" s="1"/>
  <c r="U5" i="6"/>
  <c r="T5" i="6"/>
  <c r="S5" i="6" s="1"/>
  <c r="O5" i="6"/>
  <c r="N5" i="6"/>
  <c r="I5" i="6"/>
  <c r="H5" i="6"/>
  <c r="X5" i="6" s="1"/>
  <c r="G6" i="6" l="1"/>
  <c r="S23" i="6"/>
  <c r="G31" i="6"/>
  <c r="M17" i="6"/>
  <c r="S15" i="6"/>
  <c r="M18" i="6"/>
  <c r="G26" i="6"/>
  <c r="S26" i="6"/>
  <c r="Y30" i="6"/>
  <c r="S12" i="6"/>
  <c r="M19" i="6"/>
  <c r="M5" i="6"/>
  <c r="S7" i="6"/>
  <c r="Y9" i="6"/>
  <c r="S11" i="6"/>
  <c r="X26" i="6"/>
  <c r="M28" i="6"/>
  <c r="S29" i="6"/>
  <c r="S13" i="6"/>
  <c r="M14" i="6"/>
  <c r="S8" i="6"/>
  <c r="S14" i="6"/>
  <c r="S17" i="6"/>
  <c r="M20" i="6"/>
  <c r="M22" i="6"/>
  <c r="Y26" i="6"/>
  <c r="Y27" i="6"/>
  <c r="S27" i="6"/>
  <c r="S20" i="6"/>
  <c r="X9" i="6"/>
  <c r="X11" i="6"/>
  <c r="M24" i="6"/>
  <c r="G25" i="6"/>
  <c r="S30" i="6"/>
  <c r="M32" i="6"/>
  <c r="M34" i="6"/>
  <c r="X33" i="6"/>
  <c r="G33" i="6"/>
  <c r="M27" i="6"/>
  <c r="M26" i="6"/>
  <c r="W26" i="6" s="1"/>
  <c r="X30" i="6"/>
  <c r="G29" i="6"/>
  <c r="X29" i="6"/>
  <c r="Y29" i="6"/>
  <c r="X27" i="6"/>
  <c r="X25" i="6"/>
  <c r="S9" i="6"/>
  <c r="X15" i="6"/>
  <c r="S16" i="6"/>
  <c r="G9" i="6"/>
  <c r="S18" i="6"/>
  <c r="S24" i="6"/>
  <c r="M25" i="6"/>
  <c r="S25" i="6"/>
  <c r="S28" i="6"/>
  <c r="M29" i="6"/>
  <c r="M30" i="6"/>
  <c r="S21" i="6"/>
  <c r="M21" i="6"/>
  <c r="X14" i="6"/>
  <c r="G14" i="6"/>
  <c r="G7" i="6"/>
  <c r="W7" i="6" s="1"/>
  <c r="S22" i="6"/>
  <c r="M10" i="6"/>
  <c r="M31" i="6"/>
  <c r="M13" i="6"/>
  <c r="X10" i="6"/>
  <c r="X13" i="6"/>
  <c r="M16" i="6"/>
  <c r="X17" i="6"/>
  <c r="X18" i="6"/>
  <c r="X19" i="6"/>
  <c r="X20" i="6"/>
  <c r="X21" i="6"/>
  <c r="X22" i="6"/>
  <c r="X23" i="6"/>
  <c r="X24" i="6"/>
  <c r="X32" i="6"/>
  <c r="X34" i="6"/>
  <c r="Y5" i="6"/>
  <c r="Y8" i="6"/>
  <c r="M12" i="6"/>
  <c r="M6" i="6"/>
  <c r="X7" i="6"/>
  <c r="AB5" i="6" s="1"/>
  <c r="M8" i="6"/>
  <c r="M11" i="6"/>
  <c r="X12" i="6"/>
  <c r="M15" i="6"/>
  <c r="X16" i="6"/>
  <c r="Y17" i="6"/>
  <c r="Y18" i="6"/>
  <c r="Y19" i="6"/>
  <c r="Y20" i="6"/>
  <c r="Y21" i="6"/>
  <c r="Y22" i="6"/>
  <c r="Y23" i="6"/>
  <c r="Y24" i="6"/>
  <c r="Y28" i="6"/>
  <c r="X31" i="6"/>
  <c r="Y34" i="6"/>
  <c r="G10" i="6"/>
  <c r="G27" i="6"/>
  <c r="G30" i="6"/>
  <c r="Y32" i="6"/>
  <c r="G34" i="6"/>
  <c r="G13" i="6"/>
  <c r="Y33" i="6"/>
  <c r="Y6" i="6"/>
  <c r="G8" i="6"/>
  <c r="G12" i="6"/>
  <c r="G16" i="6"/>
  <c r="Y7" i="6"/>
  <c r="G11" i="6"/>
  <c r="W11" i="6" s="1"/>
  <c r="G15" i="6"/>
  <c r="G24" i="6"/>
  <c r="W24" i="6" s="1"/>
  <c r="G28" i="6"/>
  <c r="W28" i="6" s="1"/>
  <c r="X28" i="6"/>
  <c r="Y31" i="6"/>
  <c r="G5" i="6"/>
  <c r="S6" i="6"/>
  <c r="Y10" i="6"/>
  <c r="Y11" i="6"/>
  <c r="Y12" i="6"/>
  <c r="Y13" i="6"/>
  <c r="Y14" i="6"/>
  <c r="Y15" i="6"/>
  <c r="Y16" i="6"/>
  <c r="G17" i="6"/>
  <c r="G18" i="6"/>
  <c r="G19" i="6"/>
  <c r="G20" i="6"/>
  <c r="G21" i="6"/>
  <c r="G22" i="6"/>
  <c r="W22" i="6" s="1"/>
  <c r="G23" i="6"/>
  <c r="W23" i="6" s="1"/>
  <c r="S31" i="6"/>
  <c r="S32" i="6"/>
  <c r="S33" i="6"/>
  <c r="W34" i="6" l="1"/>
  <c r="W9" i="6"/>
  <c r="W12" i="6"/>
  <c r="W5" i="6"/>
  <c r="W14" i="6"/>
  <c r="AB11" i="6"/>
  <c r="W19" i="6"/>
  <c r="W33" i="6"/>
  <c r="AA32" i="6" s="1"/>
  <c r="W18" i="6"/>
  <c r="W32" i="6"/>
  <c r="W17" i="6"/>
  <c r="W27" i="6"/>
  <c r="AC5" i="6"/>
  <c r="W16" i="6"/>
  <c r="AC18" i="6"/>
  <c r="W6" i="6"/>
  <c r="AA5" i="6" s="1"/>
  <c r="W31" i="6"/>
  <c r="W20" i="6"/>
  <c r="W15" i="6"/>
  <c r="W30" i="6"/>
  <c r="AC11" i="6"/>
  <c r="W8" i="6"/>
  <c r="W10" i="6"/>
  <c r="W25" i="6"/>
  <c r="AC32" i="6"/>
  <c r="W29" i="6"/>
  <c r="AC25" i="6"/>
  <c r="AB25" i="6"/>
  <c r="AB32" i="6"/>
  <c r="AB18" i="6"/>
  <c r="W21" i="6"/>
  <c r="AA18" i="6" s="1"/>
  <c r="W13" i="6"/>
  <c r="AA11" i="6" l="1"/>
  <c r="AA25" i="6"/>
  <c r="AG5" i="6"/>
  <c r="AE36" i="6" s="1"/>
  <c r="AF5" i="6"/>
  <c r="AE40" i="6" s="1"/>
  <c r="AE44" i="6" s="1"/>
  <c r="AE5" i="6"/>
  <c r="AE38" i="6" s="1"/>
  <c r="AE42" i="6" s="1"/>
  <c r="AE48" i="6" l="1"/>
  <c r="AE46" i="6"/>
  <c r="G18" i="4" l="1"/>
  <c r="G20" i="4"/>
  <c r="G19" i="4"/>
  <c r="O37" i="5" l="1"/>
  <c r="K37" i="5"/>
  <c r="G37" i="5"/>
  <c r="Q37" i="5" s="1"/>
  <c r="T37" i="5" s="1"/>
  <c r="O36" i="5"/>
  <c r="K36" i="5"/>
  <c r="G36" i="5"/>
  <c r="O35" i="5"/>
  <c r="K35" i="5"/>
  <c r="G35" i="5"/>
  <c r="Q35" i="5" s="1"/>
  <c r="O34" i="5"/>
  <c r="K34" i="5"/>
  <c r="G34" i="5"/>
  <c r="Q34" i="5" s="1"/>
  <c r="O33" i="5"/>
  <c r="K33" i="5"/>
  <c r="G33" i="5"/>
  <c r="O32" i="5"/>
  <c r="K32" i="5"/>
  <c r="Q32" i="5" s="1"/>
  <c r="G32" i="5"/>
  <c r="O31" i="5"/>
  <c r="K31" i="5"/>
  <c r="G31" i="5"/>
  <c r="O30" i="5"/>
  <c r="K30" i="5"/>
  <c r="G30" i="5"/>
  <c r="O29" i="5"/>
  <c r="K29" i="5"/>
  <c r="G29" i="5"/>
  <c r="O28" i="5"/>
  <c r="K28" i="5"/>
  <c r="Q28" i="5" s="1"/>
  <c r="G28" i="5"/>
  <c r="O27" i="5"/>
  <c r="K27" i="5"/>
  <c r="G27" i="5"/>
  <c r="O26" i="5"/>
  <c r="K26" i="5"/>
  <c r="G26" i="5"/>
  <c r="O25" i="5"/>
  <c r="Q25" i="5" s="1"/>
  <c r="K25" i="5"/>
  <c r="G25" i="5"/>
  <c r="O24" i="5"/>
  <c r="K24" i="5"/>
  <c r="G24" i="5"/>
  <c r="O23" i="5"/>
  <c r="K23" i="5"/>
  <c r="G23" i="5"/>
  <c r="O22" i="5"/>
  <c r="K22" i="5"/>
  <c r="G22" i="5"/>
  <c r="O21" i="5"/>
  <c r="Q21" i="5" s="1"/>
  <c r="K21" i="5"/>
  <c r="G21" i="5"/>
  <c r="O20" i="5"/>
  <c r="K20" i="5"/>
  <c r="G20" i="5"/>
  <c r="O19" i="5"/>
  <c r="K19" i="5"/>
  <c r="G19" i="5"/>
  <c r="O18" i="5"/>
  <c r="K18" i="5"/>
  <c r="G18" i="5"/>
  <c r="Q18" i="5" s="1"/>
  <c r="O17" i="5"/>
  <c r="K17" i="5"/>
  <c r="G17" i="5"/>
  <c r="Q17" i="5" s="1"/>
  <c r="O16" i="5"/>
  <c r="K16" i="5"/>
  <c r="G16" i="5"/>
  <c r="Q16" i="5" s="1"/>
  <c r="O15" i="5"/>
  <c r="K15" i="5"/>
  <c r="G15" i="5"/>
  <c r="Q15" i="5" s="1"/>
  <c r="O14" i="5"/>
  <c r="K14" i="5"/>
  <c r="G14" i="5"/>
  <c r="Q14" i="5" s="1"/>
  <c r="O13" i="5"/>
  <c r="K13" i="5"/>
  <c r="G13" i="5"/>
  <c r="Q13" i="5" s="1"/>
  <c r="O12" i="5"/>
  <c r="K12" i="5"/>
  <c r="G12" i="5"/>
  <c r="Q12" i="5" s="1"/>
  <c r="O11" i="5"/>
  <c r="K11" i="5"/>
  <c r="G11" i="5"/>
  <c r="Q11" i="5" s="1"/>
  <c r="O10" i="5"/>
  <c r="K10" i="5"/>
  <c r="G10" i="5"/>
  <c r="O9" i="5"/>
  <c r="K9" i="5"/>
  <c r="G9" i="5"/>
  <c r="O8" i="5"/>
  <c r="K8" i="5"/>
  <c r="G8" i="5"/>
  <c r="Q8" i="5" s="1"/>
  <c r="O7" i="5"/>
  <c r="K7" i="5"/>
  <c r="G7" i="5"/>
  <c r="Q20" i="5" l="1"/>
  <c r="Q24" i="5"/>
  <c r="Q31" i="5"/>
  <c r="T30" i="5"/>
  <c r="Q10" i="5"/>
  <c r="Q19" i="5"/>
  <c r="Q23" i="5"/>
  <c r="Q26" i="5"/>
  <c r="Q30" i="5"/>
  <c r="Q33" i="5"/>
  <c r="Q7" i="5"/>
  <c r="T7" i="5" s="1"/>
  <c r="Q9" i="5"/>
  <c r="T9" i="5" s="1"/>
  <c r="Q22" i="5"/>
  <c r="Q29" i="5"/>
  <c r="Q36" i="5"/>
  <c r="T16" i="5"/>
  <c r="Q27" i="5"/>
  <c r="O33" i="4"/>
  <c r="K33" i="4"/>
  <c r="G33" i="4"/>
  <c r="O32" i="4"/>
  <c r="K32" i="4"/>
  <c r="G32" i="4"/>
  <c r="O31" i="4"/>
  <c r="K31" i="4"/>
  <c r="G31" i="4"/>
  <c r="O30" i="4"/>
  <c r="K30" i="4"/>
  <c r="G30" i="4"/>
  <c r="O29" i="4"/>
  <c r="K29" i="4"/>
  <c r="G29" i="4"/>
  <c r="O28" i="4"/>
  <c r="K28" i="4"/>
  <c r="G28" i="4"/>
  <c r="O27" i="4"/>
  <c r="K27" i="4"/>
  <c r="G27" i="4"/>
  <c r="O26" i="4"/>
  <c r="K26" i="4"/>
  <c r="G26" i="4"/>
  <c r="O25" i="4"/>
  <c r="K25" i="4"/>
  <c r="G25" i="4"/>
  <c r="O24" i="4"/>
  <c r="K24" i="4"/>
  <c r="G24" i="4"/>
  <c r="O23" i="4"/>
  <c r="K23" i="4"/>
  <c r="G23" i="4"/>
  <c r="O22" i="4"/>
  <c r="K22" i="4"/>
  <c r="G22" i="4"/>
  <c r="O21" i="4"/>
  <c r="K21" i="4"/>
  <c r="G21" i="4"/>
  <c r="O20" i="4"/>
  <c r="K20" i="4"/>
  <c r="O19" i="4"/>
  <c r="K19" i="4"/>
  <c r="O18" i="4"/>
  <c r="K18" i="4"/>
  <c r="O17" i="4"/>
  <c r="K17" i="4"/>
  <c r="G17" i="4"/>
  <c r="O16" i="4"/>
  <c r="K16" i="4"/>
  <c r="G16" i="4"/>
  <c r="O15" i="4"/>
  <c r="K15" i="4"/>
  <c r="G15" i="4"/>
  <c r="O14" i="4"/>
  <c r="K14" i="4"/>
  <c r="G14" i="4"/>
  <c r="O13" i="4"/>
  <c r="K13" i="4"/>
  <c r="G13" i="4"/>
  <c r="O12" i="4"/>
  <c r="K12" i="4"/>
  <c r="G12" i="4"/>
  <c r="O11" i="4"/>
  <c r="K11" i="4"/>
  <c r="G11" i="4"/>
  <c r="O10" i="4"/>
  <c r="K10" i="4"/>
  <c r="G10" i="4"/>
  <c r="O9" i="4"/>
  <c r="K9" i="4"/>
  <c r="G9" i="4"/>
  <c r="O8" i="4"/>
  <c r="K8" i="4"/>
  <c r="G8" i="4"/>
  <c r="O7" i="4"/>
  <c r="K7" i="4"/>
  <c r="G7" i="4"/>
  <c r="O6" i="4"/>
  <c r="K6" i="4"/>
  <c r="G6" i="4"/>
  <c r="O5" i="4"/>
  <c r="K5" i="4"/>
  <c r="G5" i="4"/>
  <c r="O4" i="4"/>
  <c r="K4" i="4"/>
  <c r="G4" i="4"/>
  <c r="O37" i="3"/>
  <c r="O36" i="3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Q17" i="3" s="1"/>
  <c r="O16" i="3"/>
  <c r="O15" i="3"/>
  <c r="O14" i="3"/>
  <c r="O13" i="3"/>
  <c r="O12" i="3"/>
  <c r="O11" i="3"/>
  <c r="O10" i="3"/>
  <c r="O9" i="3"/>
  <c r="O8" i="3"/>
  <c r="O7" i="3"/>
  <c r="G18" i="3"/>
  <c r="G19" i="3"/>
  <c r="Q19" i="3" s="1"/>
  <c r="G20" i="3"/>
  <c r="G21" i="3"/>
  <c r="Q21" i="3" s="1"/>
  <c r="G22" i="3"/>
  <c r="Q22" i="3" s="1"/>
  <c r="G23" i="3"/>
  <c r="G24" i="3"/>
  <c r="G25" i="3"/>
  <c r="G26" i="3"/>
  <c r="Q26" i="3" s="1"/>
  <c r="G27" i="3"/>
  <c r="Q27" i="3" s="1"/>
  <c r="G28" i="3"/>
  <c r="G29" i="3"/>
  <c r="G30" i="3"/>
  <c r="G31" i="3"/>
  <c r="Q31" i="3" s="1"/>
  <c r="G32" i="3"/>
  <c r="G33" i="3"/>
  <c r="Q33" i="3" s="1"/>
  <c r="G34" i="3"/>
  <c r="Q34" i="3" s="1"/>
  <c r="G35" i="3"/>
  <c r="G36" i="3"/>
  <c r="G37" i="3"/>
  <c r="G12" i="3"/>
  <c r="G13" i="3"/>
  <c r="Q13" i="3" s="1"/>
  <c r="K12" i="3"/>
  <c r="K13" i="3"/>
  <c r="K19" i="3"/>
  <c r="K20" i="3"/>
  <c r="Q20" i="3" s="1"/>
  <c r="K26" i="3"/>
  <c r="K27" i="3"/>
  <c r="K33" i="3"/>
  <c r="K34" i="3"/>
  <c r="K35" i="3"/>
  <c r="K36" i="3"/>
  <c r="K37" i="3"/>
  <c r="K7" i="3"/>
  <c r="K8" i="3"/>
  <c r="K9" i="3"/>
  <c r="G7" i="3"/>
  <c r="G8" i="3"/>
  <c r="G9" i="3"/>
  <c r="K32" i="3"/>
  <c r="K31" i="3"/>
  <c r="K30" i="3"/>
  <c r="K29" i="3"/>
  <c r="K28" i="3"/>
  <c r="K25" i="3"/>
  <c r="K24" i="3"/>
  <c r="K23" i="3"/>
  <c r="K22" i="3"/>
  <c r="K21" i="3"/>
  <c r="K18" i="3"/>
  <c r="K17" i="3"/>
  <c r="G17" i="3"/>
  <c r="K16" i="3"/>
  <c r="G16" i="3"/>
  <c r="Q16" i="3" s="1"/>
  <c r="K15" i="3"/>
  <c r="G15" i="3"/>
  <c r="K14" i="3"/>
  <c r="G14" i="3"/>
  <c r="K11" i="3"/>
  <c r="G11" i="3"/>
  <c r="K10" i="3"/>
  <c r="G10" i="3"/>
  <c r="Q7" i="3" l="1"/>
  <c r="Q30" i="3"/>
  <c r="Q10" i="3"/>
  <c r="Q14" i="3"/>
  <c r="T14" i="3" s="1"/>
  <c r="Q18" i="3"/>
  <c r="Q9" i="3"/>
  <c r="Q37" i="3"/>
  <c r="Q29" i="3"/>
  <c r="Q25" i="3"/>
  <c r="Q11" i="3"/>
  <c r="Q15" i="3"/>
  <c r="Q32" i="3"/>
  <c r="Q28" i="3"/>
  <c r="Q12" i="3"/>
  <c r="Q29" i="4"/>
  <c r="Q33" i="4"/>
  <c r="T23" i="5"/>
  <c r="W7" i="5" s="1"/>
  <c r="Q6" i="4"/>
  <c r="Q5" i="4"/>
  <c r="Q8" i="4"/>
  <c r="Q7" i="4"/>
  <c r="Q22" i="4"/>
  <c r="Q11" i="4"/>
  <c r="Q10" i="4"/>
  <c r="Q9" i="4"/>
  <c r="Q28" i="4"/>
  <c r="Q32" i="4"/>
  <c r="Q15" i="4"/>
  <c r="Q14" i="4"/>
  <c r="Q18" i="4"/>
  <c r="Q21" i="4"/>
  <c r="Q25" i="4"/>
  <c r="Q13" i="4"/>
  <c r="Q17" i="4"/>
  <c r="Q20" i="4"/>
  <c r="Q24" i="4"/>
  <c r="Q27" i="4"/>
  <c r="Q31" i="4"/>
  <c r="Q4" i="4"/>
  <c r="Q12" i="4"/>
  <c r="Q16" i="4"/>
  <c r="Q19" i="4"/>
  <c r="Q23" i="4"/>
  <c r="Q26" i="4"/>
  <c r="Q30" i="4"/>
  <c r="Q36" i="3"/>
  <c r="Q35" i="3"/>
  <c r="T28" i="3"/>
  <c r="Q24" i="3"/>
  <c r="Q23" i="3"/>
  <c r="T21" i="3" s="1"/>
  <c r="Q8" i="3"/>
  <c r="T7" i="3" s="1"/>
  <c r="T22" i="4" l="1"/>
  <c r="T29" i="4"/>
  <c r="T4" i="4"/>
  <c r="T15" i="4"/>
  <c r="T8" i="4"/>
  <c r="T35" i="3"/>
  <c r="W7" i="3"/>
  <c r="W4" i="4" l="1"/>
</calcChain>
</file>

<file path=xl/sharedStrings.xml><?xml version="1.0" encoding="utf-8"?>
<sst xmlns="http://schemas.openxmlformats.org/spreadsheetml/2006/main" count="352" uniqueCount="112">
  <si>
    <t>Journée</t>
  </si>
  <si>
    <t>Total Semaine</t>
  </si>
  <si>
    <t>Total Mois</t>
  </si>
  <si>
    <t>Jeudi</t>
  </si>
  <si>
    <t>Vendredi</t>
  </si>
  <si>
    <t>Lundi</t>
  </si>
  <si>
    <t>Mardi</t>
  </si>
  <si>
    <t>Mercredi</t>
  </si>
  <si>
    <t>Samedi</t>
  </si>
  <si>
    <t>Dimanche</t>
  </si>
  <si>
    <t>Mission 1</t>
  </si>
  <si>
    <t>Mission 2</t>
  </si>
  <si>
    <t>Mission 3</t>
  </si>
  <si>
    <t>Pepsico</t>
  </si>
  <si>
    <t>Libercourt</t>
  </si>
  <si>
    <t>Simastock</t>
  </si>
  <si>
    <t>Lauwin Planque</t>
  </si>
  <si>
    <t>Maufrey</t>
  </si>
  <si>
    <t>Harnes</t>
  </si>
  <si>
    <t>Techsell</t>
  </si>
  <si>
    <t>Flers</t>
  </si>
  <si>
    <t>SIG</t>
  </si>
  <si>
    <t>Mission Apple</t>
  </si>
  <si>
    <t>GEL Interim</t>
  </si>
  <si>
    <t>Vertigo</t>
  </si>
  <si>
    <t>Solinest</t>
  </si>
  <si>
    <t>Total heure de jour sur le mois</t>
  </si>
  <si>
    <t>Total heure de nuit sur le mois</t>
  </si>
  <si>
    <t>Total heure global sur le mois</t>
  </si>
  <si>
    <t>Salaire total jour Brut</t>
  </si>
  <si>
    <t>Salaire total nuit Brut</t>
  </si>
  <si>
    <t>Salaire GLOBAL Net</t>
  </si>
  <si>
    <t>Mission Herta</t>
  </si>
  <si>
    <t>Techsell Presse</t>
  </si>
  <si>
    <t>Actiale Herta</t>
  </si>
  <si>
    <t>DÉBUT</t>
  </si>
  <si>
    <t>FIN</t>
  </si>
  <si>
    <t>Heure Jour</t>
  </si>
  <si>
    <t>Heure Nuit</t>
  </si>
  <si>
    <t>Heure Total</t>
  </si>
  <si>
    <t>Total Heure Global Sur Le Mois</t>
  </si>
  <si>
    <t>Taux Horaire Jour</t>
  </si>
  <si>
    <t>Total Heure De Jour Sur Le Mois</t>
  </si>
  <si>
    <t>Taux Horaire Nuit</t>
  </si>
  <si>
    <t>Total Heure De Nuit Sur Le Mois</t>
  </si>
  <si>
    <t>Salaire Total Jour Brut</t>
  </si>
  <si>
    <t>Salaire Total Nuit Brut</t>
  </si>
  <si>
    <t>Taux de prélèvement</t>
  </si>
  <si>
    <t>Salaire Global Net</t>
  </si>
  <si>
    <t>Salaire Global Brut</t>
  </si>
  <si>
    <t>Fin</t>
  </si>
  <si>
    <t>Début</t>
  </si>
  <si>
    <t>Techsell - PGP</t>
  </si>
  <si>
    <t>SIG - Herta</t>
  </si>
  <si>
    <t>SIG - Sonos</t>
  </si>
  <si>
    <t>SIG - AA Drink</t>
  </si>
  <si>
    <t>IDTT - Lindt</t>
  </si>
  <si>
    <t>Techsell - L'Oréal</t>
  </si>
  <si>
    <t>Taux Horaire Jour Brut</t>
  </si>
  <si>
    <t>Taux Horaire Nuit Brut</t>
  </si>
  <si>
    <t>Adecco - Amazon</t>
  </si>
  <si>
    <t>Brut</t>
  </si>
  <si>
    <t>Net</t>
  </si>
  <si>
    <t>Km</t>
  </si>
  <si>
    <t>Heure Global Sur Le Mois</t>
  </si>
  <si>
    <t>Heure De Jour Sur Le Mois</t>
  </si>
  <si>
    <t>Heure De Nuit Sur Le Mois</t>
  </si>
  <si>
    <t>Taux Nuit</t>
  </si>
  <si>
    <t>Taux Jour</t>
  </si>
  <si>
    <t>But / Net</t>
  </si>
  <si>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</si>
  <si>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</si>
  <si>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</si>
  <si>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</si>
  <si>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</si>
  <si>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</si>
  <si>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</si>
  <si>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</si>
  <si>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</si>
  <si>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</si>
  <si>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Société 11</t>
  </si>
  <si>
    <t>KM</t>
  </si>
  <si>
    <t>Réél</t>
  </si>
  <si>
    <t>Forfait</t>
  </si>
  <si>
    <t>Péage</t>
  </si>
  <si>
    <t>Heures de Nuit</t>
  </si>
  <si>
    <t>22h00</t>
  </si>
  <si>
    <t>06h00</t>
  </si>
  <si>
    <t>21h00</t>
  </si>
  <si>
    <t>06h15</t>
  </si>
  <si>
    <t>20h00</t>
  </si>
  <si>
    <t>05h00</t>
  </si>
  <si>
    <t>20h30</t>
  </si>
  <si>
    <t>05h30</t>
  </si>
  <si>
    <t>20h45</t>
  </si>
  <si>
    <t>05h45</t>
  </si>
  <si>
    <t>07h00</t>
  </si>
  <si>
    <t>07h15</t>
  </si>
  <si>
    <t>07h20</t>
  </si>
  <si>
    <t>22h30</t>
  </si>
  <si>
    <t>23h00</t>
  </si>
  <si>
    <r>
      <t>Heures de nuit de </t>
    </r>
    <r>
      <rPr>
        <u/>
        <sz val="10"/>
        <color rgb="FF333333"/>
        <rFont val="Segoe UI"/>
        <family val="2"/>
      </rPr>
      <t>21h</t>
    </r>
    <r>
      <rPr>
        <sz val="10"/>
        <color rgb="FF333333"/>
        <rFont val="Segoe UI"/>
        <family val="2"/>
      </rPr>
      <t> à </t>
    </r>
    <r>
      <rPr>
        <u/>
        <sz val="10"/>
        <color rgb="FF333333"/>
        <rFont val="Segoe UI"/>
        <family val="2"/>
      </rPr>
      <t>5h</t>
    </r>
  </si>
  <si>
    <r>
      <t>Salaire : </t>
    </r>
    <r>
      <rPr>
        <u/>
        <sz val="10"/>
        <color rgb="FF333333"/>
        <rFont val="Segoe UI"/>
        <family val="2"/>
      </rPr>
      <t>10.539€</t>
    </r>
  </si>
  <si>
    <r>
      <t>Majoration nuit : </t>
    </r>
    <r>
      <rPr>
        <u/>
        <sz val="10"/>
        <color rgb="FF333333"/>
        <rFont val="Segoe UI"/>
        <family val="2"/>
      </rPr>
      <t>35%</t>
    </r>
  </si>
  <si>
    <r>
      <t>Majoration Dimanche et jour férié : </t>
    </r>
    <r>
      <rPr>
        <u/>
        <sz val="10"/>
        <color rgb="FF333333"/>
        <rFont val="Segoe UI"/>
        <family val="2"/>
      </rPr>
      <t>100%</t>
    </r>
  </si>
  <si>
    <t>Indemnités kilométrique :</t>
  </si>
  <si>
    <r>
      <t>0,25€</t>
    </r>
    <r>
      <rPr>
        <sz val="10"/>
        <color rgb="FF333333"/>
        <rFont val="Segoe UI"/>
        <family val="2"/>
      </rPr>
      <t>/km si inférieur ou égal à </t>
    </r>
    <r>
      <rPr>
        <u/>
        <sz val="10"/>
        <color rgb="FF333333"/>
        <rFont val="Segoe UI"/>
        <family val="2"/>
      </rPr>
      <t>50</t>
    </r>
    <r>
      <rPr>
        <sz val="10"/>
        <color rgb="FF333333"/>
        <rFont val="Segoe UI"/>
        <family val="2"/>
      </rPr>
      <t>Km</t>
    </r>
  </si>
  <si>
    <r>
      <t>Forfait à </t>
    </r>
    <r>
      <rPr>
        <u/>
        <sz val="10"/>
        <color rgb="FF333333"/>
        <rFont val="Segoe UI"/>
        <family val="2"/>
      </rPr>
      <t>12,50€</t>
    </r>
    <r>
      <rPr>
        <sz val="10"/>
        <color rgb="FF333333"/>
        <rFont val="Segoe UI"/>
        <family val="2"/>
      </rPr>
      <t> si supérieur à </t>
    </r>
    <r>
      <rPr>
        <u/>
        <sz val="10"/>
        <color rgb="FF333333"/>
        <rFont val="Segoe UI"/>
        <family val="2"/>
      </rPr>
      <t>50</t>
    </r>
    <r>
      <rPr>
        <sz val="10"/>
        <color rgb="FF333333"/>
        <rFont val="Segoe UI"/>
        <family val="2"/>
      </rPr>
      <t>km</t>
    </r>
  </si>
  <si>
    <t>nb KM</t>
  </si>
  <si>
    <t>&gt;50km</t>
  </si>
  <si>
    <t>Indemnité Kilométrique</t>
  </si>
  <si>
    <t>Total Péage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</si>
</sst>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[h]:mm"/>
    <numFmt numFmtId="165" formatCode="#,##0.00\ &quot;€&quot;"/>
    <numFmt numFmtId="166" formatCode="[$-F400]h:mm:ss\ AM/PM"/>
    <numFmt numFmtId="167" formatCode="h:mm;@"/>
    <numFmt numFmtId="168" formatCode="0.00\ &quot;€&quot;"/>
    <numFmt numFmtId="169" formatCode="00&quot;km&quot;"/>
    <numFmt numFmtId="170" formatCode="0&quot;km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333333"/>
      <name val="Segoe UI"/>
      <family val="2"/>
    </font>
    <font>
      <u/>
      <sz val="10"/>
      <color rgb="FF333333"/>
      <name val="Segoe UI"/>
      <family val="2"/>
    </font>
  </fonts>
  <fills count="19">
    <fill>
      <patternFill patternType="none"/>
    </fill>
    <fill>
      <patternFill patternType="gray125"/>
    </fill>
    <fill>
      <patternFill patternType="lightTrellis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lightTrellis">
        <bgColor auto="1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auto="1"/>
        <bgColor indexed="64"/>
      </patternFill>
    </fill>
    <fill>
      <patternFill patternType="solid">
        <fgColor theme="0"/>
        <bgColor indexed="64"/>
      </patternFill>
    </fill>
    <fill>
      <patternFill patternType="lightTrellis">
        <bgColor theme="0"/>
      </patternFill>
    </fill>
  </fills>
  <borders count="55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90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20" fontId="0" fillId="4" borderId="11" xfId="0" applyNumberFormat="1" applyFill="1" applyBorder="1" applyAlignment="1">
      <alignment horizontal="center" vertical="center"/>
    </xf>
    <xf numFmtId="20" fontId="0" fillId="4" borderId="4" xfId="0" applyNumberFormat="1" applyFill="1" applyBorder="1" applyAlignment="1">
      <alignment horizontal="center" vertical="center"/>
    </xf>
    <xf numFmtId="20" fontId="0" fillId="3" borderId="4" xfId="0" applyNumberFormat="1" applyFill="1" applyBorder="1" applyAlignment="1">
      <alignment horizontal="center" vertical="center"/>
    </xf>
    <xf numFmtId="20" fontId="0" fillId="5" borderId="4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46" fontId="0" fillId="3" borderId="11" xfId="0" applyNumberFormat="1" applyFill="1" applyBorder="1" applyAlignment="1">
      <alignment horizontal="center" vertical="center"/>
    </xf>
    <xf numFmtId="20" fontId="0" fillId="3" borderId="11" xfId="0" applyNumberFormat="1" applyFill="1" applyBorder="1" applyAlignment="1">
      <alignment horizontal="center" vertical="center"/>
    </xf>
    <xf numFmtId="20" fontId="0" fillId="5" borderId="11" xfId="0" applyNumberFormat="1" applyFill="1" applyBorder="1" applyAlignment="1">
      <alignment horizontal="center" vertical="center"/>
    </xf>
    <xf numFmtId="20" fontId="0" fillId="6" borderId="3" xfId="0" applyNumberFormat="1" applyFill="1" applyBorder="1" applyAlignment="1">
      <alignment horizontal="center" vertical="center"/>
    </xf>
    <xf numFmtId="20" fontId="0" fillId="6" borderId="11" xfId="0" applyNumberForma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12" xfId="0" applyNumberFormat="1" applyFill="1" applyBorder="1" applyAlignment="1">
      <alignment horizontal="center" vertical="center"/>
    </xf>
    <xf numFmtId="20" fontId="0" fillId="6" borderId="6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20" fontId="0" fillId="0" borderId="10" xfId="0" applyNumberFormat="1" applyFill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11" xfId="0" applyNumberFormat="1" applyFill="1" applyBorder="1" applyAlignment="1">
      <alignment horizontal="center" vertical="center"/>
    </xf>
    <xf numFmtId="20" fontId="0" fillId="0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46" fontId="0" fillId="0" borderId="11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20" fontId="0" fillId="0" borderId="6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4" borderId="5" xfId="0" applyNumberFormat="1" applyFill="1" applyBorder="1" applyAlignment="1">
      <alignment horizontal="center" vertical="center"/>
    </xf>
    <xf numFmtId="20" fontId="0" fillId="4" borderId="12" xfId="0" applyNumberFormat="1" applyFill="1" applyBorder="1" applyAlignment="1">
      <alignment horizontal="center" vertical="center"/>
    </xf>
    <xf numFmtId="20" fontId="0" fillId="4" borderId="6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0" fontId="0" fillId="0" borderId="12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20" fontId="0" fillId="6" borderId="3" xfId="0" applyNumberFormat="1" applyFill="1" applyBorder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7" borderId="2" xfId="0" applyNumberForma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14" fontId="0" fillId="7" borderId="4" xfId="0" applyNumberFormat="1" applyFill="1" applyBorder="1" applyAlignment="1">
      <alignment horizontal="center" vertical="center"/>
    </xf>
    <xf numFmtId="14" fontId="0" fillId="7" borderId="5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20" fontId="0" fillId="0" borderId="24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20" fontId="0" fillId="5" borderId="10" xfId="0" applyNumberFormat="1" applyFill="1" applyBorder="1" applyAlignment="1">
      <alignment horizontal="center" vertical="center"/>
    </xf>
    <xf numFmtId="20" fontId="0" fillId="5" borderId="2" xfId="0" applyNumberFormat="1" applyFill="1" applyBorder="1" applyAlignment="1">
      <alignment horizontal="center" vertical="center"/>
    </xf>
    <xf numFmtId="20" fontId="0" fillId="8" borderId="3" xfId="0" applyNumberFormat="1" applyFill="1" applyBorder="1" applyAlignment="1">
      <alignment horizontal="center" vertical="center"/>
    </xf>
    <xf numFmtId="20" fontId="0" fillId="8" borderId="11" xfId="0" applyNumberFormat="1" applyFill="1" applyBorder="1" applyAlignment="1">
      <alignment horizontal="center" vertical="center"/>
    </xf>
    <xf numFmtId="20" fontId="0" fillId="8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6" borderId="3" xfId="0" applyNumberFormat="1" applyFill="1" applyBorder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20" fontId="0" fillId="6" borderId="5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20" fontId="0" fillId="3" borderId="23" xfId="0" applyNumberFormat="1" applyFill="1" applyBorder="1" applyAlignment="1">
      <alignment horizontal="center" vertical="center"/>
    </xf>
    <xf numFmtId="20" fontId="0" fillId="3" borderId="25" xfId="0" applyNumberFormat="1" applyFill="1" applyBorder="1" applyAlignment="1">
      <alignment horizontal="center" vertical="center"/>
    </xf>
    <xf numFmtId="20" fontId="0" fillId="3" borderId="2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20" fontId="0" fillId="9" borderId="3" xfId="0" applyNumberFormat="1" applyFill="1" applyBorder="1" applyAlignment="1">
      <alignment horizontal="center" vertical="center"/>
    </xf>
    <xf numFmtId="20" fontId="0" fillId="9" borderId="11" xfId="0" applyNumberFormat="1" applyFill="1" applyBorder="1" applyAlignment="1">
      <alignment horizontal="center" vertical="center"/>
    </xf>
    <xf numFmtId="20" fontId="0" fillId="9" borderId="4" xfId="0" applyNumberForma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20" fontId="0" fillId="0" borderId="7" xfId="0" applyNumberFormat="1" applyFill="1" applyBorder="1" applyAlignment="1">
      <alignment horizontal="center" vertical="center"/>
    </xf>
    <xf numFmtId="20" fontId="0" fillId="0" borderId="8" xfId="0" applyNumberFormat="1" applyFill="1" applyBorder="1" applyAlignment="1">
      <alignment horizontal="center" vertical="center"/>
    </xf>
    <xf numFmtId="14" fontId="0" fillId="0" borderId="23" xfId="0" applyNumberFormat="1" applyFill="1" applyBorder="1" applyAlignment="1">
      <alignment horizontal="center" vertical="center"/>
    </xf>
    <xf numFmtId="14" fontId="0" fillId="0" borderId="24" xfId="0" applyNumberForma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/>
    </xf>
    <xf numFmtId="14" fontId="0" fillId="0" borderId="29" xfId="0" applyNumberFormat="1" applyFill="1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20" fontId="0" fillId="0" borderId="25" xfId="0" applyNumberFormat="1" applyFill="1" applyBorder="1" applyAlignment="1">
      <alignment horizontal="center" vertical="center"/>
    </xf>
    <xf numFmtId="20" fontId="0" fillId="0" borderId="28" xfId="0" applyNumberFormat="1" applyFill="1" applyBorder="1" applyAlignment="1">
      <alignment horizontal="center" vertical="center"/>
    </xf>
    <xf numFmtId="20" fontId="0" fillId="0" borderId="30" xfId="0" applyNumberFormat="1" applyFill="1" applyBorder="1" applyAlignment="1">
      <alignment horizontal="center" vertical="center"/>
    </xf>
    <xf numFmtId="20" fontId="0" fillId="0" borderId="29" xfId="0" applyNumberForma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46" fontId="0" fillId="0" borderId="25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1" fillId="10" borderId="31" xfId="0" applyNumberFormat="1" applyFont="1" applyFill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7" fontId="0" fillId="0" borderId="10" xfId="0" applyNumberFormat="1" applyFill="1" applyBorder="1" applyAlignment="1">
      <alignment horizontal="center" vertical="center"/>
    </xf>
    <xf numFmtId="167" fontId="0" fillId="0" borderId="2" xfId="0" applyNumberFormat="1" applyFill="1" applyBorder="1" applyAlignment="1">
      <alignment horizontal="center" vertical="center"/>
    </xf>
    <xf numFmtId="167" fontId="0" fillId="0" borderId="3" xfId="0" applyNumberFormat="1" applyFill="1" applyBorder="1" applyAlignment="1">
      <alignment horizontal="center" vertical="center"/>
    </xf>
    <xf numFmtId="167" fontId="0" fillId="0" borderId="11" xfId="0" applyNumberFormat="1" applyFill="1" applyBorder="1" applyAlignment="1">
      <alignment horizontal="center" vertical="center"/>
    </xf>
    <xf numFmtId="167" fontId="0" fillId="0" borderId="4" xfId="0" applyNumberFormat="1" applyFill="1" applyBorder="1" applyAlignment="1">
      <alignment horizontal="center" vertical="center"/>
    </xf>
    <xf numFmtId="167" fontId="0" fillId="0" borderId="5" xfId="0" applyNumberFormat="1" applyFill="1" applyBorder="1" applyAlignment="1">
      <alignment horizontal="center" vertical="center"/>
    </xf>
    <xf numFmtId="167" fontId="0" fillId="0" borderId="12" xfId="0" applyNumberFormat="1" applyFill="1" applyBorder="1" applyAlignment="1">
      <alignment horizontal="center" vertical="center"/>
    </xf>
    <xf numFmtId="167" fontId="0" fillId="0" borderId="6" xfId="0" applyNumberFormat="1" applyFill="1" applyBorder="1" applyAlignment="1">
      <alignment horizontal="center" vertical="center"/>
    </xf>
    <xf numFmtId="0" fontId="0" fillId="0" borderId="0" xfId="0" applyFont="1"/>
    <xf numFmtId="46" fontId="0" fillId="0" borderId="0" xfId="0" applyNumberFormat="1"/>
    <xf numFmtId="165" fontId="0" fillId="0" borderId="31" xfId="0" applyNumberFormat="1" applyFill="1" applyBorder="1" applyAlignment="1">
      <alignment horizontal="center" vertical="center"/>
    </xf>
    <xf numFmtId="20" fontId="0" fillId="0" borderId="0" xfId="0" applyNumberFormat="1"/>
    <xf numFmtId="10" fontId="0" fillId="0" borderId="31" xfId="0" applyNumberFormat="1" applyFill="1" applyBorder="1" applyAlignment="1">
      <alignment horizontal="center" vertical="center"/>
    </xf>
    <xf numFmtId="167" fontId="0" fillId="0" borderId="36" xfId="0" applyNumberFormat="1" applyFill="1" applyBorder="1" applyAlignment="1">
      <alignment horizontal="center" vertical="center"/>
    </xf>
    <xf numFmtId="167" fontId="0" fillId="0" borderId="37" xfId="0" applyNumberFormat="1" applyFill="1" applyBorder="1" applyAlignment="1">
      <alignment horizontal="center" vertical="center"/>
    </xf>
    <xf numFmtId="167" fontId="0" fillId="0" borderId="38" xfId="0" applyNumberFormat="1" applyFill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 vertical="center"/>
    </xf>
    <xf numFmtId="165" fontId="1" fillId="0" borderId="31" xfId="0" applyNumberFormat="1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11" borderId="3" xfId="0" applyNumberFormat="1" applyFill="1" applyBorder="1" applyAlignment="1">
      <alignment horizontal="center" vertical="center"/>
    </xf>
    <xf numFmtId="20" fontId="0" fillId="11" borderId="11" xfId="0" applyNumberFormat="1" applyFill="1" applyBorder="1" applyAlignment="1">
      <alignment horizontal="center" vertical="center"/>
    </xf>
    <xf numFmtId="20" fontId="0" fillId="11" borderId="4" xfId="0" applyNumberFormat="1" applyFill="1" applyBorder="1" applyAlignment="1">
      <alignment horizontal="center" vertical="center"/>
    </xf>
    <xf numFmtId="20" fontId="0" fillId="4" borderId="1" xfId="0" applyNumberFormat="1" applyFill="1" applyBorder="1" applyAlignment="1">
      <alignment horizontal="center" vertical="center"/>
    </xf>
    <xf numFmtId="20" fontId="0" fillId="4" borderId="10" xfId="0" applyNumberFormat="1" applyFill="1" applyBorder="1" applyAlignment="1">
      <alignment horizontal="center" vertical="center"/>
    </xf>
    <xf numFmtId="20" fontId="0" fillId="4" borderId="2" xfId="0" applyNumberFormat="1" applyFill="1" applyBorder="1" applyAlignment="1">
      <alignment horizontal="center" vertical="center"/>
    </xf>
    <xf numFmtId="20" fontId="0" fillId="12" borderId="1" xfId="0" applyNumberFormat="1" applyFill="1" applyBorder="1" applyAlignment="1">
      <alignment horizontal="center" vertical="center"/>
    </xf>
    <xf numFmtId="20" fontId="0" fillId="12" borderId="10" xfId="0" applyNumberFormat="1" applyFill="1" applyBorder="1" applyAlignment="1">
      <alignment horizontal="center" vertical="center"/>
    </xf>
    <xf numFmtId="20" fontId="0" fillId="12" borderId="2" xfId="0" applyNumberFormat="1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20" fontId="0" fillId="8" borderId="1" xfId="0" applyNumberFormat="1" applyFill="1" applyBorder="1" applyAlignment="1">
      <alignment horizontal="center" vertical="center"/>
    </xf>
    <xf numFmtId="20" fontId="0" fillId="8" borderId="10" xfId="0" applyNumberFormat="1" applyFill="1" applyBorder="1" applyAlignment="1">
      <alignment horizontal="center" vertical="center"/>
    </xf>
    <xf numFmtId="20" fontId="0" fillId="8" borderId="2" xfId="0" applyNumberFormat="1" applyFill="1" applyBorder="1" applyAlignment="1">
      <alignment horizontal="center" vertical="center"/>
    </xf>
    <xf numFmtId="20" fontId="0" fillId="8" borderId="5" xfId="0" applyNumberFormat="1" applyFill="1" applyBorder="1" applyAlignment="1">
      <alignment horizontal="center" vertical="center"/>
    </xf>
    <xf numFmtId="20" fontId="0" fillId="8" borderId="12" xfId="0" applyNumberFormat="1" applyFill="1" applyBorder="1" applyAlignment="1">
      <alignment horizontal="center" vertical="center"/>
    </xf>
    <xf numFmtId="20" fontId="0" fillId="8" borderId="6" xfId="0" applyNumberFormat="1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168" fontId="0" fillId="2" borderId="0" xfId="0" applyNumberFormat="1" applyFill="1" applyAlignment="1">
      <alignment horizontal="center" vertical="center"/>
    </xf>
    <xf numFmtId="168" fontId="0" fillId="10" borderId="11" xfId="0" applyNumberFormat="1" applyFill="1" applyBorder="1" applyAlignment="1">
      <alignment horizontal="center" vertical="center"/>
    </xf>
    <xf numFmtId="168" fontId="0" fillId="10" borderId="4" xfId="0" applyNumberFormat="1" applyFill="1" applyBorder="1" applyAlignment="1">
      <alignment horizontal="center" vertical="center"/>
    </xf>
    <xf numFmtId="168" fontId="0" fillId="10" borderId="40" xfId="0" applyNumberFormat="1" applyFill="1" applyBorder="1" applyAlignment="1">
      <alignment horizontal="center" vertical="center"/>
    </xf>
    <xf numFmtId="168" fontId="0" fillId="10" borderId="12" xfId="0" applyNumberFormat="1" applyFill="1" applyBorder="1" applyAlignment="1">
      <alignment horizontal="center" vertical="center"/>
    </xf>
    <xf numFmtId="168" fontId="0" fillId="10" borderId="6" xfId="0" applyNumberFormat="1" applyFill="1" applyBorder="1" applyAlignment="1">
      <alignment horizontal="center" vertical="center"/>
    </xf>
    <xf numFmtId="168" fontId="0" fillId="10" borderId="41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8" fontId="0" fillId="13" borderId="0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20" fontId="0" fillId="15" borderId="3" xfId="0" applyNumberFormat="1" applyFill="1" applyBorder="1" applyAlignment="1">
      <alignment horizontal="center" vertical="center"/>
    </xf>
    <xf numFmtId="20" fontId="0" fillId="15" borderId="11" xfId="0" applyNumberFormat="1" applyFill="1" applyBorder="1" applyAlignment="1">
      <alignment horizontal="center" vertical="center"/>
    </xf>
    <xf numFmtId="20" fontId="0" fillId="15" borderId="1" xfId="0" applyNumberFormat="1" applyFill="1" applyBorder="1" applyAlignment="1">
      <alignment horizontal="center" vertical="center"/>
    </xf>
    <xf numFmtId="20" fontId="0" fillId="15" borderId="10" xfId="0" applyNumberFormat="1" applyFill="1" applyBorder="1" applyAlignment="1">
      <alignment horizontal="center" vertical="center"/>
    </xf>
    <xf numFmtId="20" fontId="0" fillId="15" borderId="5" xfId="0" applyNumberFormat="1" applyFill="1" applyBorder="1" applyAlignment="1">
      <alignment horizontal="center" vertical="center"/>
    </xf>
    <xf numFmtId="20" fontId="0" fillId="15" borderId="12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168" fontId="0" fillId="13" borderId="0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8" fontId="0" fillId="10" borderId="11" xfId="0" applyNumberFormat="1" applyFill="1" applyBorder="1" applyAlignment="1">
      <alignment horizontal="center" vertical="center"/>
    </xf>
    <xf numFmtId="168" fontId="0" fillId="10" borderId="4" xfId="0" applyNumberFormat="1" applyFill="1" applyBorder="1" applyAlignment="1">
      <alignment horizontal="center" vertical="center"/>
    </xf>
    <xf numFmtId="168" fontId="0" fillId="10" borderId="10" xfId="0" applyNumberFormat="1" applyFill="1" applyBorder="1" applyAlignment="1">
      <alignment horizontal="center" vertical="center"/>
    </xf>
    <xf numFmtId="168" fontId="0" fillId="10" borderId="12" xfId="0" applyNumberFormat="1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7" borderId="0" xfId="0" applyFill="1"/>
    <xf numFmtId="170" fontId="0" fillId="10" borderId="11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20" fontId="0" fillId="7" borderId="3" xfId="0" applyNumberForma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20" fontId="0" fillId="7" borderId="5" xfId="0" applyNumberForma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20" fontId="0" fillId="7" borderId="23" xfId="0" applyNumberFormat="1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20" fontId="0" fillId="0" borderId="7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0" fontId="0" fillId="0" borderId="26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20" fontId="0" fillId="0" borderId="28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168" fontId="0" fillId="10" borderId="39" xfId="0" applyNumberFormat="1" applyFill="1" applyBorder="1" applyAlignment="1">
      <alignment horizontal="center" vertical="center"/>
    </xf>
    <xf numFmtId="168" fontId="0" fillId="10" borderId="42" xfId="0" applyNumberFormat="1" applyFill="1" applyBorder="1" applyAlignment="1">
      <alignment horizontal="center" vertical="center"/>
    </xf>
    <xf numFmtId="168" fontId="0" fillId="10" borderId="19" xfId="0" applyNumberFormat="1" applyFill="1" applyBorder="1" applyAlignment="1">
      <alignment horizontal="center" vertical="center"/>
    </xf>
    <xf numFmtId="168" fontId="0" fillId="10" borderId="43" xfId="0" applyNumberFormat="1" applyFill="1" applyBorder="1" applyAlignment="1">
      <alignment horizontal="center" vertical="center"/>
    </xf>
    <xf numFmtId="168" fontId="0" fillId="10" borderId="40" xfId="0" applyNumberFormat="1" applyFill="1" applyBorder="1" applyAlignment="1">
      <alignment horizontal="center" vertical="center"/>
    </xf>
    <xf numFmtId="168" fontId="0" fillId="10" borderId="41" xfId="0" applyNumberFormat="1" applyFill="1" applyBorder="1" applyAlignment="1">
      <alignment horizontal="center" vertical="center"/>
    </xf>
    <xf numFmtId="168" fontId="0" fillId="10" borderId="3" xfId="0" applyNumberFormat="1" applyFill="1" applyBorder="1" applyAlignment="1">
      <alignment horizontal="center" vertical="center"/>
    </xf>
    <xf numFmtId="168" fontId="0" fillId="10" borderId="11" xfId="0" applyNumberFormat="1" applyFill="1" applyBorder="1" applyAlignment="1">
      <alignment horizontal="center" vertical="center"/>
    </xf>
    <xf numFmtId="168" fontId="0" fillId="10" borderId="4" xfId="0" applyNumberForma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164" fontId="1" fillId="0" borderId="31" xfId="0" applyNumberFormat="1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5" fontId="1" fillId="0" borderId="26" xfId="0" applyNumberFormat="1" applyFont="1" applyBorder="1" applyAlignment="1">
      <alignment horizontal="center" vertical="center"/>
    </xf>
    <xf numFmtId="165" fontId="1" fillId="0" borderId="35" xfId="0" applyNumberFormat="1" applyFont="1" applyBorder="1" applyAlignment="1">
      <alignment horizontal="center" vertical="center"/>
    </xf>
    <xf numFmtId="165" fontId="1" fillId="0" borderId="27" xfId="0" applyNumberFormat="1" applyFont="1" applyBorder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164" fontId="1" fillId="0" borderId="35" xfId="0" applyNumberFormat="1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164" fontId="2" fillId="0" borderId="32" xfId="0" applyNumberFormat="1" applyFont="1" applyFill="1" applyBorder="1" applyAlignment="1">
      <alignment horizontal="center" vertical="center"/>
    </xf>
    <xf numFmtId="164" fontId="2" fillId="0" borderId="33" xfId="0" applyNumberFormat="1" applyFont="1" applyFill="1" applyBorder="1" applyAlignment="1">
      <alignment horizontal="center" vertical="center"/>
    </xf>
    <xf numFmtId="164" fontId="2" fillId="0" borderId="34" xfId="0" applyNumberFormat="1" applyFont="1" applyFill="1" applyBorder="1" applyAlignment="1">
      <alignment horizontal="center" vertical="center"/>
    </xf>
    <xf numFmtId="0" fontId="3" fillId="17" borderId="0" xfId="0" applyFont="1" applyFill="1" applyAlignment="1">
      <alignment horizontal="center"/>
    </xf>
    <xf numFmtId="0" fontId="4" fillId="17" borderId="0" xfId="0" applyFont="1" applyFill="1" applyAlignment="1">
      <alignment horizontal="center"/>
    </xf>
    <xf numFmtId="168" fontId="0" fillId="10" borderId="44" xfId="0" applyNumberFormat="1" applyFill="1" applyBorder="1" applyAlignment="1">
      <alignment horizontal="center" vertical="center"/>
    </xf>
    <xf numFmtId="168" fontId="0" fillId="10" borderId="5" xfId="0" applyNumberFormat="1" applyFill="1" applyBorder="1" applyAlignment="1">
      <alignment horizontal="center" vertical="center"/>
    </xf>
    <xf numFmtId="168" fontId="0" fillId="10" borderId="12" xfId="0" applyNumberFormat="1" applyFill="1" applyBorder="1" applyAlignment="1">
      <alignment horizontal="center" vertical="center"/>
    </xf>
    <xf numFmtId="168" fontId="0" fillId="10" borderId="46" xfId="0" applyNumberFormat="1" applyFill="1" applyBorder="1" applyAlignment="1">
      <alignment horizontal="center" vertical="center"/>
    </xf>
    <xf numFmtId="168" fontId="0" fillId="10" borderId="20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168" fontId="0" fillId="10" borderId="1" xfId="0" applyNumberFormat="1" applyFill="1" applyBorder="1" applyAlignment="1">
      <alignment horizontal="center" vertical="center"/>
    </xf>
    <xf numFmtId="168" fontId="0" fillId="10" borderId="10" xfId="0" applyNumberFormat="1" applyFill="1" applyBorder="1" applyAlignment="1">
      <alignment horizontal="center" vertical="center"/>
    </xf>
    <xf numFmtId="168" fontId="0" fillId="10" borderId="45" xfId="0" applyNumberFormat="1" applyFill="1" applyBorder="1" applyAlignment="1">
      <alignment horizontal="center" vertical="center"/>
    </xf>
    <xf numFmtId="168" fontId="0" fillId="10" borderId="22" xfId="0" applyNumberFormat="1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168" fontId="0" fillId="10" borderId="7" xfId="0" applyNumberFormat="1" applyFill="1" applyBorder="1" applyAlignment="1">
      <alignment horizontal="center" vertical="center"/>
    </xf>
    <xf numFmtId="168" fontId="0" fillId="10" borderId="8" xfId="0" applyNumberFormat="1" applyFill="1" applyBorder="1" applyAlignment="1">
      <alignment horizontal="center" vertical="center"/>
    </xf>
    <xf numFmtId="168" fontId="0" fillId="10" borderId="9" xfId="0" applyNumberFormat="1" applyFill="1" applyBorder="1" applyAlignment="1">
      <alignment horizontal="center" vertical="center"/>
    </xf>
    <xf numFmtId="10" fontId="0" fillId="0" borderId="19" xfId="0" applyNumberFormat="1" applyFill="1" applyBorder="1" applyAlignment="1">
      <alignment horizontal="center" vertical="center"/>
    </xf>
    <xf numFmtId="10" fontId="0" fillId="0" borderId="20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65" fontId="0" fillId="0" borderId="19" xfId="0" applyNumberFormat="1" applyFill="1" applyBorder="1" applyAlignment="1">
      <alignment horizontal="center" vertical="center"/>
    </xf>
    <xf numFmtId="165" fontId="0" fillId="0" borderId="20" xfId="0" applyNumberForma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67" fontId="1" fillId="0" borderId="31" xfId="0" applyNumberFormat="1" applyFont="1" applyFill="1" applyBorder="1" applyAlignment="1">
      <alignment horizontal="center" vertical="center"/>
    </xf>
    <xf numFmtId="0" fontId="0" fillId="15" borderId="19" xfId="0" applyFill="1" applyBorder="1" applyAlignment="1">
      <alignment horizontal="center"/>
    </xf>
    <xf numFmtId="0" fontId="0" fillId="15" borderId="20" xfId="0" applyFill="1" applyBorder="1" applyAlignment="1">
      <alignment horizontal="center"/>
    </xf>
    <xf numFmtId="168" fontId="0" fillId="10" borderId="52" xfId="0" applyNumberFormat="1" applyFill="1" applyBorder="1" applyAlignment="1">
      <alignment horizontal="center" vertical="center"/>
    </xf>
    <xf numFmtId="168" fontId="0" fillId="10" borderId="53" xfId="0" applyNumberFormat="1" applyFill="1" applyBorder="1" applyAlignment="1">
      <alignment horizontal="center" vertical="center"/>
    </xf>
    <xf numFmtId="168" fontId="0" fillId="10" borderId="54" xfId="0" applyNumberFormat="1" applyFill="1" applyBorder="1" applyAlignment="1">
      <alignment horizontal="center" vertical="center"/>
    </xf>
    <xf numFmtId="44" fontId="0" fillId="10" borderId="53" xfId="0" applyNumberFormat="1" applyFill="1" applyBorder="1" applyAlignment="1">
      <alignment horizontal="center" vertical="center"/>
    </xf>
    <xf numFmtId="44" fontId="0" fillId="10" borderId="54" xfId="0" applyNumberFormat="1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14" borderId="41" xfId="0" applyFill="1" applyBorder="1" applyAlignment="1">
      <alignment horizontal="center" vertical="center"/>
    </xf>
    <xf numFmtId="168" fontId="0" fillId="10" borderId="50" xfId="0" applyNumberFormat="1" applyFill="1" applyBorder="1" applyAlignment="1">
      <alignment horizontal="center" vertical="center"/>
    </xf>
    <xf numFmtId="168" fontId="0" fillId="10" borderId="51" xfId="0" applyNumberFormat="1" applyFill="1" applyBorder="1" applyAlignment="1">
      <alignment horizontal="center" vertical="center"/>
    </xf>
    <xf numFmtId="44" fontId="0" fillId="10" borderId="11" xfId="0" applyNumberFormat="1" applyFill="1" applyBorder="1" applyAlignment="1">
      <alignment horizontal="center" vertical="center"/>
    </xf>
    <xf numFmtId="44" fontId="0" fillId="10" borderId="51" xfId="0" applyNumberFormat="1" applyFill="1" applyBorder="1" applyAlignment="1">
      <alignment horizontal="center" vertical="center"/>
    </xf>
    <xf numFmtId="0" fontId="0" fillId="7" borderId="39" xfId="0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0" fontId="0" fillId="6" borderId="39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168" fontId="0" fillId="10" borderId="47" xfId="0" applyNumberFormat="1" applyFill="1" applyBorder="1" applyAlignment="1">
      <alignment horizontal="center" vertical="center"/>
    </xf>
    <xf numFmtId="168" fontId="0" fillId="10" borderId="48" xfId="0" applyNumberFormat="1" applyFill="1" applyBorder="1" applyAlignment="1">
      <alignment horizontal="center" vertical="center"/>
    </xf>
    <xf numFmtId="168" fontId="0" fillId="10" borderId="49" xfId="0" applyNumberFormat="1" applyFill="1" applyBorder="1" applyAlignment="1">
      <alignment horizontal="center" vertical="center"/>
    </xf>
    <xf numFmtId="44" fontId="0" fillId="10" borderId="48" xfId="0" applyNumberFormat="1" applyFill="1" applyBorder="1" applyAlignment="1">
      <alignment horizontal="center" vertical="center"/>
    </xf>
    <xf numFmtId="44" fontId="0" fillId="10" borderId="49" xfId="0" applyNumberFormat="1" applyFill="1" applyBorder="1" applyAlignment="1">
      <alignment horizontal="center" vertical="center"/>
    </xf>
    <xf numFmtId="168" fontId="0" fillId="13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20" fontId="1" fillId="10" borderId="5" xfId="0" applyNumberFormat="1" applyFont="1" applyFill="1" applyBorder="1" applyAlignment="1">
      <alignment horizontal="center" vertical="center"/>
    </xf>
    <xf numFmtId="20" fontId="1" fillId="10" borderId="12" xfId="0" applyNumberFormat="1" applyFont="1" applyFill="1" applyBorder="1" applyAlignment="1">
      <alignment horizontal="center" vertical="center"/>
    </xf>
    <xf numFmtId="169" fontId="0" fillId="10" borderId="1" xfId="0" applyNumberFormat="1" applyFill="1" applyBorder="1" applyAlignment="1">
      <alignment horizontal="center" vertical="center"/>
    </xf>
    <xf numFmtId="170" fontId="0" fillId="10" borderId="10" xfId="0" applyNumberFormat="1" applyFill="1" applyBorder="1" applyAlignment="1">
      <alignment horizontal="center" vertical="center"/>
    </xf>
    <xf numFmtId="168" fontId="0" fillId="10" borderId="2" xfId="0" applyNumberFormat="1" applyFill="1" applyBorder="1" applyAlignment="1">
      <alignment horizontal="center" vertical="center"/>
    </xf>
    <xf numFmtId="169" fontId="0" fillId="10" borderId="3" xfId="0" applyNumberFormat="1" applyFill="1" applyBorder="1" applyAlignment="1">
      <alignment horizontal="center" vertical="center"/>
    </xf>
    <xf numFmtId="169" fontId="0" fillId="10" borderId="5" xfId="0" applyNumberFormat="1" applyFill="1" applyBorder="1" applyAlignment="1">
      <alignment horizontal="center" vertical="center"/>
    </xf>
    <xf numFmtId="170" fontId="0" fillId="10" borderId="12" xfId="0" applyNumberFormat="1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/>
    </xf>
    <xf numFmtId="0" fontId="0" fillId="16" borderId="8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0" borderId="11" xfId="0" applyNumberFormat="1" applyFill="1" applyBorder="1" applyAlignment="1">
      <alignment horizontal="center" vertical="center"/>
    </xf>
    <xf numFmtId="0" fontId="1" fillId="10" borderId="12" xfId="0" applyNumberFormat="1" applyFont="1" applyFill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0" fontId="0" fillId="0" borderId="0" xfId="0" applyNumberFormat="1"/>
    <xf numFmtId="44" fontId="0" fillId="2" borderId="0" xfId="0" applyNumberFormat="1" applyFill="1" applyAlignment="1">
      <alignment horizontal="center" vertical="center"/>
    </xf>
    <xf numFmtId="44" fontId="1" fillId="10" borderId="6" xfId="0" applyNumberFormat="1" applyFont="1" applyFill="1" applyBorder="1" applyAlignment="1">
      <alignment horizontal="center" vertical="center"/>
    </xf>
    <xf numFmtId="44" fontId="0" fillId="0" borderId="2" xfId="0" applyNumberFormat="1" applyFill="1" applyBorder="1" applyAlignment="1">
      <alignment horizontal="center" vertical="center"/>
    </xf>
    <xf numFmtId="44" fontId="0" fillId="0" borderId="4" xfId="0" applyNumberFormat="1" applyFill="1" applyBorder="1" applyAlignment="1">
      <alignment horizontal="center" vertical="center"/>
    </xf>
    <xf numFmtId="44" fontId="0" fillId="0" borderId="6" xfId="0" applyNumberFormat="1" applyFill="1" applyBorder="1" applyAlignment="1">
      <alignment horizontal="center" vertical="center"/>
    </xf>
    <xf numFmtId="44" fontId="0" fillId="0" borderId="0" xfId="0" applyNumberFormat="1"/>
    <xf numFmtId="44" fontId="0" fillId="0" borderId="31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Y46"/>
  <sheetViews>
    <sheetView workbookViewId="0">
      <selection activeCell="G29" sqref="G29"/>
    </sheetView>
  </sheetViews>
  <sheetFormatPr baseColWidth="10" defaultRowHeight="15" x14ac:dyDescent="0.25"/>
  <cols>
    <col min="1" max="1" width="4.28515625" style="3" customWidth="1"/>
    <col min="2" max="2" width="11.42578125" style="3"/>
    <col min="3" max="3" width="10.7109375" style="3" bestFit="1" customWidth="1"/>
    <col min="4" max="4" width="4.28515625" style="3" customWidth="1"/>
    <col min="5" max="7" width="11.42578125" style="3"/>
    <col min="8" max="8" width="4.28515625" style="3" customWidth="1"/>
    <col min="9" max="11" width="11.42578125" style="3"/>
    <col min="12" max="12" width="4.28515625" style="3" customWidth="1"/>
    <col min="13" max="15" width="11.42578125" style="3"/>
    <col min="16" max="16" width="4.28515625" style="3" customWidth="1"/>
    <col min="17" max="18" width="11.42578125" style="3"/>
    <col min="19" max="19" width="4.28515625" style="3" customWidth="1"/>
    <col min="20" max="21" width="11.42578125" style="3"/>
    <col min="22" max="22" width="4.28515625" style="3" customWidth="1"/>
    <col min="23" max="24" width="11.42578125" style="3"/>
    <col min="25" max="25" width="4.28515625" style="3" customWidth="1"/>
  </cols>
  <sheetData>
    <row r="4" spans="1:25" ht="15.75" thickBot="1" x14ac:dyDescent="0.3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</row>
    <row r="5" spans="1:25" ht="16.5" thickTop="1" thickBot="1" x14ac:dyDescent="0.3">
      <c r="A5" s="8"/>
      <c r="B5" s="8"/>
      <c r="C5" s="8"/>
      <c r="D5" s="8"/>
      <c r="E5" s="202" t="s">
        <v>10</v>
      </c>
      <c r="F5" s="203"/>
      <c r="G5" s="204"/>
      <c r="H5" s="8"/>
      <c r="I5" s="202" t="s">
        <v>11</v>
      </c>
      <c r="J5" s="203"/>
      <c r="K5" s="204"/>
      <c r="L5" s="8"/>
      <c r="M5" s="202" t="s">
        <v>12</v>
      </c>
      <c r="N5" s="203"/>
      <c r="O5" s="204"/>
      <c r="P5" s="8"/>
      <c r="Q5" s="202" t="s">
        <v>0</v>
      </c>
      <c r="R5" s="204"/>
      <c r="S5" s="8"/>
      <c r="T5" s="202" t="s">
        <v>1</v>
      </c>
      <c r="U5" s="204"/>
      <c r="V5" s="8"/>
      <c r="W5" s="202" t="s">
        <v>2</v>
      </c>
      <c r="X5" s="204"/>
      <c r="Y5" s="8"/>
    </row>
    <row r="6" spans="1:25" ht="16.5" thickTop="1" thickBot="1" x14ac:dyDescent="0.3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207"/>
      <c r="R6" s="207"/>
      <c r="S6" s="8"/>
      <c r="T6" s="8"/>
      <c r="U6" s="8"/>
      <c r="V6" s="8"/>
      <c r="W6" s="8"/>
      <c r="X6" s="8"/>
      <c r="Y6" s="8"/>
    </row>
    <row r="7" spans="1:25" ht="15.75" thickTop="1" x14ac:dyDescent="0.25">
      <c r="A7" s="8"/>
      <c r="B7" s="22" t="s">
        <v>5</v>
      </c>
      <c r="C7" s="23">
        <v>42583</v>
      </c>
      <c r="D7" s="11"/>
      <c r="E7" s="24">
        <v>0.25</v>
      </c>
      <c r="F7" s="25">
        <v>0.35416666666666669</v>
      </c>
      <c r="G7" s="26">
        <f t="shared" ref="G7:G9" si="0">F7-E7</f>
        <v>0.10416666666666669</v>
      </c>
      <c r="H7" s="11"/>
      <c r="I7" s="24"/>
      <c r="J7" s="25"/>
      <c r="K7" s="26">
        <f t="shared" ref="K7:K9" si="1">J7-I7</f>
        <v>0</v>
      </c>
      <c r="L7" s="11"/>
      <c r="M7" s="24"/>
      <c r="N7" s="25"/>
      <c r="O7" s="26">
        <f t="shared" ref="O7:O9" si="2">N7-M7</f>
        <v>0</v>
      </c>
      <c r="P7" s="11"/>
      <c r="Q7" s="216">
        <f>G7+K7+O7</f>
        <v>0.10416666666666669</v>
      </c>
      <c r="R7" s="211"/>
      <c r="S7" s="11"/>
      <c r="T7" s="210">
        <f>Q7+Q8+Q9+Q10+Q11+Q12+Q13</f>
        <v>0.8333333333333337</v>
      </c>
      <c r="U7" s="211"/>
      <c r="V7" s="11"/>
      <c r="W7" s="217">
        <f>T7+T14+T21+T28+T35</f>
        <v>5.1562500000000009</v>
      </c>
      <c r="X7" s="218"/>
      <c r="Y7" s="8"/>
    </row>
    <row r="8" spans="1:25" x14ac:dyDescent="0.25">
      <c r="A8" s="8"/>
      <c r="B8" s="27" t="s">
        <v>6</v>
      </c>
      <c r="C8" s="28">
        <v>42584</v>
      </c>
      <c r="D8" s="11"/>
      <c r="E8" s="29"/>
      <c r="F8" s="30"/>
      <c r="G8" s="31">
        <f t="shared" si="0"/>
        <v>0</v>
      </c>
      <c r="H8" s="11"/>
      <c r="I8" s="29"/>
      <c r="J8" s="30"/>
      <c r="K8" s="31">
        <f t="shared" si="1"/>
        <v>0</v>
      </c>
      <c r="L8" s="11"/>
      <c r="M8" s="29"/>
      <c r="N8" s="30"/>
      <c r="O8" s="31">
        <f t="shared" si="2"/>
        <v>0</v>
      </c>
      <c r="P8" s="11"/>
      <c r="Q8" s="205">
        <f t="shared" ref="Q8:Q14" si="3">G8+K8+O8</f>
        <v>0</v>
      </c>
      <c r="R8" s="206"/>
      <c r="S8" s="11"/>
      <c r="T8" s="212"/>
      <c r="U8" s="206"/>
      <c r="V8" s="11"/>
      <c r="W8" s="219"/>
      <c r="X8" s="220"/>
      <c r="Y8" s="8"/>
    </row>
    <row r="9" spans="1:25" x14ac:dyDescent="0.25">
      <c r="A9" s="8"/>
      <c r="B9" s="27" t="s">
        <v>7</v>
      </c>
      <c r="C9" s="28">
        <v>42585</v>
      </c>
      <c r="D9" s="11"/>
      <c r="E9" s="29"/>
      <c r="F9" s="30"/>
      <c r="G9" s="31">
        <f t="shared" si="0"/>
        <v>0</v>
      </c>
      <c r="H9" s="11"/>
      <c r="I9" s="29"/>
      <c r="J9" s="30"/>
      <c r="K9" s="31">
        <f t="shared" si="1"/>
        <v>0</v>
      </c>
      <c r="L9" s="11"/>
      <c r="M9" s="29"/>
      <c r="N9" s="30"/>
      <c r="O9" s="31">
        <f t="shared" si="2"/>
        <v>0</v>
      </c>
      <c r="P9" s="11"/>
      <c r="Q9" s="205">
        <f t="shared" si="3"/>
        <v>0</v>
      </c>
      <c r="R9" s="206"/>
      <c r="S9" s="11"/>
      <c r="T9" s="212"/>
      <c r="U9" s="206"/>
      <c r="V9" s="11"/>
      <c r="W9" s="219"/>
      <c r="X9" s="220"/>
      <c r="Y9" s="8"/>
    </row>
    <row r="10" spans="1:25" x14ac:dyDescent="0.25">
      <c r="A10" s="8"/>
      <c r="B10" s="27" t="s">
        <v>3</v>
      </c>
      <c r="C10" s="28">
        <v>42586</v>
      </c>
      <c r="D10" s="11"/>
      <c r="E10" s="9">
        <v>0.33333333333333298</v>
      </c>
      <c r="F10" s="15">
        <v>0.5</v>
      </c>
      <c r="G10" s="7">
        <f>F10-E10</f>
        <v>0.16666666666666702</v>
      </c>
      <c r="H10" s="11"/>
      <c r="I10" s="9">
        <v>0.5625</v>
      </c>
      <c r="J10" s="15">
        <v>0.72916666666666663</v>
      </c>
      <c r="K10" s="7">
        <f>J10-I10</f>
        <v>0.16666666666666663</v>
      </c>
      <c r="L10" s="11"/>
      <c r="M10" s="29"/>
      <c r="N10" s="30"/>
      <c r="O10" s="31">
        <f>N10-M10</f>
        <v>0</v>
      </c>
      <c r="P10" s="11"/>
      <c r="Q10" s="205">
        <f t="shared" si="3"/>
        <v>0.33333333333333365</v>
      </c>
      <c r="R10" s="206"/>
      <c r="S10" s="11"/>
      <c r="T10" s="212"/>
      <c r="U10" s="206"/>
      <c r="V10" s="11"/>
      <c r="W10" s="219"/>
      <c r="X10" s="220"/>
      <c r="Y10" s="8"/>
    </row>
    <row r="11" spans="1:25" x14ac:dyDescent="0.25">
      <c r="A11" s="8"/>
      <c r="B11" s="27" t="s">
        <v>4</v>
      </c>
      <c r="C11" s="28">
        <v>42587</v>
      </c>
      <c r="D11" s="11"/>
      <c r="E11" s="9">
        <v>0.33333333333333331</v>
      </c>
      <c r="F11" s="15">
        <v>0.5</v>
      </c>
      <c r="G11" s="7">
        <f t="shared" ref="G11:G32" si="4">F11-E11</f>
        <v>0.16666666666666669</v>
      </c>
      <c r="H11" s="11"/>
      <c r="I11" s="9">
        <v>0.5625</v>
      </c>
      <c r="J11" s="15">
        <v>0.70833333333333337</v>
      </c>
      <c r="K11" s="7">
        <f t="shared" ref="K11:K32" si="5">J11-I11</f>
        <v>0.14583333333333337</v>
      </c>
      <c r="L11" s="11"/>
      <c r="M11" s="16">
        <v>0.79166666666666663</v>
      </c>
      <c r="N11" s="17">
        <v>0.875</v>
      </c>
      <c r="O11" s="18">
        <f t="shared" ref="O11:O37" si="6">N11-M11</f>
        <v>8.333333333333337E-2</v>
      </c>
      <c r="P11" s="11"/>
      <c r="Q11" s="205">
        <f t="shared" si="3"/>
        <v>0.39583333333333343</v>
      </c>
      <c r="R11" s="206"/>
      <c r="S11" s="11"/>
      <c r="T11" s="212"/>
      <c r="U11" s="206"/>
      <c r="V11" s="11"/>
      <c r="W11" s="219"/>
      <c r="X11" s="220"/>
      <c r="Y11" s="8"/>
    </row>
    <row r="12" spans="1:25" x14ac:dyDescent="0.25">
      <c r="A12" s="8"/>
      <c r="B12" s="27" t="s">
        <v>8</v>
      </c>
      <c r="C12" s="28">
        <v>42588</v>
      </c>
      <c r="D12" s="11"/>
      <c r="E12" s="29"/>
      <c r="F12" s="30"/>
      <c r="G12" s="31">
        <f t="shared" si="4"/>
        <v>0</v>
      </c>
      <c r="H12" s="11"/>
      <c r="I12" s="29"/>
      <c r="J12" s="30"/>
      <c r="K12" s="31">
        <f t="shared" si="5"/>
        <v>0</v>
      </c>
      <c r="L12" s="11"/>
      <c r="M12" s="29"/>
      <c r="N12" s="30"/>
      <c r="O12" s="31">
        <f t="shared" si="6"/>
        <v>0</v>
      </c>
      <c r="P12" s="11"/>
      <c r="Q12" s="205">
        <f t="shared" si="3"/>
        <v>0</v>
      </c>
      <c r="R12" s="206"/>
      <c r="S12" s="11"/>
      <c r="T12" s="212"/>
      <c r="U12" s="206"/>
      <c r="V12" s="11"/>
      <c r="W12" s="219"/>
      <c r="X12" s="220"/>
      <c r="Y12" s="8"/>
    </row>
    <row r="13" spans="1:25" x14ac:dyDescent="0.25">
      <c r="A13" s="8"/>
      <c r="B13" s="27" t="s">
        <v>9</v>
      </c>
      <c r="C13" s="28">
        <v>42589</v>
      </c>
      <c r="D13" s="11"/>
      <c r="E13" s="29"/>
      <c r="F13" s="30"/>
      <c r="G13" s="31">
        <f t="shared" si="4"/>
        <v>0</v>
      </c>
      <c r="H13" s="11"/>
      <c r="I13" s="29"/>
      <c r="J13" s="30"/>
      <c r="K13" s="31">
        <f t="shared" si="5"/>
        <v>0</v>
      </c>
      <c r="L13" s="11"/>
      <c r="M13" s="29"/>
      <c r="N13" s="30"/>
      <c r="O13" s="31">
        <f t="shared" si="6"/>
        <v>0</v>
      </c>
      <c r="P13" s="11"/>
      <c r="Q13" s="205">
        <f t="shared" si="3"/>
        <v>0</v>
      </c>
      <c r="R13" s="206"/>
      <c r="S13" s="11"/>
      <c r="T13" s="212"/>
      <c r="U13" s="206"/>
      <c r="V13" s="11"/>
      <c r="W13" s="219"/>
      <c r="X13" s="220"/>
      <c r="Y13" s="8"/>
    </row>
    <row r="14" spans="1:25" x14ac:dyDescent="0.25">
      <c r="A14" s="8"/>
      <c r="B14" s="27" t="s">
        <v>5</v>
      </c>
      <c r="C14" s="28">
        <v>42590</v>
      </c>
      <c r="D14" s="11"/>
      <c r="E14" s="9">
        <v>0.33333333333333331</v>
      </c>
      <c r="F14" s="15">
        <v>0.51041666666666663</v>
      </c>
      <c r="G14" s="7">
        <f t="shared" si="4"/>
        <v>0.17708333333333331</v>
      </c>
      <c r="H14" s="11"/>
      <c r="I14" s="9">
        <v>0.5625</v>
      </c>
      <c r="J14" s="15">
        <v>0.78125</v>
      </c>
      <c r="K14" s="7">
        <f t="shared" si="5"/>
        <v>0.21875</v>
      </c>
      <c r="L14" s="11"/>
      <c r="M14" s="29"/>
      <c r="N14" s="30"/>
      <c r="O14" s="31">
        <f t="shared" si="6"/>
        <v>0</v>
      </c>
      <c r="P14" s="11"/>
      <c r="Q14" s="205">
        <f t="shared" si="3"/>
        <v>0.39583333333333331</v>
      </c>
      <c r="R14" s="206"/>
      <c r="S14" s="11"/>
      <c r="T14" s="213">
        <f>SUM(Q14+Q15+Q16+Q17+Q18+Q19+Q20)</f>
        <v>1.5104166666666667</v>
      </c>
      <c r="U14" s="214"/>
      <c r="V14" s="11"/>
      <c r="W14" s="219"/>
      <c r="X14" s="220"/>
      <c r="Y14" s="8"/>
    </row>
    <row r="15" spans="1:25" x14ac:dyDescent="0.25">
      <c r="A15" s="8"/>
      <c r="B15" s="27" t="s">
        <v>6</v>
      </c>
      <c r="C15" s="28">
        <v>42591</v>
      </c>
      <c r="D15" s="11"/>
      <c r="E15" s="9">
        <v>0.33333333333333331</v>
      </c>
      <c r="F15" s="15">
        <v>0.52083333333333337</v>
      </c>
      <c r="G15" s="7">
        <f t="shared" si="4"/>
        <v>0.18750000000000006</v>
      </c>
      <c r="H15" s="11"/>
      <c r="I15" s="9">
        <v>0.5625</v>
      </c>
      <c r="J15" s="15">
        <v>0.78125</v>
      </c>
      <c r="K15" s="7">
        <f t="shared" si="5"/>
        <v>0.21875</v>
      </c>
      <c r="L15" s="11"/>
      <c r="M15" s="29"/>
      <c r="N15" s="30"/>
      <c r="O15" s="31">
        <f t="shared" si="6"/>
        <v>0</v>
      </c>
      <c r="P15" s="11"/>
      <c r="Q15" s="205">
        <f t="shared" ref="Q15:Q37" si="7">G15+K15+O15</f>
        <v>0.40625000000000006</v>
      </c>
      <c r="R15" s="206"/>
      <c r="S15" s="11"/>
      <c r="T15" s="213"/>
      <c r="U15" s="214"/>
      <c r="V15" s="11"/>
      <c r="W15" s="219"/>
      <c r="X15" s="220"/>
      <c r="Y15" s="8"/>
    </row>
    <row r="16" spans="1:25" x14ac:dyDescent="0.25">
      <c r="A16" s="8"/>
      <c r="B16" s="27" t="s">
        <v>7</v>
      </c>
      <c r="C16" s="28">
        <v>42592</v>
      </c>
      <c r="D16" s="11"/>
      <c r="E16" s="9">
        <v>0.33333333333333331</v>
      </c>
      <c r="F16" s="15">
        <v>0.54166666666666663</v>
      </c>
      <c r="G16" s="7">
        <f t="shared" si="4"/>
        <v>0.20833333333333331</v>
      </c>
      <c r="H16" s="11"/>
      <c r="I16" s="9">
        <v>0.57291666666666663</v>
      </c>
      <c r="J16" s="15">
        <v>0.6875</v>
      </c>
      <c r="K16" s="7">
        <f t="shared" si="5"/>
        <v>0.11458333333333337</v>
      </c>
      <c r="L16" s="11"/>
      <c r="M16" s="29"/>
      <c r="N16" s="30"/>
      <c r="O16" s="31">
        <f t="shared" si="6"/>
        <v>0</v>
      </c>
      <c r="P16" s="11"/>
      <c r="Q16" s="205">
        <f t="shared" si="7"/>
        <v>0.32291666666666669</v>
      </c>
      <c r="R16" s="206"/>
      <c r="S16" s="11"/>
      <c r="T16" s="213"/>
      <c r="U16" s="214"/>
      <c r="V16" s="11"/>
      <c r="W16" s="219"/>
      <c r="X16" s="220"/>
      <c r="Y16" s="8"/>
    </row>
    <row r="17" spans="1:25" x14ac:dyDescent="0.25">
      <c r="A17" s="8"/>
      <c r="B17" s="27" t="s">
        <v>3</v>
      </c>
      <c r="C17" s="28">
        <v>42593</v>
      </c>
      <c r="D17" s="11"/>
      <c r="E17" s="9">
        <v>0.33333333333333331</v>
      </c>
      <c r="F17" s="15">
        <v>0.5</v>
      </c>
      <c r="G17" s="7">
        <f t="shared" si="4"/>
        <v>0.16666666666666669</v>
      </c>
      <c r="H17" s="11"/>
      <c r="I17" s="9">
        <v>0.54166666666666663</v>
      </c>
      <c r="J17" s="15">
        <v>0.67708333333333337</v>
      </c>
      <c r="K17" s="7">
        <f t="shared" si="5"/>
        <v>0.13541666666666674</v>
      </c>
      <c r="L17" s="11"/>
      <c r="M17" s="29"/>
      <c r="N17" s="30"/>
      <c r="O17" s="31">
        <f t="shared" si="6"/>
        <v>0</v>
      </c>
      <c r="P17" s="11"/>
      <c r="Q17" s="205">
        <f t="shared" si="7"/>
        <v>0.30208333333333343</v>
      </c>
      <c r="R17" s="206"/>
      <c r="S17" s="11"/>
      <c r="T17" s="213"/>
      <c r="U17" s="214"/>
      <c r="V17" s="11"/>
      <c r="W17" s="219"/>
      <c r="X17" s="220"/>
      <c r="Y17" s="8"/>
    </row>
    <row r="18" spans="1:25" x14ac:dyDescent="0.25">
      <c r="A18" s="8"/>
      <c r="B18" s="27" t="s">
        <v>4</v>
      </c>
      <c r="C18" s="28">
        <v>42594</v>
      </c>
      <c r="D18" s="11"/>
      <c r="E18" s="29"/>
      <c r="F18" s="30"/>
      <c r="G18" s="31">
        <f t="shared" si="4"/>
        <v>0</v>
      </c>
      <c r="H18" s="11"/>
      <c r="I18" s="29"/>
      <c r="J18" s="30"/>
      <c r="K18" s="31">
        <f t="shared" si="5"/>
        <v>0</v>
      </c>
      <c r="L18" s="11"/>
      <c r="M18" s="16">
        <v>0.58333333333333337</v>
      </c>
      <c r="N18" s="17">
        <v>0.66666666666666663</v>
      </c>
      <c r="O18" s="18">
        <f t="shared" si="6"/>
        <v>8.3333333333333259E-2</v>
      </c>
      <c r="P18" s="11"/>
      <c r="Q18" s="205">
        <f t="shared" si="7"/>
        <v>8.3333333333333259E-2</v>
      </c>
      <c r="R18" s="206"/>
      <c r="S18" s="11"/>
      <c r="T18" s="213"/>
      <c r="U18" s="214"/>
      <c r="V18" s="11"/>
      <c r="W18" s="219"/>
      <c r="X18" s="220"/>
      <c r="Y18" s="8"/>
    </row>
    <row r="19" spans="1:25" x14ac:dyDescent="0.25">
      <c r="A19" s="8"/>
      <c r="B19" s="27" t="s">
        <v>8</v>
      </c>
      <c r="C19" s="28">
        <v>42595</v>
      </c>
      <c r="D19" s="11"/>
      <c r="E19" s="29"/>
      <c r="F19" s="30"/>
      <c r="G19" s="31">
        <f t="shared" si="4"/>
        <v>0</v>
      </c>
      <c r="H19" s="11"/>
      <c r="I19" s="29"/>
      <c r="J19" s="30"/>
      <c r="K19" s="31">
        <f t="shared" si="5"/>
        <v>0</v>
      </c>
      <c r="L19" s="11"/>
      <c r="M19" s="29"/>
      <c r="N19" s="30"/>
      <c r="O19" s="31">
        <f t="shared" si="6"/>
        <v>0</v>
      </c>
      <c r="P19" s="11"/>
      <c r="Q19" s="205">
        <f t="shared" si="7"/>
        <v>0</v>
      </c>
      <c r="R19" s="206"/>
      <c r="S19" s="11"/>
      <c r="T19" s="212"/>
      <c r="U19" s="206"/>
      <c r="V19" s="11"/>
      <c r="W19" s="219"/>
      <c r="X19" s="220"/>
      <c r="Y19" s="8"/>
    </row>
    <row r="20" spans="1:25" x14ac:dyDescent="0.25">
      <c r="A20" s="8"/>
      <c r="B20" s="27" t="s">
        <v>9</v>
      </c>
      <c r="C20" s="28">
        <v>42596</v>
      </c>
      <c r="D20" s="11"/>
      <c r="E20" s="29"/>
      <c r="F20" s="30"/>
      <c r="G20" s="31">
        <f t="shared" si="4"/>
        <v>0</v>
      </c>
      <c r="H20" s="11"/>
      <c r="I20" s="29"/>
      <c r="J20" s="30"/>
      <c r="K20" s="31">
        <f t="shared" si="5"/>
        <v>0</v>
      </c>
      <c r="L20" s="11"/>
      <c r="M20" s="29"/>
      <c r="N20" s="30"/>
      <c r="O20" s="31">
        <f t="shared" si="6"/>
        <v>0</v>
      </c>
      <c r="P20" s="11"/>
      <c r="Q20" s="205">
        <f t="shared" si="7"/>
        <v>0</v>
      </c>
      <c r="R20" s="206"/>
      <c r="S20" s="11"/>
      <c r="T20" s="212"/>
      <c r="U20" s="206"/>
      <c r="V20" s="11"/>
      <c r="W20" s="219"/>
      <c r="X20" s="220"/>
      <c r="Y20" s="8"/>
    </row>
    <row r="21" spans="1:25" x14ac:dyDescent="0.25">
      <c r="A21" s="8"/>
      <c r="B21" s="27" t="s">
        <v>5</v>
      </c>
      <c r="C21" s="28">
        <v>42597</v>
      </c>
      <c r="D21" s="11"/>
      <c r="E21" s="29"/>
      <c r="F21" s="33"/>
      <c r="G21" s="31">
        <f t="shared" si="4"/>
        <v>0</v>
      </c>
      <c r="H21" s="11"/>
      <c r="I21" s="34"/>
      <c r="J21" s="33"/>
      <c r="K21" s="31">
        <f t="shared" si="5"/>
        <v>0</v>
      </c>
      <c r="L21" s="11"/>
      <c r="M21" s="34"/>
      <c r="N21" s="33"/>
      <c r="O21" s="31">
        <f t="shared" si="6"/>
        <v>0</v>
      </c>
      <c r="P21" s="11"/>
      <c r="Q21" s="205">
        <f t="shared" si="7"/>
        <v>0</v>
      </c>
      <c r="R21" s="206"/>
      <c r="S21" s="11"/>
      <c r="T21" s="213">
        <f>SUM(Q21+Q22+Q23+Q24+Q25+Q26+Q27)</f>
        <v>0.39583333333333331</v>
      </c>
      <c r="U21" s="214"/>
      <c r="V21" s="11"/>
      <c r="W21" s="219"/>
      <c r="X21" s="220"/>
      <c r="Y21" s="8"/>
    </row>
    <row r="22" spans="1:25" x14ac:dyDescent="0.25">
      <c r="A22" s="8"/>
      <c r="B22" s="27" t="s">
        <v>6</v>
      </c>
      <c r="C22" s="28">
        <v>42598</v>
      </c>
      <c r="D22" s="11"/>
      <c r="E22" s="29"/>
      <c r="F22" s="33"/>
      <c r="G22" s="31">
        <f t="shared" si="4"/>
        <v>0</v>
      </c>
      <c r="H22" s="11"/>
      <c r="I22" s="34"/>
      <c r="J22" s="33"/>
      <c r="K22" s="31">
        <f t="shared" si="5"/>
        <v>0</v>
      </c>
      <c r="L22" s="11"/>
      <c r="M22" s="34"/>
      <c r="N22" s="33"/>
      <c r="O22" s="31">
        <f t="shared" si="6"/>
        <v>0</v>
      </c>
      <c r="P22" s="11"/>
      <c r="Q22" s="205">
        <f t="shared" si="7"/>
        <v>0</v>
      </c>
      <c r="R22" s="206"/>
      <c r="S22" s="11"/>
      <c r="T22" s="213"/>
      <c r="U22" s="214"/>
      <c r="V22" s="11"/>
      <c r="W22" s="219"/>
      <c r="X22" s="220"/>
      <c r="Y22" s="8"/>
    </row>
    <row r="23" spans="1:25" x14ac:dyDescent="0.25">
      <c r="A23" s="8"/>
      <c r="B23" s="27" t="s">
        <v>7</v>
      </c>
      <c r="C23" s="28">
        <v>42599</v>
      </c>
      <c r="D23" s="11"/>
      <c r="E23" s="10">
        <v>0.875</v>
      </c>
      <c r="F23" s="13">
        <v>1</v>
      </c>
      <c r="G23" s="6">
        <f t="shared" si="4"/>
        <v>0.125</v>
      </c>
      <c r="H23" s="11"/>
      <c r="I23" s="29"/>
      <c r="J23" s="30"/>
      <c r="K23" s="31">
        <f t="shared" si="5"/>
        <v>0</v>
      </c>
      <c r="L23" s="11"/>
      <c r="M23" s="34"/>
      <c r="N23" s="33"/>
      <c r="O23" s="31">
        <f t="shared" si="6"/>
        <v>0</v>
      </c>
      <c r="P23" s="11"/>
      <c r="Q23" s="205">
        <f t="shared" si="7"/>
        <v>0.125</v>
      </c>
      <c r="R23" s="206"/>
      <c r="S23" s="11"/>
      <c r="T23" s="213"/>
      <c r="U23" s="214"/>
      <c r="V23" s="11"/>
      <c r="W23" s="219"/>
      <c r="X23" s="220"/>
      <c r="Y23" s="8"/>
    </row>
    <row r="24" spans="1:25" x14ac:dyDescent="0.25">
      <c r="A24" s="8"/>
      <c r="B24" s="27" t="s">
        <v>3</v>
      </c>
      <c r="C24" s="28">
        <v>42600</v>
      </c>
      <c r="D24" s="11"/>
      <c r="E24" s="10">
        <v>0</v>
      </c>
      <c r="F24" s="14">
        <v>0.1875</v>
      </c>
      <c r="G24" s="6">
        <f t="shared" si="4"/>
        <v>0.1875</v>
      </c>
      <c r="H24" s="11"/>
      <c r="I24" s="34"/>
      <c r="J24" s="33"/>
      <c r="K24" s="31">
        <f t="shared" si="5"/>
        <v>0</v>
      </c>
      <c r="L24" s="11"/>
      <c r="M24" s="34"/>
      <c r="N24" s="33"/>
      <c r="O24" s="31">
        <f t="shared" si="6"/>
        <v>0</v>
      </c>
      <c r="P24" s="11"/>
      <c r="Q24" s="205">
        <f t="shared" si="7"/>
        <v>0.1875</v>
      </c>
      <c r="R24" s="206"/>
      <c r="S24" s="11"/>
      <c r="T24" s="213"/>
      <c r="U24" s="214"/>
      <c r="V24" s="11"/>
      <c r="W24" s="219"/>
      <c r="X24" s="220"/>
      <c r="Y24" s="8"/>
    </row>
    <row r="25" spans="1:25" x14ac:dyDescent="0.25">
      <c r="A25" s="8"/>
      <c r="B25" s="27" t="s">
        <v>4</v>
      </c>
      <c r="C25" s="28">
        <v>42601</v>
      </c>
      <c r="D25" s="11"/>
      <c r="E25" s="16">
        <v>0.45833333333333331</v>
      </c>
      <c r="F25" s="17">
        <v>0.54166666666666663</v>
      </c>
      <c r="G25" s="18">
        <f t="shared" si="4"/>
        <v>8.3333333333333315E-2</v>
      </c>
      <c r="H25" s="11"/>
      <c r="I25" s="34"/>
      <c r="J25" s="33"/>
      <c r="K25" s="31">
        <f t="shared" si="5"/>
        <v>0</v>
      </c>
      <c r="L25" s="11"/>
      <c r="M25" s="34"/>
      <c r="N25" s="33"/>
      <c r="O25" s="31">
        <f t="shared" si="6"/>
        <v>0</v>
      </c>
      <c r="P25" s="11"/>
      <c r="Q25" s="205">
        <f t="shared" si="7"/>
        <v>8.3333333333333315E-2</v>
      </c>
      <c r="R25" s="206"/>
      <c r="S25" s="11"/>
      <c r="T25" s="213"/>
      <c r="U25" s="214"/>
      <c r="V25" s="11"/>
      <c r="W25" s="219"/>
      <c r="X25" s="220"/>
      <c r="Y25" s="8"/>
    </row>
    <row r="26" spans="1:25" x14ac:dyDescent="0.25">
      <c r="A26" s="8"/>
      <c r="B26" s="27" t="s">
        <v>8</v>
      </c>
      <c r="C26" s="28">
        <v>42602</v>
      </c>
      <c r="D26" s="11"/>
      <c r="E26" s="29"/>
      <c r="F26" s="33"/>
      <c r="G26" s="31">
        <f t="shared" si="4"/>
        <v>0</v>
      </c>
      <c r="H26" s="11"/>
      <c r="I26" s="34"/>
      <c r="J26" s="33"/>
      <c r="K26" s="31">
        <f t="shared" si="5"/>
        <v>0</v>
      </c>
      <c r="L26" s="11"/>
      <c r="M26" s="34"/>
      <c r="N26" s="33"/>
      <c r="O26" s="31">
        <f t="shared" si="6"/>
        <v>0</v>
      </c>
      <c r="P26" s="11"/>
      <c r="Q26" s="205">
        <f t="shared" si="7"/>
        <v>0</v>
      </c>
      <c r="R26" s="206"/>
      <c r="S26" s="11"/>
      <c r="T26" s="212"/>
      <c r="U26" s="206"/>
      <c r="V26" s="11"/>
      <c r="W26" s="219"/>
      <c r="X26" s="220"/>
      <c r="Y26" s="8"/>
    </row>
    <row r="27" spans="1:25" x14ac:dyDescent="0.25">
      <c r="A27" s="8"/>
      <c r="B27" s="27" t="s">
        <v>9</v>
      </c>
      <c r="C27" s="28">
        <v>42603</v>
      </c>
      <c r="D27" s="11"/>
      <c r="E27" s="29"/>
      <c r="F27" s="33"/>
      <c r="G27" s="31">
        <f t="shared" si="4"/>
        <v>0</v>
      </c>
      <c r="H27" s="11"/>
      <c r="I27" s="34"/>
      <c r="J27" s="33"/>
      <c r="K27" s="31">
        <f t="shared" si="5"/>
        <v>0</v>
      </c>
      <c r="L27" s="11"/>
      <c r="M27" s="34"/>
      <c r="N27" s="33"/>
      <c r="O27" s="31">
        <f t="shared" si="6"/>
        <v>0</v>
      </c>
      <c r="P27" s="11"/>
      <c r="Q27" s="205">
        <f t="shared" si="7"/>
        <v>0</v>
      </c>
      <c r="R27" s="206"/>
      <c r="S27" s="11"/>
      <c r="T27" s="212"/>
      <c r="U27" s="206"/>
      <c r="V27" s="11"/>
      <c r="W27" s="219"/>
      <c r="X27" s="220"/>
      <c r="Y27" s="8"/>
    </row>
    <row r="28" spans="1:25" x14ac:dyDescent="0.25">
      <c r="A28" s="8"/>
      <c r="B28" s="27" t="s">
        <v>5</v>
      </c>
      <c r="C28" s="28">
        <v>42604</v>
      </c>
      <c r="D28" s="11"/>
      <c r="E28" s="12">
        <v>0.29166666666666669</v>
      </c>
      <c r="F28" s="4">
        <v>0.58333333333333337</v>
      </c>
      <c r="G28" s="5">
        <f t="shared" si="4"/>
        <v>0.29166666666666669</v>
      </c>
      <c r="H28" s="11"/>
      <c r="I28" s="34"/>
      <c r="J28" s="33"/>
      <c r="K28" s="31">
        <f t="shared" si="5"/>
        <v>0</v>
      </c>
      <c r="L28" s="11"/>
      <c r="M28" s="34"/>
      <c r="N28" s="33"/>
      <c r="O28" s="31">
        <f t="shared" si="6"/>
        <v>0</v>
      </c>
      <c r="P28" s="11"/>
      <c r="Q28" s="205">
        <f t="shared" si="7"/>
        <v>0.29166666666666669</v>
      </c>
      <c r="R28" s="206"/>
      <c r="S28" s="11"/>
      <c r="T28" s="213">
        <f>SUM(Q28+Q29+Q30+Q31+Q32+Q33+Q34)</f>
        <v>1.5416666666666667</v>
      </c>
      <c r="U28" s="214"/>
      <c r="V28" s="11"/>
      <c r="W28" s="219"/>
      <c r="X28" s="220"/>
      <c r="Y28" s="8"/>
    </row>
    <row r="29" spans="1:25" x14ac:dyDescent="0.25">
      <c r="A29" s="8"/>
      <c r="B29" s="27" t="s">
        <v>6</v>
      </c>
      <c r="C29" s="28">
        <v>42605</v>
      </c>
      <c r="D29" s="11"/>
      <c r="E29" s="12">
        <v>0.33333333333333331</v>
      </c>
      <c r="F29" s="4">
        <v>0.625</v>
      </c>
      <c r="G29" s="5">
        <f t="shared" si="4"/>
        <v>0.29166666666666669</v>
      </c>
      <c r="H29" s="11"/>
      <c r="I29" s="34"/>
      <c r="J29" s="33"/>
      <c r="K29" s="31">
        <f t="shared" si="5"/>
        <v>0</v>
      </c>
      <c r="L29" s="11"/>
      <c r="M29" s="34"/>
      <c r="N29" s="33"/>
      <c r="O29" s="31">
        <f t="shared" si="6"/>
        <v>0</v>
      </c>
      <c r="P29" s="11"/>
      <c r="Q29" s="205">
        <f t="shared" si="7"/>
        <v>0.29166666666666669</v>
      </c>
      <c r="R29" s="206"/>
      <c r="S29" s="11"/>
      <c r="T29" s="213"/>
      <c r="U29" s="214"/>
      <c r="V29" s="11"/>
      <c r="W29" s="219"/>
      <c r="X29" s="220"/>
      <c r="Y29" s="8"/>
    </row>
    <row r="30" spans="1:25" x14ac:dyDescent="0.25">
      <c r="A30" s="8"/>
      <c r="B30" s="27" t="s">
        <v>7</v>
      </c>
      <c r="C30" s="28">
        <v>42606</v>
      </c>
      <c r="D30" s="11"/>
      <c r="E30" s="12">
        <v>0.33333333333333331</v>
      </c>
      <c r="F30" s="4">
        <v>0.625</v>
      </c>
      <c r="G30" s="5">
        <f t="shared" si="4"/>
        <v>0.29166666666666669</v>
      </c>
      <c r="H30" s="11"/>
      <c r="I30" s="34"/>
      <c r="J30" s="33"/>
      <c r="K30" s="31">
        <f t="shared" si="5"/>
        <v>0</v>
      </c>
      <c r="L30" s="11"/>
      <c r="M30" s="34"/>
      <c r="N30" s="33"/>
      <c r="O30" s="31">
        <f t="shared" si="6"/>
        <v>0</v>
      </c>
      <c r="P30" s="11"/>
      <c r="Q30" s="205">
        <f t="shared" si="7"/>
        <v>0.29166666666666669</v>
      </c>
      <c r="R30" s="206"/>
      <c r="S30" s="11"/>
      <c r="T30" s="213"/>
      <c r="U30" s="214"/>
      <c r="V30" s="11"/>
      <c r="W30" s="219"/>
      <c r="X30" s="220"/>
      <c r="Y30" s="8"/>
    </row>
    <row r="31" spans="1:25" x14ac:dyDescent="0.25">
      <c r="A31" s="8"/>
      <c r="B31" s="27" t="s">
        <v>3</v>
      </c>
      <c r="C31" s="28">
        <v>42607</v>
      </c>
      <c r="D31" s="11"/>
      <c r="E31" s="12">
        <v>0.33333333333333331</v>
      </c>
      <c r="F31" s="4">
        <v>0.625</v>
      </c>
      <c r="G31" s="5">
        <f t="shared" si="4"/>
        <v>0.29166666666666669</v>
      </c>
      <c r="H31" s="11"/>
      <c r="I31" s="16">
        <v>0.64583333333333337</v>
      </c>
      <c r="J31" s="17">
        <v>0.72916666666666663</v>
      </c>
      <c r="K31" s="18">
        <f t="shared" si="5"/>
        <v>8.3333333333333259E-2</v>
      </c>
      <c r="L31" s="11"/>
      <c r="M31" s="34"/>
      <c r="N31" s="33"/>
      <c r="O31" s="31">
        <f t="shared" si="6"/>
        <v>0</v>
      </c>
      <c r="P31" s="11"/>
      <c r="Q31" s="205">
        <f t="shared" si="7"/>
        <v>0.37499999999999994</v>
      </c>
      <c r="R31" s="206"/>
      <c r="S31" s="11"/>
      <c r="T31" s="213"/>
      <c r="U31" s="214"/>
      <c r="V31" s="11"/>
      <c r="W31" s="219"/>
      <c r="X31" s="220"/>
      <c r="Y31" s="8"/>
    </row>
    <row r="32" spans="1:25" x14ac:dyDescent="0.25">
      <c r="A32" s="8"/>
      <c r="B32" s="27" t="s">
        <v>4</v>
      </c>
      <c r="C32" s="28">
        <v>42608</v>
      </c>
      <c r="D32" s="11"/>
      <c r="E32" s="12">
        <v>0.29166666666666669</v>
      </c>
      <c r="F32" s="4">
        <v>0.58333333333333337</v>
      </c>
      <c r="G32" s="5">
        <f t="shared" si="4"/>
        <v>0.29166666666666669</v>
      </c>
      <c r="H32" s="11"/>
      <c r="I32" s="34"/>
      <c r="J32" s="33"/>
      <c r="K32" s="31">
        <f t="shared" si="5"/>
        <v>0</v>
      </c>
      <c r="L32" s="11"/>
      <c r="M32" s="34"/>
      <c r="N32" s="33"/>
      <c r="O32" s="31">
        <f t="shared" si="6"/>
        <v>0</v>
      </c>
      <c r="P32" s="11"/>
      <c r="Q32" s="205">
        <f t="shared" si="7"/>
        <v>0.29166666666666669</v>
      </c>
      <c r="R32" s="206"/>
      <c r="S32" s="11"/>
      <c r="T32" s="213"/>
      <c r="U32" s="214"/>
      <c r="V32" s="11"/>
      <c r="W32" s="219"/>
      <c r="X32" s="220"/>
      <c r="Y32" s="8"/>
    </row>
    <row r="33" spans="1:25" x14ac:dyDescent="0.25">
      <c r="A33" s="8"/>
      <c r="B33" s="27" t="s">
        <v>8</v>
      </c>
      <c r="C33" s="28">
        <v>42609</v>
      </c>
      <c r="D33" s="11"/>
      <c r="E33" s="29"/>
      <c r="F33" s="33"/>
      <c r="G33" s="31">
        <f t="shared" ref="G33:G37" si="8">F33-E33</f>
        <v>0</v>
      </c>
      <c r="H33" s="11"/>
      <c r="I33" s="34"/>
      <c r="J33" s="33"/>
      <c r="K33" s="31">
        <f t="shared" ref="K33:K37" si="9">J33-I33</f>
        <v>0</v>
      </c>
      <c r="L33" s="11"/>
      <c r="M33" s="34"/>
      <c r="N33" s="33"/>
      <c r="O33" s="31">
        <f t="shared" si="6"/>
        <v>0</v>
      </c>
      <c r="P33" s="11"/>
      <c r="Q33" s="205">
        <f t="shared" si="7"/>
        <v>0</v>
      </c>
      <c r="R33" s="206"/>
      <c r="S33" s="11"/>
      <c r="T33" s="212"/>
      <c r="U33" s="206"/>
      <c r="V33" s="11"/>
      <c r="W33" s="219"/>
      <c r="X33" s="220"/>
      <c r="Y33" s="8"/>
    </row>
    <row r="34" spans="1:25" x14ac:dyDescent="0.25">
      <c r="A34" s="8"/>
      <c r="B34" s="27" t="s">
        <v>9</v>
      </c>
      <c r="C34" s="28">
        <v>42610</v>
      </c>
      <c r="D34" s="11"/>
      <c r="E34" s="29"/>
      <c r="F34" s="33"/>
      <c r="G34" s="31">
        <f t="shared" si="8"/>
        <v>0</v>
      </c>
      <c r="H34" s="11"/>
      <c r="I34" s="34"/>
      <c r="J34" s="33"/>
      <c r="K34" s="31">
        <f t="shared" si="9"/>
        <v>0</v>
      </c>
      <c r="L34" s="11"/>
      <c r="M34" s="34"/>
      <c r="N34" s="33"/>
      <c r="O34" s="31">
        <f t="shared" si="6"/>
        <v>0</v>
      </c>
      <c r="P34" s="11"/>
      <c r="Q34" s="205">
        <f t="shared" si="7"/>
        <v>0</v>
      </c>
      <c r="R34" s="206"/>
      <c r="S34" s="11"/>
      <c r="T34" s="212"/>
      <c r="U34" s="206"/>
      <c r="V34" s="11"/>
      <c r="W34" s="219"/>
      <c r="X34" s="220"/>
      <c r="Y34" s="8"/>
    </row>
    <row r="35" spans="1:25" x14ac:dyDescent="0.25">
      <c r="A35" s="8"/>
      <c r="B35" s="27" t="s">
        <v>5</v>
      </c>
      <c r="C35" s="28">
        <v>42611</v>
      </c>
      <c r="D35" s="11"/>
      <c r="E35" s="12">
        <v>0.29166666666666669</v>
      </c>
      <c r="F35" s="4">
        <v>0.58333333333333337</v>
      </c>
      <c r="G35" s="5">
        <f t="shared" si="8"/>
        <v>0.29166666666666669</v>
      </c>
      <c r="H35" s="11"/>
      <c r="I35" s="29"/>
      <c r="J35" s="35"/>
      <c r="K35" s="31">
        <f t="shared" si="9"/>
        <v>0</v>
      </c>
      <c r="L35" s="11"/>
      <c r="M35" s="34"/>
      <c r="N35" s="33"/>
      <c r="O35" s="31">
        <f t="shared" si="6"/>
        <v>0</v>
      </c>
      <c r="P35" s="11"/>
      <c r="Q35" s="205">
        <f t="shared" si="7"/>
        <v>0.29166666666666669</v>
      </c>
      <c r="R35" s="206"/>
      <c r="S35" s="11"/>
      <c r="T35" s="213">
        <f>Q35+Q36+Q37</f>
        <v>0.875</v>
      </c>
      <c r="U35" s="206"/>
      <c r="V35" s="11"/>
      <c r="W35" s="219"/>
      <c r="X35" s="220"/>
      <c r="Y35" s="8"/>
    </row>
    <row r="36" spans="1:25" x14ac:dyDescent="0.25">
      <c r="A36" s="8"/>
      <c r="B36" s="27" t="s">
        <v>6</v>
      </c>
      <c r="C36" s="28">
        <v>42612</v>
      </c>
      <c r="D36" s="11"/>
      <c r="E36" s="12">
        <v>0.33333333333333331</v>
      </c>
      <c r="F36" s="4">
        <v>0.625</v>
      </c>
      <c r="G36" s="5">
        <f t="shared" si="8"/>
        <v>0.29166666666666669</v>
      </c>
      <c r="H36" s="11"/>
      <c r="I36" s="29"/>
      <c r="J36" s="30"/>
      <c r="K36" s="31">
        <f t="shared" si="9"/>
        <v>0</v>
      </c>
      <c r="L36" s="11"/>
      <c r="M36" s="34"/>
      <c r="N36" s="33"/>
      <c r="O36" s="31">
        <f t="shared" si="6"/>
        <v>0</v>
      </c>
      <c r="P36" s="11"/>
      <c r="Q36" s="205">
        <f t="shared" si="7"/>
        <v>0.29166666666666669</v>
      </c>
      <c r="R36" s="206"/>
      <c r="S36" s="11"/>
      <c r="T36" s="212"/>
      <c r="U36" s="206"/>
      <c r="V36" s="11"/>
      <c r="W36" s="219"/>
      <c r="X36" s="220"/>
      <c r="Y36" s="8"/>
    </row>
    <row r="37" spans="1:25" ht="15.75" thickBot="1" x14ac:dyDescent="0.3">
      <c r="A37" s="8"/>
      <c r="B37" s="36" t="s">
        <v>7</v>
      </c>
      <c r="C37" s="37">
        <v>42613</v>
      </c>
      <c r="D37" s="11"/>
      <c r="E37" s="43">
        <v>0.29166666666666669</v>
      </c>
      <c r="F37" s="44">
        <v>0.58333333333333337</v>
      </c>
      <c r="G37" s="45">
        <f t="shared" si="8"/>
        <v>0.29166666666666669</v>
      </c>
      <c r="H37" s="11"/>
      <c r="I37" s="39"/>
      <c r="J37" s="40"/>
      <c r="K37" s="38">
        <f t="shared" si="9"/>
        <v>0</v>
      </c>
      <c r="L37" s="11"/>
      <c r="M37" s="39"/>
      <c r="N37" s="40"/>
      <c r="O37" s="38">
        <f t="shared" si="6"/>
        <v>0</v>
      </c>
      <c r="P37" s="11"/>
      <c r="Q37" s="208">
        <f t="shared" si="7"/>
        <v>0.29166666666666669</v>
      </c>
      <c r="R37" s="209"/>
      <c r="S37" s="11"/>
      <c r="T37" s="215"/>
      <c r="U37" s="209"/>
      <c r="V37" s="11"/>
      <c r="W37" s="221"/>
      <c r="X37" s="222"/>
      <c r="Y37" s="8"/>
    </row>
    <row r="38" spans="1:25" ht="15.75" thickTop="1" x14ac:dyDescent="0.25">
      <c r="A38" s="8"/>
      <c r="B38" s="8"/>
      <c r="C38" s="8"/>
      <c r="D38" s="8"/>
      <c r="E38" s="8"/>
      <c r="F38" s="8"/>
      <c r="G38" s="8"/>
      <c r="H38" s="11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 x14ac:dyDescent="0.25">
      <c r="Q39" s="2"/>
      <c r="R39" s="1"/>
    </row>
    <row r="40" spans="1:25" x14ac:dyDescent="0.25">
      <c r="C40" s="46" t="s">
        <v>13</v>
      </c>
      <c r="D40" s="225" t="s">
        <v>14</v>
      </c>
      <c r="E40" s="224"/>
      <c r="F40" s="224"/>
      <c r="Q40" s="1"/>
      <c r="R40" s="1"/>
    </row>
    <row r="42" spans="1:25" x14ac:dyDescent="0.25">
      <c r="C42" s="49" t="s">
        <v>15</v>
      </c>
      <c r="D42" s="226" t="s">
        <v>16</v>
      </c>
      <c r="E42" s="226"/>
      <c r="F42" s="226"/>
    </row>
    <row r="44" spans="1:25" x14ac:dyDescent="0.25">
      <c r="C44" s="48" t="s">
        <v>17</v>
      </c>
      <c r="D44" s="227" t="s">
        <v>18</v>
      </c>
      <c r="E44" s="224"/>
      <c r="F44" s="224"/>
    </row>
    <row r="46" spans="1:25" x14ac:dyDescent="0.25">
      <c r="C46" s="50" t="s">
        <v>19</v>
      </c>
      <c r="D46" s="223" t="s">
        <v>20</v>
      </c>
      <c r="E46" s="224"/>
      <c r="F46" s="224"/>
    </row>
  </sheetData>
  <mergeCells count="48">
    <mergeCell ref="D46:F46"/>
    <mergeCell ref="D40:F40"/>
    <mergeCell ref="D42:F42"/>
    <mergeCell ref="D44:F44"/>
    <mergeCell ref="E5:G5"/>
    <mergeCell ref="I5:K5"/>
    <mergeCell ref="Q5:R5"/>
    <mergeCell ref="T5:U5"/>
    <mergeCell ref="W5:X5"/>
    <mergeCell ref="W7:X37"/>
    <mergeCell ref="Q19:R19"/>
    <mergeCell ref="Q20:R20"/>
    <mergeCell ref="Q26:R26"/>
    <mergeCell ref="Q28:R28"/>
    <mergeCell ref="Q29:R29"/>
    <mergeCell ref="Q30:R30"/>
    <mergeCell ref="Q31:R31"/>
    <mergeCell ref="Q32:R32"/>
    <mergeCell ref="Q21:R21"/>
    <mergeCell ref="Q22:R22"/>
    <mergeCell ref="Q23:R23"/>
    <mergeCell ref="Q36:R36"/>
    <mergeCell ref="Q37:R37"/>
    <mergeCell ref="T7:U13"/>
    <mergeCell ref="T14:U20"/>
    <mergeCell ref="T21:U27"/>
    <mergeCell ref="T28:U34"/>
    <mergeCell ref="T35:U37"/>
    <mergeCell ref="Q7:R7"/>
    <mergeCell ref="Q8:R8"/>
    <mergeCell ref="Q9:R9"/>
    <mergeCell ref="Q14:R14"/>
    <mergeCell ref="Q15:R15"/>
    <mergeCell ref="Q16:R16"/>
    <mergeCell ref="Q17:R17"/>
    <mergeCell ref="Q27:R27"/>
    <mergeCell ref="Q24:R24"/>
    <mergeCell ref="M5:O5"/>
    <mergeCell ref="Q33:R33"/>
    <mergeCell ref="Q18:R18"/>
    <mergeCell ref="Q6:R6"/>
    <mergeCell ref="Q35:R35"/>
    <mergeCell ref="Q25:R25"/>
    <mergeCell ref="Q10:R10"/>
    <mergeCell ref="Q11:R11"/>
    <mergeCell ref="Q34:R34"/>
    <mergeCell ref="Q12:R12"/>
    <mergeCell ref="Q13:R13"/>
  </mergeCells>
  <pageMargins left="0.7" right="0.7" top="0.75" bottom="0.75" header="0.3" footer="0.3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46"/>
  <sheetViews>
    <sheetView topLeftCell="A19" workbookViewId="0">
      <selection activeCell="G16" sqref="G16"/>
    </sheetView>
  </sheetViews>
  <sheetFormatPr baseColWidth="10" defaultRowHeight="15" x14ac:dyDescent="0.25"/>
  <cols>
    <col min="1" max="1" width="4.28515625" style="3" customWidth="1"/>
    <col min="2" max="2" width="11.42578125" style="3"/>
    <col min="3" max="3" width="10.7109375" style="3" bestFit="1" customWidth="1"/>
    <col min="4" max="4" width="4.28515625" style="3" customWidth="1"/>
    <col min="5" max="7" width="11.42578125" style="3"/>
    <col min="8" max="8" width="4.28515625" style="3" customWidth="1"/>
    <col min="9" max="11" width="11.42578125" style="3"/>
    <col min="12" max="12" width="4.28515625" style="3" customWidth="1"/>
    <col min="13" max="15" width="11.42578125" style="3"/>
    <col min="16" max="16" width="4.28515625" style="3" customWidth="1"/>
    <col min="17" max="18" width="11.42578125" style="3"/>
    <col min="19" max="19" width="4.28515625" style="3" customWidth="1"/>
    <col min="20" max="20" width="11.42578125" style="3"/>
    <col min="21" max="21" width="12.7109375" style="3" customWidth="1"/>
    <col min="22" max="22" width="4.28515625" style="3" customWidth="1"/>
    <col min="23" max="24" width="11.42578125" style="3"/>
    <col min="25" max="25" width="4.28515625" style="3" customWidth="1"/>
  </cols>
  <sheetData>
    <row r="1" spans="1:25" ht="15.75" thickBot="1" x14ac:dyDescent="0.3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</row>
    <row r="2" spans="1:25" ht="16.5" thickTop="1" thickBot="1" x14ac:dyDescent="0.3">
      <c r="A2" s="8"/>
      <c r="B2" s="8"/>
      <c r="C2" s="8"/>
      <c r="D2" s="8"/>
      <c r="E2" s="202" t="s">
        <v>10</v>
      </c>
      <c r="F2" s="203"/>
      <c r="G2" s="204"/>
      <c r="H2" s="8"/>
      <c r="I2" s="202" t="s">
        <v>11</v>
      </c>
      <c r="J2" s="203"/>
      <c r="K2" s="204"/>
      <c r="L2" s="8"/>
      <c r="M2" s="202" t="s">
        <v>12</v>
      </c>
      <c r="N2" s="203"/>
      <c r="O2" s="204"/>
      <c r="P2" s="8"/>
      <c r="Q2" s="202" t="s">
        <v>0</v>
      </c>
      <c r="R2" s="204"/>
      <c r="S2" s="8"/>
      <c r="T2" s="202" t="s">
        <v>1</v>
      </c>
      <c r="U2" s="204"/>
      <c r="V2" s="8"/>
      <c r="W2" s="202" t="s">
        <v>2</v>
      </c>
      <c r="X2" s="204"/>
      <c r="Y2" s="8"/>
    </row>
    <row r="3" spans="1:25" ht="16.5" thickTop="1" thickBo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207"/>
      <c r="R3" s="207"/>
      <c r="S3" s="8"/>
      <c r="T3" s="8"/>
      <c r="U3" s="8"/>
      <c r="V3" s="8"/>
      <c r="W3" s="8"/>
      <c r="X3" s="8"/>
      <c r="Y3" s="8"/>
    </row>
    <row r="4" spans="1:25" ht="15.75" thickTop="1" x14ac:dyDescent="0.25">
      <c r="A4" s="8"/>
      <c r="B4" s="62" t="s">
        <v>3</v>
      </c>
      <c r="C4" s="63">
        <v>42614</v>
      </c>
      <c r="D4" s="8"/>
      <c r="E4" s="57"/>
      <c r="F4" s="25"/>
      <c r="G4" s="26">
        <f t="shared" ref="G4:G6" si="0">F4-E4</f>
        <v>0</v>
      </c>
      <c r="H4" s="8"/>
      <c r="I4" s="57"/>
      <c r="J4" s="25"/>
      <c r="K4" s="26">
        <f t="shared" ref="K4:K6" si="1">J4-I4</f>
        <v>0</v>
      </c>
      <c r="L4" s="8"/>
      <c r="M4" s="57"/>
      <c r="N4" s="25"/>
      <c r="O4" s="26">
        <f t="shared" ref="O4:O6" si="2">N4-M4</f>
        <v>0</v>
      </c>
      <c r="P4" s="8"/>
      <c r="Q4" s="247">
        <f>G4+K4+O4</f>
        <v>0</v>
      </c>
      <c r="R4" s="248"/>
      <c r="S4" s="8"/>
      <c r="T4" s="240">
        <f>Q4+Q5+Q6+Q7</f>
        <v>8.3333333333333259E-2</v>
      </c>
      <c r="U4" s="241"/>
      <c r="V4" s="8"/>
      <c r="W4" s="217">
        <f>T4+T8+T15+T22+T29</f>
        <v>3.9791666666666665</v>
      </c>
      <c r="X4" s="218"/>
      <c r="Y4" s="8"/>
    </row>
    <row r="5" spans="1:25" x14ac:dyDescent="0.25">
      <c r="A5" s="8"/>
      <c r="B5" s="64" t="s">
        <v>4</v>
      </c>
      <c r="C5" s="65">
        <v>42615</v>
      </c>
      <c r="D5" s="8"/>
      <c r="E5" s="59">
        <v>0.58333333333333337</v>
      </c>
      <c r="F5" s="17">
        <v>0.66666666666666663</v>
      </c>
      <c r="G5" s="18">
        <f t="shared" si="0"/>
        <v>8.3333333333333259E-2</v>
      </c>
      <c r="H5" s="8"/>
      <c r="I5" s="53"/>
      <c r="J5" s="30"/>
      <c r="K5" s="31">
        <f t="shared" si="1"/>
        <v>0</v>
      </c>
      <c r="L5" s="8"/>
      <c r="M5" s="53"/>
      <c r="N5" s="30"/>
      <c r="O5" s="31">
        <f t="shared" si="2"/>
        <v>0</v>
      </c>
      <c r="P5" s="8"/>
      <c r="Q5" s="234">
        <f t="shared" ref="Q5:Q33" si="3">G5+K5+O5</f>
        <v>8.3333333333333259E-2</v>
      </c>
      <c r="R5" s="235"/>
      <c r="S5" s="8"/>
      <c r="T5" s="242"/>
      <c r="U5" s="243"/>
      <c r="V5" s="8"/>
      <c r="W5" s="219"/>
      <c r="X5" s="220"/>
      <c r="Y5" s="8"/>
    </row>
    <row r="6" spans="1:25" x14ac:dyDescent="0.25">
      <c r="A6" s="8"/>
      <c r="B6" s="64" t="s">
        <v>8</v>
      </c>
      <c r="C6" s="65">
        <v>42616</v>
      </c>
      <c r="D6" s="8"/>
      <c r="E6" s="53"/>
      <c r="F6" s="30"/>
      <c r="G6" s="31">
        <f t="shared" si="0"/>
        <v>0</v>
      </c>
      <c r="H6" s="8"/>
      <c r="I6" s="53"/>
      <c r="J6" s="30"/>
      <c r="K6" s="31">
        <f t="shared" si="1"/>
        <v>0</v>
      </c>
      <c r="L6" s="8"/>
      <c r="M6" s="53"/>
      <c r="N6" s="30"/>
      <c r="O6" s="31">
        <f t="shared" si="2"/>
        <v>0</v>
      </c>
      <c r="P6" s="8"/>
      <c r="Q6" s="234">
        <f t="shared" si="3"/>
        <v>0</v>
      </c>
      <c r="R6" s="235"/>
      <c r="S6" s="8"/>
      <c r="T6" s="242"/>
      <c r="U6" s="243"/>
      <c r="V6" s="8"/>
      <c r="W6" s="219"/>
      <c r="X6" s="220"/>
      <c r="Y6" s="8"/>
    </row>
    <row r="7" spans="1:25" ht="15.75" thickBot="1" x14ac:dyDescent="0.3">
      <c r="A7" s="8"/>
      <c r="B7" s="66" t="s">
        <v>9</v>
      </c>
      <c r="C7" s="67">
        <v>42617</v>
      </c>
      <c r="D7" s="8"/>
      <c r="E7" s="54"/>
      <c r="F7" s="52"/>
      <c r="G7" s="38">
        <f>F7-E7</f>
        <v>0</v>
      </c>
      <c r="H7" s="8"/>
      <c r="I7" s="54"/>
      <c r="J7" s="52"/>
      <c r="K7" s="38">
        <f>J7-I7</f>
        <v>0</v>
      </c>
      <c r="L7" s="8"/>
      <c r="M7" s="54"/>
      <c r="N7" s="52"/>
      <c r="O7" s="38">
        <f>N7-M7</f>
        <v>0</v>
      </c>
      <c r="P7" s="8"/>
      <c r="Q7" s="236">
        <f t="shared" si="3"/>
        <v>0</v>
      </c>
      <c r="R7" s="237"/>
      <c r="S7" s="8"/>
      <c r="T7" s="244"/>
      <c r="U7" s="245"/>
      <c r="V7" s="8"/>
      <c r="W7" s="219"/>
      <c r="X7" s="220"/>
      <c r="Y7" s="8"/>
    </row>
    <row r="8" spans="1:25" ht="15.75" thickTop="1" x14ac:dyDescent="0.25">
      <c r="A8" s="8"/>
      <c r="B8" s="22" t="s">
        <v>5</v>
      </c>
      <c r="C8" s="23">
        <v>42618</v>
      </c>
      <c r="D8" s="8"/>
      <c r="E8" s="57"/>
      <c r="F8" s="25"/>
      <c r="G8" s="26">
        <f t="shared" ref="G8:G33" si="4">F8-E8</f>
        <v>0</v>
      </c>
      <c r="H8" s="8"/>
      <c r="I8" s="57"/>
      <c r="J8" s="25"/>
      <c r="K8" s="26">
        <f t="shared" ref="K8:K33" si="5">J8-I8</f>
        <v>0</v>
      </c>
      <c r="L8" s="8"/>
      <c r="M8" s="57"/>
      <c r="N8" s="25"/>
      <c r="O8" s="26">
        <f t="shared" ref="O8:O33" si="6">N8-M8</f>
        <v>0</v>
      </c>
      <c r="P8" s="8"/>
      <c r="Q8" s="216">
        <f t="shared" si="3"/>
        <v>0</v>
      </c>
      <c r="R8" s="211"/>
      <c r="S8" s="8"/>
      <c r="T8" s="217">
        <f>SUM(Q8+Q9+Q10+Q11+Q12+Q13+Q14)</f>
        <v>1.5625000000000002</v>
      </c>
      <c r="U8" s="218"/>
      <c r="V8" s="8"/>
      <c r="W8" s="219"/>
      <c r="X8" s="220"/>
      <c r="Y8" s="8"/>
    </row>
    <row r="9" spans="1:25" x14ac:dyDescent="0.25">
      <c r="A9" s="8"/>
      <c r="B9" s="27" t="s">
        <v>6</v>
      </c>
      <c r="C9" s="28">
        <v>42619</v>
      </c>
      <c r="D9" s="8"/>
      <c r="E9" s="61">
        <v>0.39583333333333331</v>
      </c>
      <c r="F9" s="14">
        <v>0.52083333333333337</v>
      </c>
      <c r="G9" s="6">
        <f t="shared" si="4"/>
        <v>0.12500000000000006</v>
      </c>
      <c r="H9" s="8"/>
      <c r="I9" s="61">
        <v>0.58333333333333337</v>
      </c>
      <c r="J9" s="14">
        <v>0.70833333333333337</v>
      </c>
      <c r="K9" s="6">
        <f t="shared" si="5"/>
        <v>0.125</v>
      </c>
      <c r="L9" s="8"/>
      <c r="M9" s="53"/>
      <c r="N9" s="30"/>
      <c r="O9" s="31">
        <f t="shared" si="6"/>
        <v>0</v>
      </c>
      <c r="P9" s="8"/>
      <c r="Q9" s="205">
        <f t="shared" si="3"/>
        <v>0.25000000000000006</v>
      </c>
      <c r="R9" s="206"/>
      <c r="S9" s="8"/>
      <c r="T9" s="219"/>
      <c r="U9" s="220"/>
      <c r="V9" s="8"/>
      <c r="W9" s="219"/>
      <c r="X9" s="220"/>
      <c r="Y9" s="8"/>
    </row>
    <row r="10" spans="1:25" x14ac:dyDescent="0.25">
      <c r="A10" s="8"/>
      <c r="B10" s="27" t="s">
        <v>7</v>
      </c>
      <c r="C10" s="28">
        <v>42620</v>
      </c>
      <c r="D10" s="8"/>
      <c r="E10" s="60">
        <v>0.20833333333333334</v>
      </c>
      <c r="F10" s="15">
        <v>0.5625</v>
      </c>
      <c r="G10" s="7">
        <f t="shared" si="4"/>
        <v>0.35416666666666663</v>
      </c>
      <c r="H10" s="8"/>
      <c r="I10" s="53"/>
      <c r="J10" s="30"/>
      <c r="K10" s="31">
        <f t="shared" si="5"/>
        <v>0</v>
      </c>
      <c r="L10" s="8"/>
      <c r="M10" s="53"/>
      <c r="N10" s="30"/>
      <c r="O10" s="31">
        <f t="shared" si="6"/>
        <v>0</v>
      </c>
      <c r="P10" s="8"/>
      <c r="Q10" s="205">
        <f t="shared" si="3"/>
        <v>0.35416666666666663</v>
      </c>
      <c r="R10" s="206"/>
      <c r="S10" s="8"/>
      <c r="T10" s="219"/>
      <c r="U10" s="220"/>
      <c r="V10" s="8"/>
      <c r="W10" s="219"/>
      <c r="X10" s="220"/>
      <c r="Y10" s="8"/>
    </row>
    <row r="11" spans="1:25" x14ac:dyDescent="0.25">
      <c r="A11" s="8"/>
      <c r="B11" s="27" t="s">
        <v>3</v>
      </c>
      <c r="C11" s="28">
        <v>42621</v>
      </c>
      <c r="D11" s="8"/>
      <c r="E11" s="60">
        <v>0.25</v>
      </c>
      <c r="F11" s="15">
        <v>0.5625</v>
      </c>
      <c r="G11" s="7">
        <f t="shared" si="4"/>
        <v>0.3125</v>
      </c>
      <c r="H11" s="8"/>
      <c r="I11" s="76">
        <v>0.89583333333333337</v>
      </c>
      <c r="J11" s="77">
        <v>1</v>
      </c>
      <c r="K11" s="78">
        <f t="shared" si="5"/>
        <v>0.10416666666666663</v>
      </c>
      <c r="L11" s="8"/>
      <c r="M11" s="53"/>
      <c r="N11" s="30"/>
      <c r="O11" s="31">
        <f t="shared" si="6"/>
        <v>0</v>
      </c>
      <c r="P11" s="8"/>
      <c r="Q11" s="205">
        <f t="shared" si="3"/>
        <v>0.41666666666666663</v>
      </c>
      <c r="R11" s="206"/>
      <c r="S11" s="8"/>
      <c r="T11" s="219"/>
      <c r="U11" s="220"/>
      <c r="V11" s="8"/>
      <c r="W11" s="219"/>
      <c r="X11" s="220"/>
      <c r="Y11" s="8"/>
    </row>
    <row r="12" spans="1:25" x14ac:dyDescent="0.25">
      <c r="A12" s="8"/>
      <c r="B12" s="27" t="s">
        <v>4</v>
      </c>
      <c r="C12" s="28">
        <v>42622</v>
      </c>
      <c r="D12" s="8"/>
      <c r="E12" s="76">
        <v>0</v>
      </c>
      <c r="F12" s="77">
        <v>0.14583333333333334</v>
      </c>
      <c r="G12" s="78">
        <f t="shared" si="4"/>
        <v>0.14583333333333334</v>
      </c>
      <c r="H12" s="8"/>
      <c r="I12" s="60">
        <v>0.25</v>
      </c>
      <c r="J12" s="15">
        <v>0.5625</v>
      </c>
      <c r="K12" s="7">
        <f t="shared" si="5"/>
        <v>0.3125</v>
      </c>
      <c r="L12" s="8"/>
      <c r="M12" s="59">
        <v>0.75</v>
      </c>
      <c r="N12" s="17">
        <v>0.83333333333333337</v>
      </c>
      <c r="O12" s="18">
        <f t="shared" si="6"/>
        <v>8.333333333333337E-2</v>
      </c>
      <c r="P12" s="8"/>
      <c r="Q12" s="205">
        <f t="shared" si="3"/>
        <v>0.54166666666666674</v>
      </c>
      <c r="R12" s="206"/>
      <c r="S12" s="8"/>
      <c r="T12" s="219"/>
      <c r="U12" s="220"/>
      <c r="V12" s="8"/>
      <c r="W12" s="219"/>
      <c r="X12" s="220"/>
      <c r="Y12" s="8"/>
    </row>
    <row r="13" spans="1:25" x14ac:dyDescent="0.25">
      <c r="A13" s="8"/>
      <c r="B13" s="27" t="s">
        <v>8</v>
      </c>
      <c r="C13" s="28">
        <v>42623</v>
      </c>
      <c r="D13" s="8"/>
      <c r="E13" s="53"/>
      <c r="F13" s="30"/>
      <c r="G13" s="31">
        <f t="shared" si="4"/>
        <v>0</v>
      </c>
      <c r="H13" s="8"/>
      <c r="I13" s="53"/>
      <c r="J13" s="30"/>
      <c r="K13" s="31">
        <f t="shared" si="5"/>
        <v>0</v>
      </c>
      <c r="L13" s="8"/>
      <c r="M13" s="53"/>
      <c r="N13" s="30"/>
      <c r="O13" s="31">
        <f t="shared" si="6"/>
        <v>0</v>
      </c>
      <c r="P13" s="8"/>
      <c r="Q13" s="205">
        <f t="shared" si="3"/>
        <v>0</v>
      </c>
      <c r="R13" s="206"/>
      <c r="S13" s="8"/>
      <c r="T13" s="219"/>
      <c r="U13" s="220"/>
      <c r="V13" s="8"/>
      <c r="W13" s="219"/>
      <c r="X13" s="220"/>
      <c r="Y13" s="8"/>
    </row>
    <row r="14" spans="1:25" ht="15.75" thickBot="1" x14ac:dyDescent="0.3">
      <c r="A14" s="8"/>
      <c r="B14" s="36" t="s">
        <v>9</v>
      </c>
      <c r="C14" s="37">
        <v>42624</v>
      </c>
      <c r="D14" s="8"/>
      <c r="E14" s="54"/>
      <c r="F14" s="52"/>
      <c r="G14" s="38">
        <f t="shared" si="4"/>
        <v>0</v>
      </c>
      <c r="H14" s="8"/>
      <c r="I14" s="54"/>
      <c r="J14" s="52"/>
      <c r="K14" s="38">
        <f t="shared" si="5"/>
        <v>0</v>
      </c>
      <c r="L14" s="8"/>
      <c r="M14" s="54"/>
      <c r="N14" s="52"/>
      <c r="O14" s="38">
        <f t="shared" si="6"/>
        <v>0</v>
      </c>
      <c r="P14" s="8"/>
      <c r="Q14" s="208">
        <f t="shared" si="3"/>
        <v>0</v>
      </c>
      <c r="R14" s="209"/>
      <c r="S14" s="8"/>
      <c r="T14" s="221"/>
      <c r="U14" s="222"/>
      <c r="V14" s="8"/>
      <c r="W14" s="219"/>
      <c r="X14" s="220"/>
      <c r="Y14" s="21"/>
    </row>
    <row r="15" spans="1:25" ht="15.75" thickTop="1" x14ac:dyDescent="0.25">
      <c r="A15" s="8"/>
      <c r="B15" s="62" t="s">
        <v>5</v>
      </c>
      <c r="C15" s="63">
        <v>42625</v>
      </c>
      <c r="D15" s="8"/>
      <c r="E15" s="73">
        <v>0</v>
      </c>
      <c r="F15" s="74">
        <v>0.29166666666666669</v>
      </c>
      <c r="G15" s="75">
        <f t="shared" si="4"/>
        <v>0.29166666666666669</v>
      </c>
      <c r="H15" s="8"/>
      <c r="I15" s="73">
        <v>0.91666666666666663</v>
      </c>
      <c r="J15" s="74">
        <v>1</v>
      </c>
      <c r="K15" s="75">
        <f t="shared" si="5"/>
        <v>8.333333333333337E-2</v>
      </c>
      <c r="L15" s="8"/>
      <c r="M15" s="57"/>
      <c r="N15" s="25"/>
      <c r="O15" s="26">
        <f t="shared" si="6"/>
        <v>0</v>
      </c>
      <c r="P15" s="8"/>
      <c r="Q15" s="247">
        <f t="shared" si="3"/>
        <v>0.37500000000000006</v>
      </c>
      <c r="R15" s="248"/>
      <c r="S15" s="8"/>
      <c r="T15" s="240">
        <f>SUM(+Q15+Q16+Q17+Q18+Q19+Q20+Q21)</f>
        <v>1.5208333333333335</v>
      </c>
      <c r="U15" s="241"/>
      <c r="V15" s="8"/>
      <c r="W15" s="219"/>
      <c r="X15" s="220"/>
      <c r="Y15" s="8"/>
    </row>
    <row r="16" spans="1:25" x14ac:dyDescent="0.25">
      <c r="A16" s="8"/>
      <c r="B16" s="64" t="s">
        <v>6</v>
      </c>
      <c r="C16" s="65">
        <v>42626</v>
      </c>
      <c r="D16" s="8"/>
      <c r="E16" s="60">
        <v>0</v>
      </c>
      <c r="F16" s="15">
        <v>0.20833333333333334</v>
      </c>
      <c r="G16" s="7">
        <f t="shared" si="4"/>
        <v>0.20833333333333334</v>
      </c>
      <c r="H16" s="8"/>
      <c r="I16" s="61">
        <v>0.375</v>
      </c>
      <c r="J16" s="14">
        <v>0.41666666666666669</v>
      </c>
      <c r="K16" s="6">
        <f t="shared" si="5"/>
        <v>4.1666666666666685E-2</v>
      </c>
      <c r="L16" s="8"/>
      <c r="M16" s="53"/>
      <c r="N16" s="30"/>
      <c r="O16" s="31">
        <f t="shared" si="6"/>
        <v>0</v>
      </c>
      <c r="P16" s="8"/>
      <c r="Q16" s="234">
        <f t="shared" si="3"/>
        <v>0.25</v>
      </c>
      <c r="R16" s="235"/>
      <c r="S16" s="8"/>
      <c r="T16" s="242"/>
      <c r="U16" s="243"/>
      <c r="V16" s="8"/>
      <c r="W16" s="219"/>
      <c r="X16" s="220"/>
      <c r="Y16" s="8"/>
    </row>
    <row r="17" spans="1:25" x14ac:dyDescent="0.25">
      <c r="A17" s="8"/>
      <c r="B17" s="64" t="s">
        <v>7</v>
      </c>
      <c r="C17" s="65">
        <v>42627</v>
      </c>
      <c r="D17" s="8"/>
      <c r="E17" s="60">
        <v>0.375</v>
      </c>
      <c r="F17" s="15">
        <v>0.6875</v>
      </c>
      <c r="G17" s="7">
        <f t="shared" si="4"/>
        <v>0.3125</v>
      </c>
      <c r="H17" s="8"/>
      <c r="I17" s="53"/>
      <c r="J17" s="30"/>
      <c r="K17" s="31">
        <f t="shared" si="5"/>
        <v>0</v>
      </c>
      <c r="L17" s="8"/>
      <c r="M17" s="53"/>
      <c r="N17" s="30"/>
      <c r="O17" s="31">
        <f t="shared" si="6"/>
        <v>0</v>
      </c>
      <c r="P17" s="8"/>
      <c r="Q17" s="234">
        <f t="shared" si="3"/>
        <v>0.3125</v>
      </c>
      <c r="R17" s="235"/>
      <c r="S17" s="8"/>
      <c r="T17" s="242"/>
      <c r="U17" s="243"/>
      <c r="V17" s="8"/>
      <c r="W17" s="219"/>
      <c r="X17" s="220"/>
      <c r="Y17" s="8"/>
    </row>
    <row r="18" spans="1:25" x14ac:dyDescent="0.25">
      <c r="A18" s="8"/>
      <c r="B18" s="64" t="s">
        <v>3</v>
      </c>
      <c r="C18" s="65">
        <v>42628</v>
      </c>
      <c r="D18" s="8"/>
      <c r="E18" s="82">
        <v>0.4375</v>
      </c>
      <c r="F18" s="15">
        <v>0.6875</v>
      </c>
      <c r="G18" s="7">
        <f t="shared" si="4"/>
        <v>0.25</v>
      </c>
      <c r="H18" s="8"/>
      <c r="I18" s="59">
        <v>0.75</v>
      </c>
      <c r="J18" s="17">
        <v>0.83333333333333337</v>
      </c>
      <c r="K18" s="18">
        <f t="shared" si="5"/>
        <v>8.333333333333337E-2</v>
      </c>
      <c r="L18" s="8"/>
      <c r="M18" s="55"/>
      <c r="N18" s="33"/>
      <c r="O18" s="31">
        <f t="shared" si="6"/>
        <v>0</v>
      </c>
      <c r="P18" s="8"/>
      <c r="Q18" s="234">
        <f t="shared" si="3"/>
        <v>0.33333333333333337</v>
      </c>
      <c r="R18" s="235"/>
      <c r="S18" s="8"/>
      <c r="T18" s="242"/>
      <c r="U18" s="243"/>
      <c r="V18" s="8"/>
      <c r="W18" s="219"/>
      <c r="X18" s="220"/>
      <c r="Y18" s="8"/>
    </row>
    <row r="19" spans="1:25" x14ac:dyDescent="0.25">
      <c r="A19" s="8"/>
      <c r="B19" s="64" t="s">
        <v>4</v>
      </c>
      <c r="C19" s="65">
        <v>42629</v>
      </c>
      <c r="D19" s="8"/>
      <c r="E19" s="61">
        <v>0.33333333333333331</v>
      </c>
      <c r="F19" s="14">
        <v>0.41666666666666669</v>
      </c>
      <c r="G19" s="6">
        <f t="shared" si="4"/>
        <v>8.333333333333337E-2</v>
      </c>
      <c r="H19" s="8"/>
      <c r="I19" s="61">
        <v>0.41666666666666669</v>
      </c>
      <c r="J19" s="14">
        <v>0.5</v>
      </c>
      <c r="K19" s="6">
        <f t="shared" si="5"/>
        <v>8.3333333333333315E-2</v>
      </c>
      <c r="L19" s="8"/>
      <c r="M19" s="61">
        <v>0.58333333333333337</v>
      </c>
      <c r="N19" s="14">
        <v>0.66666666666666663</v>
      </c>
      <c r="O19" s="6">
        <f t="shared" si="6"/>
        <v>8.3333333333333259E-2</v>
      </c>
      <c r="P19" s="8"/>
      <c r="Q19" s="234">
        <f t="shared" si="3"/>
        <v>0.24999999999999994</v>
      </c>
      <c r="R19" s="235"/>
      <c r="S19" s="8"/>
      <c r="T19" s="242"/>
      <c r="U19" s="243"/>
      <c r="V19" s="8"/>
      <c r="W19" s="219"/>
      <c r="X19" s="220"/>
      <c r="Y19" s="8"/>
    </row>
    <row r="20" spans="1:25" x14ac:dyDescent="0.25">
      <c r="A20" s="8"/>
      <c r="B20" s="64" t="s">
        <v>8</v>
      </c>
      <c r="C20" s="65">
        <v>42630</v>
      </c>
      <c r="D20" s="8"/>
      <c r="E20" s="79"/>
      <c r="F20" s="30"/>
      <c r="G20" s="31">
        <f t="shared" si="4"/>
        <v>0</v>
      </c>
      <c r="H20" s="8"/>
      <c r="I20" s="53"/>
      <c r="J20" s="30"/>
      <c r="K20" s="31">
        <f t="shared" si="5"/>
        <v>0</v>
      </c>
      <c r="L20" s="8"/>
      <c r="M20" s="55"/>
      <c r="N20" s="33"/>
      <c r="O20" s="31">
        <f t="shared" si="6"/>
        <v>0</v>
      </c>
      <c r="P20" s="8"/>
      <c r="Q20" s="234">
        <f t="shared" si="3"/>
        <v>0</v>
      </c>
      <c r="R20" s="235"/>
      <c r="S20" s="8"/>
      <c r="T20" s="242"/>
      <c r="U20" s="243"/>
      <c r="V20" s="8"/>
      <c r="W20" s="219"/>
      <c r="X20" s="220"/>
      <c r="Y20" s="8"/>
    </row>
    <row r="21" spans="1:25" ht="15.75" thickBot="1" x14ac:dyDescent="0.3">
      <c r="A21" s="8"/>
      <c r="B21" s="66" t="s">
        <v>9</v>
      </c>
      <c r="C21" s="67">
        <v>42631</v>
      </c>
      <c r="D21" s="8"/>
      <c r="E21" s="54"/>
      <c r="F21" s="52"/>
      <c r="G21" s="38">
        <f t="shared" si="4"/>
        <v>0</v>
      </c>
      <c r="H21" s="8"/>
      <c r="I21" s="56"/>
      <c r="J21" s="40"/>
      <c r="K21" s="38">
        <f t="shared" si="5"/>
        <v>0</v>
      </c>
      <c r="L21" s="8"/>
      <c r="M21" s="56"/>
      <c r="N21" s="40"/>
      <c r="O21" s="38">
        <f t="shared" si="6"/>
        <v>0</v>
      </c>
      <c r="P21" s="8"/>
      <c r="Q21" s="236">
        <f t="shared" si="3"/>
        <v>0</v>
      </c>
      <c r="R21" s="237"/>
      <c r="S21" s="8"/>
      <c r="T21" s="244"/>
      <c r="U21" s="245"/>
      <c r="V21" s="8"/>
      <c r="W21" s="219"/>
      <c r="X21" s="220"/>
      <c r="Y21" s="8"/>
    </row>
    <row r="22" spans="1:25" ht="15.75" thickTop="1" x14ac:dyDescent="0.25">
      <c r="A22" s="8"/>
      <c r="B22" s="22" t="s">
        <v>5</v>
      </c>
      <c r="C22" s="23">
        <v>42632</v>
      </c>
      <c r="D22" s="8"/>
      <c r="E22" s="82">
        <v>0.375</v>
      </c>
      <c r="F22" s="15">
        <v>0.6875</v>
      </c>
      <c r="G22" s="75">
        <f t="shared" si="4"/>
        <v>0.3125</v>
      </c>
      <c r="H22" s="8"/>
      <c r="I22" s="71"/>
      <c r="J22" s="72"/>
      <c r="K22" s="26">
        <f t="shared" si="5"/>
        <v>0</v>
      </c>
      <c r="L22" s="8"/>
      <c r="M22" s="71"/>
      <c r="N22" s="72"/>
      <c r="O22" s="26">
        <f t="shared" si="6"/>
        <v>0</v>
      </c>
      <c r="P22" s="8"/>
      <c r="Q22" s="216">
        <f t="shared" si="3"/>
        <v>0.3125</v>
      </c>
      <c r="R22" s="211"/>
      <c r="S22" s="8"/>
      <c r="T22" s="217">
        <f>SUM(Q22+Q23+Q24+Q25+Q26+Q27+Q28)</f>
        <v>0.47916666666666669</v>
      </c>
      <c r="U22" s="218"/>
      <c r="V22" s="8"/>
      <c r="W22" s="219"/>
      <c r="X22" s="220"/>
      <c r="Y22" s="8"/>
    </row>
    <row r="23" spans="1:25" x14ac:dyDescent="0.25">
      <c r="A23" s="8"/>
      <c r="B23" s="27" t="s">
        <v>6</v>
      </c>
      <c r="C23" s="28">
        <v>42633</v>
      </c>
      <c r="D23" s="8"/>
      <c r="E23" s="53"/>
      <c r="F23" s="33"/>
      <c r="G23" s="31">
        <f t="shared" si="4"/>
        <v>0</v>
      </c>
      <c r="H23" s="8"/>
      <c r="I23" s="55"/>
      <c r="J23" s="33"/>
      <c r="K23" s="31">
        <f t="shared" si="5"/>
        <v>0</v>
      </c>
      <c r="L23" s="8"/>
      <c r="M23" s="55"/>
      <c r="N23" s="33"/>
      <c r="O23" s="31">
        <f t="shared" si="6"/>
        <v>0</v>
      </c>
      <c r="P23" s="8"/>
      <c r="Q23" s="205">
        <f t="shared" si="3"/>
        <v>0</v>
      </c>
      <c r="R23" s="206"/>
      <c r="S23" s="8"/>
      <c r="T23" s="219"/>
      <c r="U23" s="220"/>
      <c r="V23" s="8"/>
      <c r="W23" s="219"/>
      <c r="X23" s="220"/>
      <c r="Y23" s="8"/>
    </row>
    <row r="24" spans="1:25" x14ac:dyDescent="0.25">
      <c r="A24" s="8"/>
      <c r="B24" s="27" t="s">
        <v>7</v>
      </c>
      <c r="C24" s="28">
        <v>42634</v>
      </c>
      <c r="D24" s="8"/>
      <c r="E24" s="53"/>
      <c r="F24" s="33"/>
      <c r="G24" s="31">
        <f t="shared" si="4"/>
        <v>0</v>
      </c>
      <c r="H24" s="8"/>
      <c r="I24" s="55"/>
      <c r="J24" s="33"/>
      <c r="K24" s="31">
        <f t="shared" si="5"/>
        <v>0</v>
      </c>
      <c r="L24" s="8"/>
      <c r="M24" s="55"/>
      <c r="N24" s="33"/>
      <c r="O24" s="31">
        <f t="shared" si="6"/>
        <v>0</v>
      </c>
      <c r="P24" s="8"/>
      <c r="Q24" s="205">
        <f t="shared" si="3"/>
        <v>0</v>
      </c>
      <c r="R24" s="206"/>
      <c r="S24" s="8"/>
      <c r="T24" s="219"/>
      <c r="U24" s="220"/>
      <c r="V24" s="8"/>
      <c r="W24" s="219"/>
      <c r="X24" s="220"/>
      <c r="Y24" s="8"/>
    </row>
    <row r="25" spans="1:25" x14ac:dyDescent="0.25">
      <c r="A25" s="8"/>
      <c r="B25" s="27" t="s">
        <v>3</v>
      </c>
      <c r="C25" s="28">
        <v>42635</v>
      </c>
      <c r="D25" s="8"/>
      <c r="E25" s="83">
        <v>0.41666666666666669</v>
      </c>
      <c r="F25" s="14">
        <v>0.5</v>
      </c>
      <c r="G25" s="6">
        <f t="shared" si="4"/>
        <v>8.3333333333333315E-2</v>
      </c>
      <c r="H25" s="8"/>
      <c r="I25" s="81">
        <v>0.66666666666666663</v>
      </c>
      <c r="J25" s="17">
        <v>0.75</v>
      </c>
      <c r="K25" s="18">
        <f t="shared" si="5"/>
        <v>8.333333333333337E-2</v>
      </c>
      <c r="L25" s="8"/>
      <c r="M25" s="55"/>
      <c r="N25" s="33"/>
      <c r="O25" s="31">
        <f t="shared" si="6"/>
        <v>0</v>
      </c>
      <c r="P25" s="8"/>
      <c r="Q25" s="205">
        <f t="shared" si="3"/>
        <v>0.16666666666666669</v>
      </c>
      <c r="R25" s="206"/>
      <c r="S25" s="8"/>
      <c r="T25" s="219"/>
      <c r="U25" s="220"/>
      <c r="V25" s="8"/>
      <c r="W25" s="219"/>
      <c r="X25" s="220"/>
      <c r="Y25" s="8"/>
    </row>
    <row r="26" spans="1:25" x14ac:dyDescent="0.25">
      <c r="A26" s="8"/>
      <c r="B26" s="27" t="s">
        <v>4</v>
      </c>
      <c r="C26" s="28">
        <v>42636</v>
      </c>
      <c r="D26" s="8"/>
      <c r="E26" s="53"/>
      <c r="F26" s="30"/>
      <c r="G26" s="31">
        <f t="shared" si="4"/>
        <v>0</v>
      </c>
      <c r="H26" s="8"/>
      <c r="I26" s="55"/>
      <c r="J26" s="33"/>
      <c r="K26" s="31">
        <f t="shared" si="5"/>
        <v>0</v>
      </c>
      <c r="L26" s="8"/>
      <c r="M26" s="55"/>
      <c r="N26" s="33"/>
      <c r="O26" s="31">
        <f t="shared" si="6"/>
        <v>0</v>
      </c>
      <c r="P26" s="8"/>
      <c r="Q26" s="205">
        <f t="shared" si="3"/>
        <v>0</v>
      </c>
      <c r="R26" s="206"/>
      <c r="S26" s="8"/>
      <c r="T26" s="219"/>
      <c r="U26" s="220"/>
      <c r="V26" s="8"/>
      <c r="W26" s="219"/>
      <c r="X26" s="220"/>
      <c r="Y26" s="8"/>
    </row>
    <row r="27" spans="1:25" x14ac:dyDescent="0.25">
      <c r="A27" s="8"/>
      <c r="B27" s="27" t="s">
        <v>8</v>
      </c>
      <c r="C27" s="28">
        <v>42637</v>
      </c>
      <c r="D27" s="8"/>
      <c r="E27" s="53"/>
      <c r="F27" s="30"/>
      <c r="G27" s="31">
        <f t="shared" si="4"/>
        <v>0</v>
      </c>
      <c r="H27" s="8"/>
      <c r="I27" s="55"/>
      <c r="J27" s="33"/>
      <c r="K27" s="31">
        <f t="shared" si="5"/>
        <v>0</v>
      </c>
      <c r="L27" s="8"/>
      <c r="M27" s="55"/>
      <c r="N27" s="33"/>
      <c r="O27" s="31">
        <f t="shared" si="6"/>
        <v>0</v>
      </c>
      <c r="P27" s="8"/>
      <c r="Q27" s="205">
        <f t="shared" si="3"/>
        <v>0</v>
      </c>
      <c r="R27" s="206"/>
      <c r="S27" s="8"/>
      <c r="T27" s="219"/>
      <c r="U27" s="220"/>
      <c r="V27" s="8"/>
      <c r="W27" s="219"/>
      <c r="X27" s="220"/>
      <c r="Y27" s="8"/>
    </row>
    <row r="28" spans="1:25" ht="15.75" thickBot="1" x14ac:dyDescent="0.3">
      <c r="A28" s="8"/>
      <c r="B28" s="36" t="s">
        <v>9</v>
      </c>
      <c r="C28" s="37">
        <v>42638</v>
      </c>
      <c r="D28" s="8"/>
      <c r="E28" s="54"/>
      <c r="F28" s="52"/>
      <c r="G28" s="38">
        <f t="shared" si="4"/>
        <v>0</v>
      </c>
      <c r="H28" s="8"/>
      <c r="I28" s="54"/>
      <c r="J28" s="52"/>
      <c r="K28" s="38">
        <f t="shared" si="5"/>
        <v>0</v>
      </c>
      <c r="L28" s="8"/>
      <c r="M28" s="56"/>
      <c r="N28" s="40"/>
      <c r="O28" s="38">
        <f t="shared" si="6"/>
        <v>0</v>
      </c>
      <c r="P28" s="8"/>
      <c r="Q28" s="208">
        <f t="shared" si="3"/>
        <v>0</v>
      </c>
      <c r="R28" s="209"/>
      <c r="S28" s="8"/>
      <c r="T28" s="221"/>
      <c r="U28" s="222"/>
      <c r="V28" s="8"/>
      <c r="W28" s="219"/>
      <c r="X28" s="220"/>
      <c r="Y28" s="8"/>
    </row>
    <row r="29" spans="1:25" ht="15.75" thickTop="1" x14ac:dyDescent="0.25">
      <c r="A29" s="8"/>
      <c r="B29" s="62" t="s">
        <v>5</v>
      </c>
      <c r="C29" s="63">
        <v>42639</v>
      </c>
      <c r="D29" s="8"/>
      <c r="E29" s="88">
        <v>0.58333333333333337</v>
      </c>
      <c r="F29" s="89">
        <v>0.66666666666666663</v>
      </c>
      <c r="G29" s="90">
        <f t="shared" si="4"/>
        <v>8.3333333333333259E-2</v>
      </c>
      <c r="H29" s="8"/>
      <c r="I29" s="69"/>
      <c r="J29" s="70"/>
      <c r="K29" s="68">
        <f t="shared" si="5"/>
        <v>0</v>
      </c>
      <c r="L29" s="8"/>
      <c r="M29" s="69"/>
      <c r="N29" s="70"/>
      <c r="O29" s="68">
        <f t="shared" si="6"/>
        <v>0</v>
      </c>
      <c r="P29" s="8"/>
      <c r="Q29" s="238">
        <f t="shared" si="3"/>
        <v>8.3333333333333259E-2</v>
      </c>
      <c r="R29" s="239"/>
      <c r="S29" s="8"/>
      <c r="T29" s="246">
        <f>Q29+Q30+Q31+Q32+Q33</f>
        <v>0.33333333333333315</v>
      </c>
      <c r="U29" s="243"/>
      <c r="V29" s="8"/>
      <c r="W29" s="219"/>
      <c r="X29" s="220"/>
      <c r="Y29" s="8"/>
    </row>
    <row r="30" spans="1:25" x14ac:dyDescent="0.25">
      <c r="A30" s="8"/>
      <c r="B30" s="64" t="s">
        <v>6</v>
      </c>
      <c r="C30" s="65">
        <v>42640</v>
      </c>
      <c r="D30" s="8"/>
      <c r="E30" s="32"/>
      <c r="F30" s="33"/>
      <c r="G30" s="31">
        <f t="shared" si="4"/>
        <v>0</v>
      </c>
      <c r="H30" s="8"/>
      <c r="I30" s="34"/>
      <c r="J30" s="33"/>
      <c r="K30" s="31">
        <f t="shared" si="5"/>
        <v>0</v>
      </c>
      <c r="L30" s="8"/>
      <c r="M30" s="34"/>
      <c r="N30" s="33"/>
      <c r="O30" s="31">
        <f t="shared" si="6"/>
        <v>0</v>
      </c>
      <c r="P30" s="8"/>
      <c r="Q30" s="234">
        <f t="shared" si="3"/>
        <v>0</v>
      </c>
      <c r="R30" s="235"/>
      <c r="S30" s="8"/>
      <c r="T30" s="242"/>
      <c r="U30" s="243"/>
      <c r="V30" s="8"/>
      <c r="W30" s="219"/>
      <c r="X30" s="220"/>
      <c r="Y30" s="8"/>
    </row>
    <row r="31" spans="1:25" x14ac:dyDescent="0.25">
      <c r="A31" s="8"/>
      <c r="B31" s="64" t="s">
        <v>7</v>
      </c>
      <c r="C31" s="65">
        <v>42641</v>
      </c>
      <c r="D31" s="8"/>
      <c r="E31" s="32"/>
      <c r="F31" s="33"/>
      <c r="G31" s="31">
        <f t="shared" si="4"/>
        <v>0</v>
      </c>
      <c r="H31" s="8"/>
      <c r="I31" s="34"/>
      <c r="J31" s="33"/>
      <c r="K31" s="31">
        <f t="shared" si="5"/>
        <v>0</v>
      </c>
      <c r="L31" s="8"/>
      <c r="M31" s="34"/>
      <c r="N31" s="33"/>
      <c r="O31" s="31">
        <f t="shared" si="6"/>
        <v>0</v>
      </c>
      <c r="P31" s="8"/>
      <c r="Q31" s="234">
        <f t="shared" si="3"/>
        <v>0</v>
      </c>
      <c r="R31" s="235"/>
      <c r="S31" s="8"/>
      <c r="T31" s="242"/>
      <c r="U31" s="243"/>
      <c r="V31" s="8"/>
      <c r="W31" s="219"/>
      <c r="X31" s="220"/>
      <c r="Y31" s="8"/>
    </row>
    <row r="32" spans="1:25" x14ac:dyDescent="0.25">
      <c r="A32" s="8"/>
      <c r="B32" s="64" t="s">
        <v>3</v>
      </c>
      <c r="C32" s="65">
        <v>42642</v>
      </c>
      <c r="D32" s="8"/>
      <c r="E32" s="96">
        <v>0.16666666666666666</v>
      </c>
      <c r="F32" s="97">
        <v>0.33333333333333331</v>
      </c>
      <c r="G32" s="98">
        <f t="shared" si="4"/>
        <v>0.16666666666666666</v>
      </c>
      <c r="H32" s="8"/>
      <c r="I32" s="32"/>
      <c r="J32" s="35"/>
      <c r="K32" s="31">
        <f t="shared" si="5"/>
        <v>0</v>
      </c>
      <c r="L32" s="8"/>
      <c r="M32" s="34"/>
      <c r="N32" s="33"/>
      <c r="O32" s="31">
        <f t="shared" si="6"/>
        <v>0</v>
      </c>
      <c r="P32" s="8"/>
      <c r="Q32" s="234">
        <f t="shared" si="3"/>
        <v>0.16666666666666666</v>
      </c>
      <c r="R32" s="235"/>
      <c r="S32" s="8"/>
      <c r="T32" s="242"/>
      <c r="U32" s="243"/>
      <c r="V32" s="8"/>
      <c r="W32" s="219"/>
      <c r="X32" s="220"/>
      <c r="Y32" s="8"/>
    </row>
    <row r="33" spans="1:25" ht="15.75" thickBot="1" x14ac:dyDescent="0.3">
      <c r="A33" s="8"/>
      <c r="B33" s="66" t="s">
        <v>4</v>
      </c>
      <c r="C33" s="67">
        <v>42643</v>
      </c>
      <c r="D33" s="8"/>
      <c r="E33" s="84">
        <v>0.52083333333333337</v>
      </c>
      <c r="F33" s="19">
        <v>0.60416666666666663</v>
      </c>
      <c r="G33" s="20">
        <f t="shared" si="4"/>
        <v>8.3333333333333259E-2</v>
      </c>
      <c r="H33" s="8"/>
      <c r="I33" s="41"/>
      <c r="J33" s="52"/>
      <c r="K33" s="38">
        <f t="shared" si="5"/>
        <v>0</v>
      </c>
      <c r="L33" s="8"/>
      <c r="M33" s="42"/>
      <c r="N33" s="40"/>
      <c r="O33" s="38">
        <f t="shared" si="6"/>
        <v>0</v>
      </c>
      <c r="P33" s="8"/>
      <c r="Q33" s="236">
        <f t="shared" si="3"/>
        <v>8.3333333333333259E-2</v>
      </c>
      <c r="R33" s="237"/>
      <c r="S33" s="8"/>
      <c r="T33" s="244"/>
      <c r="U33" s="245"/>
      <c r="V33" s="8"/>
      <c r="W33" s="221"/>
      <c r="X33" s="222"/>
      <c r="Y33" s="8"/>
    </row>
    <row r="34" spans="1:25" ht="16.5" thickTop="1" thickBot="1" x14ac:dyDescent="0.3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1:25" ht="16.5" thickTop="1" thickBot="1" x14ac:dyDescent="0.3">
      <c r="A35" s="80"/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228" t="s">
        <v>28</v>
      </c>
      <c r="U35" s="229"/>
      <c r="V35" s="80"/>
      <c r="W35" s="232"/>
      <c r="X35" s="233"/>
      <c r="Y35" s="80"/>
    </row>
    <row r="36" spans="1:25" ht="16.5" thickTop="1" thickBot="1" x14ac:dyDescent="0.3">
      <c r="A36" s="80"/>
      <c r="B36" s="80"/>
      <c r="C36" s="51" t="s">
        <v>19</v>
      </c>
      <c r="D36" s="223" t="s">
        <v>20</v>
      </c>
      <c r="E36" s="224"/>
      <c r="F36" s="224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</row>
    <row r="37" spans="1:25" ht="16.5" thickTop="1" thickBot="1" x14ac:dyDescent="0.3">
      <c r="A37" s="80"/>
      <c r="B37" s="80"/>
      <c r="C37" s="99" t="s">
        <v>21</v>
      </c>
      <c r="D37" s="250" t="s">
        <v>32</v>
      </c>
      <c r="E37" s="250"/>
      <c r="F37" s="25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228" t="s">
        <v>26</v>
      </c>
      <c r="U37" s="229"/>
      <c r="V37" s="80"/>
      <c r="W37" s="230"/>
      <c r="X37" s="231"/>
      <c r="Y37" s="80"/>
    </row>
    <row r="38" spans="1:25" ht="16.5" thickTop="1" thickBot="1" x14ac:dyDescent="0.3">
      <c r="A38" s="80"/>
      <c r="B38" s="80"/>
      <c r="C38" s="58" t="s">
        <v>21</v>
      </c>
      <c r="D38" s="225" t="s">
        <v>22</v>
      </c>
      <c r="E38" s="225"/>
      <c r="F38" s="225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</row>
    <row r="39" spans="1:25" ht="16.5" thickTop="1" thickBot="1" x14ac:dyDescent="0.3">
      <c r="A39" s="80"/>
      <c r="B39" s="80"/>
      <c r="C39" s="85" t="s">
        <v>23</v>
      </c>
      <c r="D39" s="227" t="s">
        <v>15</v>
      </c>
      <c r="E39" s="227"/>
      <c r="F39" s="227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228" t="s">
        <v>27</v>
      </c>
      <c r="U39" s="229"/>
      <c r="V39" s="80"/>
      <c r="W39" s="230"/>
      <c r="X39" s="231"/>
      <c r="Y39" s="80"/>
    </row>
    <row r="40" spans="1:25" ht="16.5" thickTop="1" thickBot="1" x14ac:dyDescent="0.3">
      <c r="A40" s="80"/>
      <c r="B40" s="80"/>
      <c r="C40" s="87" t="s">
        <v>24</v>
      </c>
      <c r="D40" s="249" t="s">
        <v>25</v>
      </c>
      <c r="E40" s="249"/>
      <c r="F40" s="249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</row>
    <row r="41" spans="1:25" ht="16.5" thickTop="1" thickBot="1" x14ac:dyDescent="0.3">
      <c r="A41" s="80"/>
      <c r="B41" s="80"/>
      <c r="C41" s="86"/>
      <c r="D41" s="86"/>
      <c r="E41" s="86"/>
      <c r="F41" s="86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228" t="s">
        <v>29</v>
      </c>
      <c r="U41" s="229"/>
      <c r="V41" s="80"/>
      <c r="W41" s="230"/>
      <c r="X41" s="231"/>
      <c r="Y41" s="80"/>
    </row>
    <row r="42" spans="1:25" ht="16.5" thickTop="1" thickBot="1" x14ac:dyDescent="0.3">
      <c r="A42" s="80"/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</row>
    <row r="43" spans="1:25" ht="16.5" thickTop="1" thickBot="1" x14ac:dyDescent="0.3">
      <c r="A43" s="80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228" t="s">
        <v>30</v>
      </c>
      <c r="U43" s="229"/>
      <c r="V43" s="80"/>
      <c r="W43" s="230"/>
      <c r="X43" s="231"/>
      <c r="Y43" s="80"/>
    </row>
    <row r="44" spans="1:25" ht="16.5" thickTop="1" thickBot="1" x14ac:dyDescent="0.3">
      <c r="A44" s="80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</row>
    <row r="45" spans="1:25" ht="16.5" thickTop="1" thickBot="1" x14ac:dyDescent="0.3">
      <c r="A45" s="80"/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228" t="s">
        <v>31</v>
      </c>
      <c r="U45" s="229"/>
      <c r="V45" s="80"/>
      <c r="W45" s="230"/>
      <c r="X45" s="231"/>
      <c r="Y45" s="80"/>
    </row>
    <row r="46" spans="1:25" ht="15.75" thickTop="1" x14ac:dyDescent="0.25">
      <c r="A46" s="80"/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</row>
  </sheetData>
  <mergeCells count="60">
    <mergeCell ref="D40:F40"/>
    <mergeCell ref="D37:F37"/>
    <mergeCell ref="D39:F39"/>
    <mergeCell ref="W2:X2"/>
    <mergeCell ref="E2:G2"/>
    <mergeCell ref="I2:K2"/>
    <mergeCell ref="M2:O2"/>
    <mergeCell ref="Q2:R2"/>
    <mergeCell ref="T2:U2"/>
    <mergeCell ref="W4:X33"/>
    <mergeCell ref="Q5:R5"/>
    <mergeCell ref="Q6:R6"/>
    <mergeCell ref="Q7:R7"/>
    <mergeCell ref="Q8:R8"/>
    <mergeCell ref="Q9:R9"/>
    <mergeCell ref="Q10:R10"/>
    <mergeCell ref="Q16:R16"/>
    <mergeCell ref="Q17:R17"/>
    <mergeCell ref="Q22:R22"/>
    <mergeCell ref="Q3:R3"/>
    <mergeCell ref="Q4:R4"/>
    <mergeCell ref="Q19:R19"/>
    <mergeCell ref="Q20:R20"/>
    <mergeCell ref="Q21:R21"/>
    <mergeCell ref="Q18:R18"/>
    <mergeCell ref="Q11:R11"/>
    <mergeCell ref="Q12:R12"/>
    <mergeCell ref="Q13:R13"/>
    <mergeCell ref="Q14:R14"/>
    <mergeCell ref="Q15:R15"/>
    <mergeCell ref="T4:U7"/>
    <mergeCell ref="T8:U14"/>
    <mergeCell ref="T15:U21"/>
    <mergeCell ref="T22:U28"/>
    <mergeCell ref="T29:U33"/>
    <mergeCell ref="D38:F38"/>
    <mergeCell ref="Q23:R23"/>
    <mergeCell ref="D36:F36"/>
    <mergeCell ref="Q32:R32"/>
    <mergeCell ref="Q33:R33"/>
    <mergeCell ref="Q25:R25"/>
    <mergeCell ref="Q26:R26"/>
    <mergeCell ref="Q27:R27"/>
    <mergeCell ref="Q28:R28"/>
    <mergeCell ref="Q29:R29"/>
    <mergeCell ref="Q30:R30"/>
    <mergeCell ref="Q31:R31"/>
    <mergeCell ref="Q24:R24"/>
    <mergeCell ref="W35:X35"/>
    <mergeCell ref="W37:X37"/>
    <mergeCell ref="T35:U35"/>
    <mergeCell ref="T37:U37"/>
    <mergeCell ref="T39:U39"/>
    <mergeCell ref="W39:X39"/>
    <mergeCell ref="T41:U41"/>
    <mergeCell ref="W41:X41"/>
    <mergeCell ref="T43:U43"/>
    <mergeCell ref="W43:X43"/>
    <mergeCell ref="T45:U45"/>
    <mergeCell ref="W45:X45"/>
  </mergeCells>
  <pageMargins left="0.7" right="0.7" top="0.75" bottom="0.75" header="0.3" footer="0.3"/>
  <pageSetup paperSize="9" scale="57" orientation="landscape" r:id="rId1"/>
  <ignoredErrors>
    <ignoredError sqref="T1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42"/>
  <sheetViews>
    <sheetView topLeftCell="A9" workbookViewId="0">
      <selection activeCell="W38" sqref="W38"/>
    </sheetView>
  </sheetViews>
  <sheetFormatPr baseColWidth="10" defaultRowHeight="15" x14ac:dyDescent="0.25"/>
  <cols>
    <col min="1" max="1" width="4.28515625" style="47" customWidth="1"/>
    <col min="2" max="2" width="11.42578125" style="47"/>
    <col min="3" max="3" width="10.7109375" style="47" bestFit="1" customWidth="1"/>
    <col min="4" max="4" width="4.28515625" style="47" customWidth="1"/>
    <col min="5" max="7" width="11.42578125" style="47"/>
    <col min="8" max="8" width="4.28515625" style="47" customWidth="1"/>
    <col min="9" max="11" width="11.42578125" style="47"/>
    <col min="12" max="12" width="4.28515625" style="47" customWidth="1"/>
    <col min="13" max="15" width="11.42578125" style="47"/>
    <col min="16" max="16" width="4.28515625" style="47" customWidth="1"/>
    <col min="17" max="18" width="11.42578125" style="47"/>
    <col min="19" max="19" width="4.28515625" style="47" customWidth="1"/>
    <col min="20" max="21" width="11.42578125" style="47"/>
    <col min="22" max="22" width="4.28515625" style="47" customWidth="1"/>
    <col min="23" max="24" width="11.42578125" style="47"/>
    <col min="25" max="25" width="4.28515625" style="47" customWidth="1"/>
  </cols>
  <sheetData>
    <row r="4" spans="1:25" ht="15.75" thickBot="1" x14ac:dyDescent="0.3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</row>
    <row r="5" spans="1:25" ht="16.5" thickTop="1" thickBot="1" x14ac:dyDescent="0.3">
      <c r="A5" s="21"/>
      <c r="B5" s="21"/>
      <c r="C5" s="21"/>
      <c r="D5" s="21"/>
      <c r="E5" s="202" t="s">
        <v>10</v>
      </c>
      <c r="F5" s="203"/>
      <c r="G5" s="204"/>
      <c r="H5" s="21"/>
      <c r="I5" s="202" t="s">
        <v>11</v>
      </c>
      <c r="J5" s="203"/>
      <c r="K5" s="204"/>
      <c r="L5" s="21"/>
      <c r="M5" s="202" t="s">
        <v>12</v>
      </c>
      <c r="N5" s="203"/>
      <c r="O5" s="204"/>
      <c r="P5" s="21"/>
      <c r="Q5" s="202" t="s">
        <v>0</v>
      </c>
      <c r="R5" s="204"/>
      <c r="S5" s="21"/>
      <c r="T5" s="202" t="s">
        <v>1</v>
      </c>
      <c r="U5" s="204"/>
      <c r="V5" s="21"/>
      <c r="W5" s="202" t="s">
        <v>2</v>
      </c>
      <c r="X5" s="204"/>
      <c r="Y5" s="21"/>
    </row>
    <row r="6" spans="1:25" ht="16.5" thickTop="1" thickBot="1" x14ac:dyDescent="0.3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07"/>
      <c r="R6" s="207"/>
      <c r="S6" s="21"/>
      <c r="T6" s="21"/>
      <c r="U6" s="21"/>
      <c r="V6" s="21"/>
      <c r="W6" s="21"/>
      <c r="X6" s="21"/>
      <c r="Y6" s="21"/>
    </row>
    <row r="7" spans="1:25" ht="15.75" thickTop="1" x14ac:dyDescent="0.25">
      <c r="A7" s="21"/>
      <c r="B7" s="22" t="s">
        <v>8</v>
      </c>
      <c r="C7" s="23">
        <v>42644</v>
      </c>
      <c r="D7" s="21"/>
      <c r="E7" s="95"/>
      <c r="F7" s="25"/>
      <c r="G7" s="26">
        <f t="shared" ref="G7:G9" si="0">F7-E7</f>
        <v>0</v>
      </c>
      <c r="H7" s="21"/>
      <c r="I7" s="95"/>
      <c r="J7" s="25"/>
      <c r="K7" s="26">
        <f t="shared" ref="K7:K9" si="1">J7-I7</f>
        <v>0</v>
      </c>
      <c r="L7" s="21"/>
      <c r="M7" s="95"/>
      <c r="N7" s="25"/>
      <c r="O7" s="26">
        <f t="shared" ref="O7:O9" si="2">N7-M7</f>
        <v>0</v>
      </c>
      <c r="P7" s="21"/>
      <c r="Q7" s="216">
        <f>G7+K7+O7</f>
        <v>0</v>
      </c>
      <c r="R7" s="211"/>
      <c r="S7" s="21"/>
      <c r="T7" s="217">
        <f>Q7+Q8</f>
        <v>0</v>
      </c>
      <c r="U7" s="218"/>
      <c r="V7" s="21"/>
      <c r="W7" s="253">
        <f>T7+T9+T16+T23+T30+T37</f>
        <v>0.54166666666666674</v>
      </c>
      <c r="X7" s="254"/>
      <c r="Y7" s="21"/>
    </row>
    <row r="8" spans="1:25" ht="15.75" thickBot="1" x14ac:dyDescent="0.3">
      <c r="A8" s="21"/>
      <c r="B8" s="36" t="s">
        <v>9</v>
      </c>
      <c r="C8" s="37">
        <v>42645</v>
      </c>
      <c r="D8" s="21"/>
      <c r="E8" s="92"/>
      <c r="F8" s="52"/>
      <c r="G8" s="38">
        <f t="shared" si="0"/>
        <v>0</v>
      </c>
      <c r="H8" s="21"/>
      <c r="I8" s="92"/>
      <c r="J8" s="52"/>
      <c r="K8" s="38">
        <f t="shared" si="1"/>
        <v>0</v>
      </c>
      <c r="L8" s="21"/>
      <c r="M8" s="92"/>
      <c r="N8" s="52"/>
      <c r="O8" s="38">
        <f t="shared" si="2"/>
        <v>0</v>
      </c>
      <c r="P8" s="21"/>
      <c r="Q8" s="208">
        <f t="shared" ref="Q8:Q36" si="3">G8+K8+O8</f>
        <v>0</v>
      </c>
      <c r="R8" s="209"/>
      <c r="S8" s="21"/>
      <c r="T8" s="221"/>
      <c r="U8" s="222"/>
      <c r="V8" s="21"/>
      <c r="W8" s="255"/>
      <c r="X8" s="256"/>
      <c r="Y8" s="21"/>
    </row>
    <row r="9" spans="1:25" ht="15.75" thickTop="1" x14ac:dyDescent="0.25">
      <c r="A9" s="21"/>
      <c r="B9" s="107" t="s">
        <v>5</v>
      </c>
      <c r="C9" s="108">
        <v>42646</v>
      </c>
      <c r="D9" s="21"/>
      <c r="E9" s="111"/>
      <c r="F9" s="112"/>
      <c r="G9" s="68">
        <f t="shared" si="0"/>
        <v>0</v>
      </c>
      <c r="H9" s="21"/>
      <c r="I9" s="111"/>
      <c r="J9" s="112"/>
      <c r="K9" s="68">
        <f t="shared" si="1"/>
        <v>0</v>
      </c>
      <c r="L9" s="21"/>
      <c r="M9" s="111"/>
      <c r="N9" s="112"/>
      <c r="O9" s="68">
        <f t="shared" si="2"/>
        <v>0</v>
      </c>
      <c r="P9" s="21"/>
      <c r="Q9" s="263">
        <f t="shared" si="3"/>
        <v>0</v>
      </c>
      <c r="R9" s="264"/>
      <c r="S9" s="21"/>
      <c r="T9" s="217">
        <f>SUM(Q9+Q10+Q11+Q12+Q13+Q14+Q15)</f>
        <v>0.29166666666666669</v>
      </c>
      <c r="U9" s="218"/>
      <c r="V9" s="21"/>
      <c r="W9" s="255"/>
      <c r="X9" s="256"/>
      <c r="Y9" s="21"/>
    </row>
    <row r="10" spans="1:25" x14ac:dyDescent="0.25">
      <c r="A10" s="21"/>
      <c r="B10" s="27" t="s">
        <v>6</v>
      </c>
      <c r="C10" s="28">
        <v>42647</v>
      </c>
      <c r="D10" s="21"/>
      <c r="E10" s="91"/>
      <c r="F10" s="30"/>
      <c r="G10" s="31">
        <f>F10-E10</f>
        <v>0</v>
      </c>
      <c r="H10" s="21"/>
      <c r="I10" s="91"/>
      <c r="J10" s="30"/>
      <c r="K10" s="31">
        <f>J10-I10</f>
        <v>0</v>
      </c>
      <c r="L10" s="21"/>
      <c r="M10" s="91"/>
      <c r="N10" s="30"/>
      <c r="O10" s="31">
        <f>N10-M10</f>
        <v>0</v>
      </c>
      <c r="P10" s="21"/>
      <c r="Q10" s="205">
        <f t="shared" si="3"/>
        <v>0</v>
      </c>
      <c r="R10" s="206"/>
      <c r="S10" s="21"/>
      <c r="T10" s="219"/>
      <c r="U10" s="220"/>
      <c r="V10" s="21"/>
      <c r="W10" s="255"/>
      <c r="X10" s="256"/>
      <c r="Y10" s="21"/>
    </row>
    <row r="11" spans="1:25" x14ac:dyDescent="0.25">
      <c r="A11" s="21"/>
      <c r="B11" s="27" t="s">
        <v>7</v>
      </c>
      <c r="C11" s="28">
        <v>42648</v>
      </c>
      <c r="D11" s="21"/>
      <c r="E11" s="100">
        <v>0.125</v>
      </c>
      <c r="F11" s="14">
        <v>0.33333333333333331</v>
      </c>
      <c r="G11" s="6">
        <f t="shared" ref="G11:G37" si="4">F11-E11</f>
        <v>0.20833333333333331</v>
      </c>
      <c r="H11" s="21"/>
      <c r="I11" s="91"/>
      <c r="J11" s="30"/>
      <c r="K11" s="31">
        <f t="shared" ref="K11:K37" si="5">J11-I11</f>
        <v>0</v>
      </c>
      <c r="L11" s="21"/>
      <c r="M11" s="91"/>
      <c r="N11" s="30"/>
      <c r="O11" s="31">
        <f t="shared" ref="O11:O37" si="6">N11-M11</f>
        <v>0</v>
      </c>
      <c r="P11" s="21"/>
      <c r="Q11" s="205">
        <f t="shared" si="3"/>
        <v>0.20833333333333331</v>
      </c>
      <c r="R11" s="206"/>
      <c r="S11" s="21"/>
      <c r="T11" s="219"/>
      <c r="U11" s="220"/>
      <c r="V11" s="21"/>
      <c r="W11" s="255"/>
      <c r="X11" s="256"/>
      <c r="Y11" s="21"/>
    </row>
    <row r="12" spans="1:25" x14ac:dyDescent="0.25">
      <c r="A12" s="21"/>
      <c r="B12" s="27" t="s">
        <v>3</v>
      </c>
      <c r="C12" s="28">
        <v>42649</v>
      </c>
      <c r="D12" s="21"/>
      <c r="E12" s="91"/>
      <c r="F12" s="30"/>
      <c r="G12" s="31">
        <f t="shared" si="4"/>
        <v>0</v>
      </c>
      <c r="H12" s="21"/>
      <c r="I12" s="91"/>
      <c r="J12" s="30"/>
      <c r="K12" s="31">
        <f t="shared" si="5"/>
        <v>0</v>
      </c>
      <c r="L12" s="21"/>
      <c r="M12" s="91"/>
      <c r="N12" s="30"/>
      <c r="O12" s="31">
        <f t="shared" si="6"/>
        <v>0</v>
      </c>
      <c r="P12" s="21"/>
      <c r="Q12" s="205">
        <f t="shared" si="3"/>
        <v>0</v>
      </c>
      <c r="R12" s="206"/>
      <c r="S12" s="21"/>
      <c r="T12" s="219"/>
      <c r="U12" s="220"/>
      <c r="V12" s="21"/>
      <c r="W12" s="255"/>
      <c r="X12" s="256"/>
      <c r="Y12" s="21"/>
    </row>
    <row r="13" spans="1:25" x14ac:dyDescent="0.25">
      <c r="A13" s="21"/>
      <c r="B13" s="27" t="s">
        <v>4</v>
      </c>
      <c r="C13" s="28">
        <v>42650</v>
      </c>
      <c r="D13" s="21"/>
      <c r="E13" s="101">
        <v>0.75</v>
      </c>
      <c r="F13" s="15">
        <v>0.83333333333333337</v>
      </c>
      <c r="G13" s="7">
        <f t="shared" si="4"/>
        <v>8.333333333333337E-2</v>
      </c>
      <c r="H13" s="21"/>
      <c r="I13" s="91"/>
      <c r="J13" s="30"/>
      <c r="K13" s="31">
        <f t="shared" si="5"/>
        <v>0</v>
      </c>
      <c r="L13" s="21"/>
      <c r="M13" s="91"/>
      <c r="N13" s="30"/>
      <c r="O13" s="31">
        <f t="shared" si="6"/>
        <v>0</v>
      </c>
      <c r="P13" s="21"/>
      <c r="Q13" s="205">
        <f t="shared" si="3"/>
        <v>8.333333333333337E-2</v>
      </c>
      <c r="R13" s="206"/>
      <c r="S13" s="21"/>
      <c r="T13" s="219"/>
      <c r="U13" s="220"/>
      <c r="V13" s="21"/>
      <c r="W13" s="255"/>
      <c r="X13" s="256"/>
      <c r="Y13" s="21"/>
    </row>
    <row r="14" spans="1:25" x14ac:dyDescent="0.25">
      <c r="A14" s="21"/>
      <c r="B14" s="27" t="s">
        <v>8</v>
      </c>
      <c r="C14" s="28">
        <v>42651</v>
      </c>
      <c r="D14" s="21"/>
      <c r="E14" s="91"/>
      <c r="F14" s="30"/>
      <c r="G14" s="31">
        <f t="shared" si="4"/>
        <v>0</v>
      </c>
      <c r="H14" s="21"/>
      <c r="I14" s="91"/>
      <c r="J14" s="30"/>
      <c r="K14" s="31">
        <f t="shared" si="5"/>
        <v>0</v>
      </c>
      <c r="L14" s="21"/>
      <c r="M14" s="91"/>
      <c r="N14" s="30"/>
      <c r="O14" s="31">
        <f t="shared" si="6"/>
        <v>0</v>
      </c>
      <c r="P14" s="21"/>
      <c r="Q14" s="205">
        <f t="shared" si="3"/>
        <v>0</v>
      </c>
      <c r="R14" s="206"/>
      <c r="S14" s="21"/>
      <c r="T14" s="219"/>
      <c r="U14" s="220"/>
      <c r="V14" s="21"/>
      <c r="W14" s="255"/>
      <c r="X14" s="256"/>
      <c r="Y14" s="21"/>
    </row>
    <row r="15" spans="1:25" ht="15.75" thickBot="1" x14ac:dyDescent="0.3">
      <c r="A15" s="21"/>
      <c r="B15" s="109" t="s">
        <v>9</v>
      </c>
      <c r="C15" s="110">
        <v>42652</v>
      </c>
      <c r="D15" s="21"/>
      <c r="E15" s="113"/>
      <c r="F15" s="114"/>
      <c r="G15" s="115">
        <f t="shared" si="4"/>
        <v>0</v>
      </c>
      <c r="H15" s="21"/>
      <c r="I15" s="113"/>
      <c r="J15" s="114"/>
      <c r="K15" s="115">
        <f t="shared" si="5"/>
        <v>0</v>
      </c>
      <c r="L15" s="21"/>
      <c r="M15" s="113"/>
      <c r="N15" s="114"/>
      <c r="O15" s="115">
        <f t="shared" si="6"/>
        <v>0</v>
      </c>
      <c r="P15" s="21"/>
      <c r="Q15" s="261">
        <f t="shared" si="3"/>
        <v>0</v>
      </c>
      <c r="R15" s="262"/>
      <c r="S15" s="21"/>
      <c r="T15" s="221"/>
      <c r="U15" s="222"/>
      <c r="V15" s="21"/>
      <c r="W15" s="255"/>
      <c r="X15" s="256"/>
      <c r="Y15" s="21"/>
    </row>
    <row r="16" spans="1:25" ht="15.75" thickTop="1" x14ac:dyDescent="0.25">
      <c r="A16" s="21"/>
      <c r="B16" s="22" t="s">
        <v>5</v>
      </c>
      <c r="C16" s="23">
        <v>42653</v>
      </c>
      <c r="D16" s="21"/>
      <c r="E16" s="95"/>
      <c r="F16" s="25"/>
      <c r="G16" s="26">
        <f t="shared" si="4"/>
        <v>0</v>
      </c>
      <c r="H16" s="21"/>
      <c r="I16" s="95"/>
      <c r="J16" s="25"/>
      <c r="K16" s="26">
        <f t="shared" si="5"/>
        <v>0</v>
      </c>
      <c r="L16" s="21"/>
      <c r="M16" s="95"/>
      <c r="N16" s="25"/>
      <c r="O16" s="26">
        <f t="shared" si="6"/>
        <v>0</v>
      </c>
      <c r="P16" s="21"/>
      <c r="Q16" s="216">
        <f t="shared" si="3"/>
        <v>0</v>
      </c>
      <c r="R16" s="211"/>
      <c r="S16" s="21"/>
      <c r="T16" s="217">
        <f>SUM(+Q16+Q17+Q18+Q19+Q20+Q21+Q22)</f>
        <v>8.333333333333337E-2</v>
      </c>
      <c r="U16" s="218"/>
      <c r="V16" s="21"/>
      <c r="W16" s="255"/>
      <c r="X16" s="256"/>
      <c r="Y16" s="21"/>
    </row>
    <row r="17" spans="1:25" x14ac:dyDescent="0.25">
      <c r="A17" s="21"/>
      <c r="B17" s="27" t="s">
        <v>6</v>
      </c>
      <c r="C17" s="28">
        <v>42654</v>
      </c>
      <c r="D17" s="21"/>
      <c r="E17" s="91"/>
      <c r="F17" s="30"/>
      <c r="G17" s="31">
        <f t="shared" si="4"/>
        <v>0</v>
      </c>
      <c r="H17" s="21"/>
      <c r="I17" s="91"/>
      <c r="J17" s="30"/>
      <c r="K17" s="31">
        <f t="shared" si="5"/>
        <v>0</v>
      </c>
      <c r="L17" s="21"/>
      <c r="M17" s="91"/>
      <c r="N17" s="30"/>
      <c r="O17" s="31">
        <f t="shared" si="6"/>
        <v>0</v>
      </c>
      <c r="P17" s="21"/>
      <c r="Q17" s="205">
        <f t="shared" si="3"/>
        <v>0</v>
      </c>
      <c r="R17" s="206"/>
      <c r="S17" s="21"/>
      <c r="T17" s="219"/>
      <c r="U17" s="220"/>
      <c r="V17" s="21"/>
      <c r="W17" s="255"/>
      <c r="X17" s="256"/>
      <c r="Y17" s="21"/>
    </row>
    <row r="18" spans="1:25" x14ac:dyDescent="0.25">
      <c r="A18" s="21"/>
      <c r="B18" s="27" t="s">
        <v>7</v>
      </c>
      <c r="C18" s="28">
        <v>42655</v>
      </c>
      <c r="D18" s="21"/>
      <c r="E18" s="91"/>
      <c r="F18" s="30"/>
      <c r="G18" s="31">
        <f t="shared" si="4"/>
        <v>0</v>
      </c>
      <c r="H18" s="21"/>
      <c r="I18" s="91"/>
      <c r="J18" s="30"/>
      <c r="K18" s="31">
        <f t="shared" si="5"/>
        <v>0</v>
      </c>
      <c r="L18" s="21"/>
      <c r="M18" s="91"/>
      <c r="N18" s="30"/>
      <c r="O18" s="31">
        <f t="shared" si="6"/>
        <v>0</v>
      </c>
      <c r="P18" s="21"/>
      <c r="Q18" s="205">
        <f t="shared" si="3"/>
        <v>0</v>
      </c>
      <c r="R18" s="206"/>
      <c r="S18" s="21"/>
      <c r="T18" s="219"/>
      <c r="U18" s="220"/>
      <c r="V18" s="21"/>
      <c r="W18" s="255"/>
      <c r="X18" s="256"/>
      <c r="Y18" s="21"/>
    </row>
    <row r="19" spans="1:25" x14ac:dyDescent="0.25">
      <c r="A19" s="21"/>
      <c r="B19" s="27" t="s">
        <v>3</v>
      </c>
      <c r="C19" s="28">
        <v>42656</v>
      </c>
      <c r="D19" s="21"/>
      <c r="E19" s="91"/>
      <c r="F19" s="30"/>
      <c r="G19" s="31">
        <f t="shared" si="4"/>
        <v>0</v>
      </c>
      <c r="H19" s="21"/>
      <c r="I19" s="91"/>
      <c r="J19" s="30"/>
      <c r="K19" s="31">
        <f t="shared" si="5"/>
        <v>0</v>
      </c>
      <c r="L19" s="21"/>
      <c r="M19" s="91"/>
      <c r="N19" s="30"/>
      <c r="O19" s="31">
        <f t="shared" si="6"/>
        <v>0</v>
      </c>
      <c r="P19" s="21"/>
      <c r="Q19" s="205">
        <f t="shared" si="3"/>
        <v>0</v>
      </c>
      <c r="R19" s="206"/>
      <c r="S19" s="21"/>
      <c r="T19" s="219"/>
      <c r="U19" s="220"/>
      <c r="V19" s="21"/>
      <c r="W19" s="255"/>
      <c r="X19" s="256"/>
      <c r="Y19" s="21"/>
    </row>
    <row r="20" spans="1:25" x14ac:dyDescent="0.25">
      <c r="A20" s="21"/>
      <c r="B20" s="27" t="s">
        <v>4</v>
      </c>
      <c r="C20" s="28">
        <v>42657</v>
      </c>
      <c r="D20" s="21"/>
      <c r="E20" s="101">
        <v>0.75</v>
      </c>
      <c r="F20" s="15">
        <v>0.83333333333333337</v>
      </c>
      <c r="G20" s="7">
        <f t="shared" si="4"/>
        <v>8.333333333333337E-2</v>
      </c>
      <c r="H20" s="21"/>
      <c r="I20" s="91"/>
      <c r="J20" s="30"/>
      <c r="K20" s="31">
        <f t="shared" si="5"/>
        <v>0</v>
      </c>
      <c r="L20" s="21"/>
      <c r="M20" s="91"/>
      <c r="N20" s="30"/>
      <c r="O20" s="31">
        <f t="shared" si="6"/>
        <v>0</v>
      </c>
      <c r="P20" s="21"/>
      <c r="Q20" s="205">
        <f t="shared" si="3"/>
        <v>8.333333333333337E-2</v>
      </c>
      <c r="R20" s="206"/>
      <c r="S20" s="21"/>
      <c r="T20" s="219"/>
      <c r="U20" s="220"/>
      <c r="V20" s="21"/>
      <c r="W20" s="255"/>
      <c r="X20" s="256"/>
      <c r="Y20" s="21"/>
    </row>
    <row r="21" spans="1:25" x14ac:dyDescent="0.25">
      <c r="A21" s="21"/>
      <c r="B21" s="27" t="s">
        <v>8</v>
      </c>
      <c r="C21" s="28">
        <v>42658</v>
      </c>
      <c r="D21" s="21"/>
      <c r="E21" s="91"/>
      <c r="F21" s="33"/>
      <c r="G21" s="31">
        <f t="shared" si="4"/>
        <v>0</v>
      </c>
      <c r="H21" s="21"/>
      <c r="I21" s="93"/>
      <c r="J21" s="33"/>
      <c r="K21" s="31">
        <f t="shared" si="5"/>
        <v>0</v>
      </c>
      <c r="L21" s="21"/>
      <c r="M21" s="93"/>
      <c r="N21" s="33"/>
      <c r="O21" s="31">
        <f t="shared" si="6"/>
        <v>0</v>
      </c>
      <c r="P21" s="21"/>
      <c r="Q21" s="205">
        <f t="shared" si="3"/>
        <v>0</v>
      </c>
      <c r="R21" s="206"/>
      <c r="S21" s="21"/>
      <c r="T21" s="219"/>
      <c r="U21" s="220"/>
      <c r="V21" s="21"/>
      <c r="W21" s="255"/>
      <c r="X21" s="256"/>
      <c r="Y21" s="21"/>
    </row>
    <row r="22" spans="1:25" ht="15.75" thickBot="1" x14ac:dyDescent="0.3">
      <c r="A22" s="21"/>
      <c r="B22" s="36" t="s">
        <v>9</v>
      </c>
      <c r="C22" s="37">
        <v>42659</v>
      </c>
      <c r="D22" s="21"/>
      <c r="E22" s="92"/>
      <c r="F22" s="40"/>
      <c r="G22" s="38">
        <f t="shared" si="4"/>
        <v>0</v>
      </c>
      <c r="H22" s="21"/>
      <c r="I22" s="94"/>
      <c r="J22" s="40"/>
      <c r="K22" s="38">
        <f t="shared" si="5"/>
        <v>0</v>
      </c>
      <c r="L22" s="21"/>
      <c r="M22" s="94"/>
      <c r="N22" s="40"/>
      <c r="O22" s="38">
        <f t="shared" si="6"/>
        <v>0</v>
      </c>
      <c r="P22" s="21"/>
      <c r="Q22" s="208">
        <f t="shared" si="3"/>
        <v>0</v>
      </c>
      <c r="R22" s="209"/>
      <c r="S22" s="21"/>
      <c r="T22" s="221"/>
      <c r="U22" s="222"/>
      <c r="V22" s="21"/>
      <c r="W22" s="255"/>
      <c r="X22" s="256"/>
      <c r="Y22" s="21"/>
    </row>
    <row r="23" spans="1:25" ht="15.75" thickTop="1" x14ac:dyDescent="0.25">
      <c r="A23" s="21"/>
      <c r="B23" s="107" t="s">
        <v>5</v>
      </c>
      <c r="C23" s="108">
        <v>42660</v>
      </c>
      <c r="D23" s="21"/>
      <c r="E23" s="111"/>
      <c r="F23" s="118"/>
      <c r="G23" s="68">
        <f t="shared" si="4"/>
        <v>0</v>
      </c>
      <c r="H23" s="21"/>
      <c r="I23" s="111"/>
      <c r="J23" s="112"/>
      <c r="K23" s="68">
        <f t="shared" si="5"/>
        <v>0</v>
      </c>
      <c r="L23" s="21"/>
      <c r="M23" s="69"/>
      <c r="N23" s="70"/>
      <c r="O23" s="68">
        <f t="shared" si="6"/>
        <v>0</v>
      </c>
      <c r="P23" s="21"/>
      <c r="Q23" s="263">
        <f t="shared" si="3"/>
        <v>0</v>
      </c>
      <c r="R23" s="264"/>
      <c r="S23" s="21"/>
      <c r="T23" s="217">
        <f>SUM(Q23+Q24+Q25+Q26+Q27+Q28+Q29)</f>
        <v>8.333333333333337E-2</v>
      </c>
      <c r="U23" s="218"/>
      <c r="V23" s="21"/>
      <c r="W23" s="255"/>
      <c r="X23" s="256"/>
      <c r="Y23" s="21"/>
    </row>
    <row r="24" spans="1:25" x14ac:dyDescent="0.25">
      <c r="A24" s="21"/>
      <c r="B24" s="27" t="s">
        <v>6</v>
      </c>
      <c r="C24" s="28">
        <v>42661</v>
      </c>
      <c r="D24" s="21"/>
      <c r="E24" s="91"/>
      <c r="F24" s="30"/>
      <c r="G24" s="31">
        <f t="shared" si="4"/>
        <v>0</v>
      </c>
      <c r="H24" s="21"/>
      <c r="I24" s="93"/>
      <c r="J24" s="33"/>
      <c r="K24" s="31">
        <f t="shared" si="5"/>
        <v>0</v>
      </c>
      <c r="L24" s="21"/>
      <c r="M24" s="93"/>
      <c r="N24" s="33"/>
      <c r="O24" s="31">
        <f t="shared" si="6"/>
        <v>0</v>
      </c>
      <c r="P24" s="21"/>
      <c r="Q24" s="205">
        <f t="shared" si="3"/>
        <v>0</v>
      </c>
      <c r="R24" s="206"/>
      <c r="S24" s="21"/>
      <c r="T24" s="219"/>
      <c r="U24" s="220"/>
      <c r="V24" s="21"/>
      <c r="W24" s="255"/>
      <c r="X24" s="256"/>
      <c r="Y24" s="21"/>
    </row>
    <row r="25" spans="1:25" x14ac:dyDescent="0.25">
      <c r="A25" s="21"/>
      <c r="B25" s="27" t="s">
        <v>7</v>
      </c>
      <c r="C25" s="28">
        <v>42662</v>
      </c>
      <c r="D25" s="21"/>
      <c r="E25" s="91"/>
      <c r="F25" s="30"/>
      <c r="G25" s="31">
        <f t="shared" si="4"/>
        <v>0</v>
      </c>
      <c r="H25" s="21"/>
      <c r="I25" s="93"/>
      <c r="J25" s="33"/>
      <c r="K25" s="31">
        <f t="shared" si="5"/>
        <v>0</v>
      </c>
      <c r="L25" s="21"/>
      <c r="M25" s="93"/>
      <c r="N25" s="33"/>
      <c r="O25" s="31">
        <f t="shared" si="6"/>
        <v>0</v>
      </c>
      <c r="P25" s="21"/>
      <c r="Q25" s="205">
        <f t="shared" si="3"/>
        <v>0</v>
      </c>
      <c r="R25" s="206"/>
      <c r="S25" s="21"/>
      <c r="T25" s="219"/>
      <c r="U25" s="220"/>
      <c r="V25" s="21"/>
      <c r="W25" s="255"/>
      <c r="X25" s="256"/>
      <c r="Y25" s="21"/>
    </row>
    <row r="26" spans="1:25" x14ac:dyDescent="0.25">
      <c r="A26" s="21"/>
      <c r="B26" s="27" t="s">
        <v>3</v>
      </c>
      <c r="C26" s="28">
        <v>42663</v>
      </c>
      <c r="D26" s="21"/>
      <c r="E26" s="91"/>
      <c r="F26" s="33"/>
      <c r="G26" s="31">
        <f t="shared" si="4"/>
        <v>0</v>
      </c>
      <c r="H26" s="21"/>
      <c r="I26" s="93"/>
      <c r="J26" s="33"/>
      <c r="K26" s="31">
        <f t="shared" si="5"/>
        <v>0</v>
      </c>
      <c r="L26" s="21"/>
      <c r="M26" s="93"/>
      <c r="N26" s="33"/>
      <c r="O26" s="31">
        <f t="shared" si="6"/>
        <v>0</v>
      </c>
      <c r="P26" s="21"/>
      <c r="Q26" s="205">
        <f t="shared" si="3"/>
        <v>0</v>
      </c>
      <c r="R26" s="206"/>
      <c r="S26" s="21"/>
      <c r="T26" s="219"/>
      <c r="U26" s="220"/>
      <c r="V26" s="21"/>
      <c r="W26" s="255"/>
      <c r="X26" s="256"/>
      <c r="Y26" s="21"/>
    </row>
    <row r="27" spans="1:25" x14ac:dyDescent="0.25">
      <c r="A27" s="21"/>
      <c r="B27" s="27" t="s">
        <v>4</v>
      </c>
      <c r="C27" s="28">
        <v>42664</v>
      </c>
      <c r="D27" s="21"/>
      <c r="E27" s="101">
        <v>0.75</v>
      </c>
      <c r="F27" s="15">
        <v>0.83333333333333337</v>
      </c>
      <c r="G27" s="7">
        <f t="shared" si="4"/>
        <v>8.333333333333337E-2</v>
      </c>
      <c r="H27" s="21"/>
      <c r="I27" s="93"/>
      <c r="J27" s="33"/>
      <c r="K27" s="31">
        <f t="shared" si="5"/>
        <v>0</v>
      </c>
      <c r="L27" s="21"/>
      <c r="M27" s="93"/>
      <c r="N27" s="33"/>
      <c r="O27" s="31">
        <f t="shared" si="6"/>
        <v>0</v>
      </c>
      <c r="P27" s="21"/>
      <c r="Q27" s="205">
        <f t="shared" si="3"/>
        <v>8.333333333333337E-2</v>
      </c>
      <c r="R27" s="206"/>
      <c r="S27" s="21"/>
      <c r="T27" s="219"/>
      <c r="U27" s="220"/>
      <c r="V27" s="21"/>
      <c r="W27" s="255"/>
      <c r="X27" s="256"/>
      <c r="Y27" s="21"/>
    </row>
    <row r="28" spans="1:25" x14ac:dyDescent="0.25">
      <c r="A28" s="21"/>
      <c r="B28" s="27" t="s">
        <v>8</v>
      </c>
      <c r="C28" s="28">
        <v>42665</v>
      </c>
      <c r="D28" s="21"/>
      <c r="E28" s="91"/>
      <c r="F28" s="30"/>
      <c r="G28" s="31">
        <f t="shared" si="4"/>
        <v>0</v>
      </c>
      <c r="H28" s="21"/>
      <c r="I28" s="93"/>
      <c r="J28" s="33"/>
      <c r="K28" s="31">
        <f t="shared" si="5"/>
        <v>0</v>
      </c>
      <c r="L28" s="21"/>
      <c r="M28" s="93"/>
      <c r="N28" s="33"/>
      <c r="O28" s="31">
        <f t="shared" si="6"/>
        <v>0</v>
      </c>
      <c r="P28" s="21"/>
      <c r="Q28" s="205">
        <f t="shared" si="3"/>
        <v>0</v>
      </c>
      <c r="R28" s="206"/>
      <c r="S28" s="21"/>
      <c r="T28" s="219"/>
      <c r="U28" s="220"/>
      <c r="V28" s="21"/>
      <c r="W28" s="255"/>
      <c r="X28" s="256"/>
      <c r="Y28" s="21"/>
    </row>
    <row r="29" spans="1:25" ht="15.75" thickBot="1" x14ac:dyDescent="0.3">
      <c r="A29" s="21"/>
      <c r="B29" s="109" t="s">
        <v>9</v>
      </c>
      <c r="C29" s="110">
        <v>42666</v>
      </c>
      <c r="D29" s="21"/>
      <c r="E29" s="113"/>
      <c r="F29" s="114"/>
      <c r="G29" s="115">
        <f t="shared" si="4"/>
        <v>0</v>
      </c>
      <c r="H29" s="21"/>
      <c r="I29" s="116"/>
      <c r="J29" s="117"/>
      <c r="K29" s="115">
        <f t="shared" si="5"/>
        <v>0</v>
      </c>
      <c r="L29" s="21"/>
      <c r="M29" s="116"/>
      <c r="N29" s="117"/>
      <c r="O29" s="115">
        <f t="shared" si="6"/>
        <v>0</v>
      </c>
      <c r="P29" s="21"/>
      <c r="Q29" s="261">
        <f t="shared" si="3"/>
        <v>0</v>
      </c>
      <c r="R29" s="262"/>
      <c r="S29" s="21"/>
      <c r="T29" s="221"/>
      <c r="U29" s="222"/>
      <c r="V29" s="21"/>
      <c r="W29" s="255"/>
      <c r="X29" s="256"/>
      <c r="Y29" s="21"/>
    </row>
    <row r="30" spans="1:25" ht="15.75" thickTop="1" x14ac:dyDescent="0.25">
      <c r="A30" s="21"/>
      <c r="B30" s="22" t="s">
        <v>5</v>
      </c>
      <c r="C30" s="23">
        <v>42667</v>
      </c>
      <c r="D30" s="21"/>
      <c r="E30" s="95"/>
      <c r="F30" s="25"/>
      <c r="G30" s="26">
        <f t="shared" si="4"/>
        <v>0</v>
      </c>
      <c r="H30" s="21"/>
      <c r="I30" s="71"/>
      <c r="J30" s="72"/>
      <c r="K30" s="26">
        <f t="shared" si="5"/>
        <v>0</v>
      </c>
      <c r="L30" s="21"/>
      <c r="M30" s="71"/>
      <c r="N30" s="72"/>
      <c r="O30" s="26">
        <f t="shared" si="6"/>
        <v>0</v>
      </c>
      <c r="P30" s="21"/>
      <c r="Q30" s="216">
        <f t="shared" si="3"/>
        <v>0</v>
      </c>
      <c r="R30" s="211"/>
      <c r="S30" s="21"/>
      <c r="T30" s="217">
        <f>Q30+Q31+Q32+Q33+Q34+Q35+Q36</f>
        <v>8.333333333333337E-2</v>
      </c>
      <c r="U30" s="218"/>
      <c r="V30" s="21"/>
      <c r="W30" s="255"/>
      <c r="X30" s="256"/>
      <c r="Y30" s="21"/>
    </row>
    <row r="31" spans="1:25" x14ac:dyDescent="0.25">
      <c r="A31" s="21"/>
      <c r="B31" s="27" t="s">
        <v>6</v>
      </c>
      <c r="C31" s="28">
        <v>42668</v>
      </c>
      <c r="D31" s="21"/>
      <c r="E31" s="91"/>
      <c r="F31" s="30"/>
      <c r="G31" s="31">
        <f t="shared" si="4"/>
        <v>0</v>
      </c>
      <c r="H31" s="21"/>
      <c r="I31" s="91"/>
      <c r="J31" s="30"/>
      <c r="K31" s="31">
        <f t="shared" si="5"/>
        <v>0</v>
      </c>
      <c r="L31" s="21"/>
      <c r="M31" s="93"/>
      <c r="N31" s="33"/>
      <c r="O31" s="31">
        <f t="shared" si="6"/>
        <v>0</v>
      </c>
      <c r="P31" s="21"/>
      <c r="Q31" s="205">
        <f t="shared" si="3"/>
        <v>0</v>
      </c>
      <c r="R31" s="206"/>
      <c r="S31" s="21"/>
      <c r="T31" s="219"/>
      <c r="U31" s="220"/>
      <c r="V31" s="21"/>
      <c r="W31" s="255"/>
      <c r="X31" s="256"/>
      <c r="Y31" s="21"/>
    </row>
    <row r="32" spans="1:25" x14ac:dyDescent="0.25">
      <c r="A32" s="21"/>
      <c r="B32" s="27" t="s">
        <v>7</v>
      </c>
      <c r="C32" s="28">
        <v>42669</v>
      </c>
      <c r="D32" s="21"/>
      <c r="E32" s="91"/>
      <c r="F32" s="30"/>
      <c r="G32" s="31">
        <f t="shared" si="4"/>
        <v>0</v>
      </c>
      <c r="H32" s="21"/>
      <c r="I32" s="93"/>
      <c r="J32" s="33"/>
      <c r="K32" s="31">
        <f t="shared" si="5"/>
        <v>0</v>
      </c>
      <c r="L32" s="21"/>
      <c r="M32" s="93"/>
      <c r="N32" s="33"/>
      <c r="O32" s="31">
        <f t="shared" si="6"/>
        <v>0</v>
      </c>
      <c r="P32" s="21"/>
      <c r="Q32" s="205">
        <f t="shared" si="3"/>
        <v>0</v>
      </c>
      <c r="R32" s="206"/>
      <c r="S32" s="21"/>
      <c r="T32" s="219"/>
      <c r="U32" s="220"/>
      <c r="V32" s="21"/>
      <c r="W32" s="255"/>
      <c r="X32" s="256"/>
      <c r="Y32" s="21"/>
    </row>
    <row r="33" spans="1:25" x14ac:dyDescent="0.25">
      <c r="A33" s="21"/>
      <c r="B33" s="27" t="s">
        <v>3</v>
      </c>
      <c r="C33" s="28">
        <v>42670</v>
      </c>
      <c r="D33" s="21"/>
      <c r="E33" s="91"/>
      <c r="F33" s="33"/>
      <c r="G33" s="31">
        <f t="shared" si="4"/>
        <v>0</v>
      </c>
      <c r="H33" s="21"/>
      <c r="I33" s="93"/>
      <c r="J33" s="33"/>
      <c r="K33" s="31">
        <f t="shared" si="5"/>
        <v>0</v>
      </c>
      <c r="L33" s="21"/>
      <c r="M33" s="93"/>
      <c r="N33" s="33"/>
      <c r="O33" s="31">
        <f t="shared" si="6"/>
        <v>0</v>
      </c>
      <c r="P33" s="21"/>
      <c r="Q33" s="205">
        <f t="shared" si="3"/>
        <v>0</v>
      </c>
      <c r="R33" s="206"/>
      <c r="S33" s="21"/>
      <c r="T33" s="219"/>
      <c r="U33" s="220"/>
      <c r="V33" s="21"/>
      <c r="W33" s="255"/>
      <c r="X33" s="256"/>
      <c r="Y33" s="21"/>
    </row>
    <row r="34" spans="1:25" x14ac:dyDescent="0.25">
      <c r="A34" s="21"/>
      <c r="B34" s="27" t="s">
        <v>4</v>
      </c>
      <c r="C34" s="28">
        <v>42671</v>
      </c>
      <c r="D34" s="21"/>
      <c r="E34" s="101">
        <v>0.75</v>
      </c>
      <c r="F34" s="15">
        <v>0.83333333333333337</v>
      </c>
      <c r="G34" s="7">
        <f t="shared" si="4"/>
        <v>8.333333333333337E-2</v>
      </c>
      <c r="H34" s="21"/>
      <c r="I34" s="93"/>
      <c r="J34" s="33"/>
      <c r="K34" s="31">
        <f t="shared" si="5"/>
        <v>0</v>
      </c>
      <c r="L34" s="21"/>
      <c r="M34" s="93"/>
      <c r="N34" s="33"/>
      <c r="O34" s="31">
        <f t="shared" si="6"/>
        <v>0</v>
      </c>
      <c r="P34" s="21"/>
      <c r="Q34" s="205">
        <f t="shared" si="3"/>
        <v>8.333333333333337E-2</v>
      </c>
      <c r="R34" s="206"/>
      <c r="S34" s="21"/>
      <c r="T34" s="219"/>
      <c r="U34" s="220"/>
      <c r="V34" s="21"/>
      <c r="W34" s="255"/>
      <c r="X34" s="256"/>
      <c r="Y34" s="21"/>
    </row>
    <row r="35" spans="1:25" x14ac:dyDescent="0.25">
      <c r="A35" s="21"/>
      <c r="B35" s="27" t="s">
        <v>8</v>
      </c>
      <c r="C35" s="28">
        <v>42672</v>
      </c>
      <c r="D35" s="21"/>
      <c r="E35" s="91"/>
      <c r="F35" s="30"/>
      <c r="G35" s="31">
        <f t="shared" si="4"/>
        <v>0</v>
      </c>
      <c r="H35" s="21"/>
      <c r="I35" s="91"/>
      <c r="J35" s="35"/>
      <c r="K35" s="31">
        <f t="shared" si="5"/>
        <v>0</v>
      </c>
      <c r="L35" s="21"/>
      <c r="M35" s="93"/>
      <c r="N35" s="33"/>
      <c r="O35" s="31">
        <f t="shared" si="6"/>
        <v>0</v>
      </c>
      <c r="P35" s="21"/>
      <c r="Q35" s="205">
        <f t="shared" si="3"/>
        <v>0</v>
      </c>
      <c r="R35" s="206"/>
      <c r="S35" s="21"/>
      <c r="T35" s="219"/>
      <c r="U35" s="220"/>
      <c r="V35" s="21"/>
      <c r="W35" s="255"/>
      <c r="X35" s="256"/>
      <c r="Y35" s="21"/>
    </row>
    <row r="36" spans="1:25" ht="15.75" thickBot="1" x14ac:dyDescent="0.3">
      <c r="A36" s="21"/>
      <c r="B36" s="36" t="s">
        <v>9</v>
      </c>
      <c r="C36" s="37">
        <v>42673</v>
      </c>
      <c r="D36" s="21"/>
      <c r="E36" s="92"/>
      <c r="F36" s="52"/>
      <c r="G36" s="38">
        <f t="shared" si="4"/>
        <v>0</v>
      </c>
      <c r="H36" s="21"/>
      <c r="I36" s="92"/>
      <c r="J36" s="52"/>
      <c r="K36" s="38">
        <f t="shared" si="5"/>
        <v>0</v>
      </c>
      <c r="L36" s="21"/>
      <c r="M36" s="94"/>
      <c r="N36" s="40"/>
      <c r="O36" s="38">
        <f t="shared" si="6"/>
        <v>0</v>
      </c>
      <c r="P36" s="21"/>
      <c r="Q36" s="208">
        <f t="shared" si="3"/>
        <v>0</v>
      </c>
      <c r="R36" s="209"/>
      <c r="S36" s="21"/>
      <c r="T36" s="221"/>
      <c r="U36" s="222"/>
      <c r="V36" s="21"/>
      <c r="W36" s="255"/>
      <c r="X36" s="256"/>
      <c r="Y36" s="21"/>
    </row>
    <row r="37" spans="1:25" ht="16.5" thickTop="1" thickBot="1" x14ac:dyDescent="0.3">
      <c r="A37" s="21"/>
      <c r="B37" s="119" t="s">
        <v>5</v>
      </c>
      <c r="C37" s="120">
        <v>42674</v>
      </c>
      <c r="D37" s="21"/>
      <c r="E37" s="105"/>
      <c r="F37" s="106"/>
      <c r="G37" s="104">
        <f t="shared" si="4"/>
        <v>0</v>
      </c>
      <c r="H37" s="21"/>
      <c r="I37" s="105"/>
      <c r="J37" s="106"/>
      <c r="K37" s="104">
        <f t="shared" si="5"/>
        <v>0</v>
      </c>
      <c r="L37" s="21"/>
      <c r="M37" s="102"/>
      <c r="N37" s="103"/>
      <c r="O37" s="104">
        <f t="shared" si="6"/>
        <v>0</v>
      </c>
      <c r="P37" s="21"/>
      <c r="Q37" s="251">
        <f t="shared" ref="Q37" si="7">G37+K37+O37</f>
        <v>0</v>
      </c>
      <c r="R37" s="252"/>
      <c r="S37" s="21"/>
      <c r="T37" s="259">
        <f>Q37</f>
        <v>0</v>
      </c>
      <c r="U37" s="260"/>
      <c r="V37" s="21"/>
      <c r="W37" s="257"/>
      <c r="X37" s="258"/>
      <c r="Y37" s="21"/>
    </row>
    <row r="38" spans="1:25" ht="15.75" thickTop="1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</row>
    <row r="39" spans="1:25" x14ac:dyDescent="0.25">
      <c r="Q39" s="2"/>
      <c r="R39" s="1"/>
    </row>
    <row r="40" spans="1:25" x14ac:dyDescent="0.25">
      <c r="E40" s="225" t="s">
        <v>34</v>
      </c>
      <c r="F40" s="225"/>
      <c r="G40" s="225"/>
      <c r="Q40" s="1"/>
      <c r="R40" s="1"/>
    </row>
    <row r="42" spans="1:25" x14ac:dyDescent="0.25">
      <c r="E42" s="227" t="s">
        <v>33</v>
      </c>
      <c r="F42" s="227"/>
      <c r="G42" s="227"/>
    </row>
  </sheetData>
  <mergeCells count="47">
    <mergeCell ref="E40:G40"/>
    <mergeCell ref="E42:G42"/>
    <mergeCell ref="W5:X5"/>
    <mergeCell ref="E5:G5"/>
    <mergeCell ref="I5:K5"/>
    <mergeCell ref="M5:O5"/>
    <mergeCell ref="Q5:R5"/>
    <mergeCell ref="T5:U5"/>
    <mergeCell ref="Q18:R18"/>
    <mergeCell ref="Q6:R6"/>
    <mergeCell ref="Q7:R7"/>
    <mergeCell ref="Q8:R8"/>
    <mergeCell ref="Q9:R9"/>
    <mergeCell ref="Q10:R10"/>
    <mergeCell ref="Q11:R11"/>
    <mergeCell ref="Q12:R12"/>
    <mergeCell ref="Q13:R13"/>
    <mergeCell ref="Q14:R14"/>
    <mergeCell ref="Q15:R15"/>
    <mergeCell ref="Q16:R16"/>
    <mergeCell ref="Q17:R17"/>
    <mergeCell ref="Q28:R28"/>
    <mergeCell ref="Q29:R29"/>
    <mergeCell ref="Q30:R30"/>
    <mergeCell ref="Q31:R31"/>
    <mergeCell ref="Q19:R19"/>
    <mergeCell ref="Q20:R20"/>
    <mergeCell ref="Q21:R21"/>
    <mergeCell ref="Q22:R22"/>
    <mergeCell ref="Q23:R23"/>
    <mergeCell ref="Q24:R24"/>
    <mergeCell ref="Q37:R37"/>
    <mergeCell ref="W7:X37"/>
    <mergeCell ref="T37:U37"/>
    <mergeCell ref="T7:U8"/>
    <mergeCell ref="T9:U15"/>
    <mergeCell ref="T16:U22"/>
    <mergeCell ref="T23:U29"/>
    <mergeCell ref="T30:U36"/>
    <mergeCell ref="Q32:R32"/>
    <mergeCell ref="Q33:R33"/>
    <mergeCell ref="Q34:R34"/>
    <mergeCell ref="Q35:R35"/>
    <mergeCell ref="Q36:R36"/>
    <mergeCell ref="Q25:R25"/>
    <mergeCell ref="Q26:R26"/>
    <mergeCell ref="Q27:R2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3"/>
  <sheetViews>
    <sheetView zoomScaleNormal="100" workbookViewId="0">
      <selection activeCell="AE5" sqref="AE5:AE34"/>
    </sheetView>
  </sheetViews>
  <sheetFormatPr baseColWidth="10" defaultRowHeight="15" x14ac:dyDescent="0.25"/>
  <cols>
    <col min="1" max="1" width="4.28515625" style="127" customWidth="1"/>
    <col min="2" max="2" width="9.85546875" style="127" bestFit="1" customWidth="1"/>
    <col min="3" max="3" width="10.7109375" style="127" bestFit="1" customWidth="1"/>
    <col min="4" max="4" width="4.28515625" style="127" customWidth="1"/>
    <col min="5" max="5" width="6.85546875" style="127" bestFit="1" customWidth="1"/>
    <col min="6" max="6" width="6.42578125" style="127" customWidth="1"/>
    <col min="7" max="7" width="10.5703125" style="127" hidden="1" customWidth="1"/>
    <col min="8" max="8" width="10.7109375" style="127" hidden="1" customWidth="1"/>
    <col min="9" max="9" width="11.28515625" style="127" bestFit="1" customWidth="1"/>
    <col min="10" max="10" width="4.28515625" style="127" customWidth="1"/>
    <col min="11" max="11" width="6.85546875" style="127" bestFit="1" customWidth="1"/>
    <col min="12" max="12" width="7.140625" style="127" bestFit="1" customWidth="1"/>
    <col min="13" max="13" width="10.5703125" style="127" hidden="1" customWidth="1"/>
    <col min="14" max="14" width="10.7109375" style="127" hidden="1" customWidth="1"/>
    <col min="15" max="15" width="11.28515625" style="127" bestFit="1" customWidth="1"/>
    <col min="16" max="16" width="4.28515625" style="127" customWidth="1"/>
    <col min="17" max="17" width="6.85546875" style="127" bestFit="1" customWidth="1"/>
    <col min="18" max="18" width="6.42578125" style="127" customWidth="1"/>
    <col min="19" max="19" width="10.5703125" style="127" hidden="1" customWidth="1"/>
    <col min="20" max="20" width="10.7109375" style="127" hidden="1" customWidth="1"/>
    <col min="21" max="21" width="11.28515625" style="127" bestFit="1" customWidth="1"/>
    <col min="22" max="22" width="4.28515625" style="127" customWidth="1"/>
    <col min="23" max="23" width="10.5703125" style="127" bestFit="1" customWidth="1"/>
    <col min="24" max="24" width="10.7109375" style="127" bestFit="1" customWidth="1"/>
    <col min="25" max="25" width="11.28515625" style="127" bestFit="1" customWidth="1"/>
    <col min="26" max="26" width="4.28515625" style="127" customWidth="1"/>
    <col min="27" max="27" width="10.5703125" style="127" bestFit="1" customWidth="1"/>
    <col min="28" max="28" width="10.7109375" style="127" bestFit="1" customWidth="1"/>
    <col min="29" max="29" width="11.28515625" style="127" bestFit="1" customWidth="1"/>
    <col min="30" max="30" width="4.28515625" style="127" customWidth="1"/>
    <col min="31" max="31" width="10.5703125" style="127" bestFit="1" customWidth="1"/>
    <col min="32" max="32" width="10.7109375" style="127" bestFit="1" customWidth="1"/>
    <col min="33" max="33" width="11.28515625" style="127" bestFit="1" customWidth="1"/>
    <col min="34" max="34" width="4.28515625" style="127" customWidth="1"/>
  </cols>
  <sheetData>
    <row r="1" spans="1:34" ht="3.75" customHeight="1" thickBot="1" x14ac:dyDescent="0.3">
      <c r="A1" s="122"/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</row>
    <row r="2" spans="1:34" ht="16.5" thickTop="1" thickBot="1" x14ac:dyDescent="0.3">
      <c r="A2" s="122"/>
      <c r="B2" s="122"/>
      <c r="C2" s="122"/>
      <c r="D2" s="122"/>
      <c r="E2" s="300" t="s">
        <v>10</v>
      </c>
      <c r="F2" s="300"/>
      <c r="G2" s="300"/>
      <c r="H2" s="300"/>
      <c r="I2" s="300"/>
      <c r="J2" s="122"/>
      <c r="K2" s="307" t="s">
        <v>11</v>
      </c>
      <c r="L2" s="307"/>
      <c r="M2" s="307"/>
      <c r="N2" s="307"/>
      <c r="O2" s="307"/>
      <c r="P2" s="122"/>
      <c r="Q2" s="307" t="s">
        <v>12</v>
      </c>
      <c r="R2" s="307"/>
      <c r="S2" s="307"/>
      <c r="T2" s="307"/>
      <c r="U2" s="307"/>
      <c r="V2" s="122"/>
      <c r="W2" s="307" t="s">
        <v>0</v>
      </c>
      <c r="X2" s="307"/>
      <c r="Y2" s="307"/>
      <c r="Z2" s="122"/>
      <c r="AA2" s="307" t="s">
        <v>1</v>
      </c>
      <c r="AB2" s="307"/>
      <c r="AC2" s="307"/>
      <c r="AD2" s="122"/>
      <c r="AE2" s="307" t="s">
        <v>2</v>
      </c>
      <c r="AF2" s="307"/>
      <c r="AG2" s="307"/>
      <c r="AH2" s="122"/>
    </row>
    <row r="3" spans="1:34" ht="16.5" thickTop="1" thickBot="1" x14ac:dyDescent="0.3">
      <c r="A3" s="122"/>
      <c r="B3" s="122"/>
      <c r="C3" s="122"/>
      <c r="D3" s="122"/>
      <c r="E3" s="128" t="s">
        <v>35</v>
      </c>
      <c r="F3" s="128" t="s">
        <v>36</v>
      </c>
      <c r="G3" s="128" t="s">
        <v>37</v>
      </c>
      <c r="H3" s="128" t="s">
        <v>38</v>
      </c>
      <c r="I3" s="128" t="s">
        <v>39</v>
      </c>
      <c r="J3" s="122"/>
      <c r="K3" s="128" t="s">
        <v>35</v>
      </c>
      <c r="L3" s="128" t="s">
        <v>36</v>
      </c>
      <c r="M3" s="128" t="s">
        <v>37</v>
      </c>
      <c r="N3" s="128" t="s">
        <v>38</v>
      </c>
      <c r="O3" s="128" t="s">
        <v>39</v>
      </c>
      <c r="P3" s="122"/>
      <c r="Q3" s="128" t="s">
        <v>35</v>
      </c>
      <c r="R3" s="128" t="s">
        <v>36</v>
      </c>
      <c r="S3" s="128" t="s">
        <v>37</v>
      </c>
      <c r="T3" s="128" t="s">
        <v>38</v>
      </c>
      <c r="U3" s="128" t="s">
        <v>39</v>
      </c>
      <c r="V3" s="122"/>
      <c r="W3" s="128" t="s">
        <v>37</v>
      </c>
      <c r="X3" s="128" t="s">
        <v>38</v>
      </c>
      <c r="Y3" s="128" t="s">
        <v>39</v>
      </c>
      <c r="Z3" s="122"/>
      <c r="AA3" s="128" t="s">
        <v>37</v>
      </c>
      <c r="AB3" s="128" t="s">
        <v>38</v>
      </c>
      <c r="AC3" s="128" t="s">
        <v>39</v>
      </c>
      <c r="AD3" s="122"/>
      <c r="AE3" s="128" t="s">
        <v>37</v>
      </c>
      <c r="AF3" s="128" t="s">
        <v>38</v>
      </c>
      <c r="AG3" s="128" t="s">
        <v>39</v>
      </c>
      <c r="AH3" s="122"/>
    </row>
    <row r="4" spans="1:34" ht="3.75" customHeight="1" thickTop="1" thickBot="1" x14ac:dyDescent="0.3">
      <c r="A4" s="122"/>
      <c r="B4" s="122"/>
      <c r="C4" s="122"/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2"/>
      <c r="AB4" s="122"/>
      <c r="AC4" s="122"/>
      <c r="AD4" s="122"/>
      <c r="AE4" s="122"/>
      <c r="AF4" s="122"/>
      <c r="AG4" s="122"/>
      <c r="AH4" s="122"/>
    </row>
    <row r="5" spans="1:34" ht="16.5" thickTop="1" thickBot="1" x14ac:dyDescent="0.3">
      <c r="A5" s="122"/>
      <c r="B5" s="22" t="s">
        <v>6</v>
      </c>
      <c r="C5" s="23">
        <v>42675</v>
      </c>
      <c r="D5" s="122"/>
      <c r="E5" s="126"/>
      <c r="F5" s="25"/>
      <c r="G5" s="25">
        <f>I5-H5</f>
        <v>0</v>
      </c>
      <c r="H5" s="25">
        <f t="shared" ref="H5:H34" si="0">IF(AND(E5&lt;Début_Nuit,E5&gt;=Fin_Nuit),IF(F5&gt;E5,IF(F5&lt;=Début_Nuit,0,MOD(F5-Début_Nuit,1)),IF(F5&gt;=Fin_Nuit,MOD(Fin_Nuit-Début_Nuit,1),MOD(F5-Début_Nuit,1))),IF(E5&gt;=Début_Nuit,IF(OR(F5&gt;E5,F5&lt;=Fin_Nuit),MOD(F5-E5,1),IF(F5&lt;=Début_Nuit,MOD(Fin_Nuit-E5,1),MOD(Fin_Nuit-E5,1)+MOD(F5-Début_Nuit,1))),IF(OR(F5&lt;E5,F5&gt;Début_Nuit),MOD(Fin_Nuit-E5,1)+MOD(F5-Début_Nuit,1),IF(F5&lt;Fin_Nuit,MOD(F5-E5,1),MOD(Fin_Nuit-E5,1)))))</f>
        <v>0</v>
      </c>
      <c r="I5" s="26">
        <f>MOD(F5-E5,1)</f>
        <v>0</v>
      </c>
      <c r="J5" s="122"/>
      <c r="K5" s="126"/>
      <c r="L5" s="25"/>
      <c r="M5" s="25">
        <f t="shared" ref="M5:M34" si="1">O5-N5</f>
        <v>0</v>
      </c>
      <c r="N5" s="25">
        <f t="shared" ref="N5:N34" si="2">IF(AND(K5&lt;Début_Nuit,K5&gt;=Fin_Nuit),IF(L5&gt;K5,IF(L5&lt;=Début_Nuit,0,MOD(L5-Début_Nuit,1)),IF(L5&gt;=Fin_Nuit,MOD(Fin_Nuit-Début_Nuit,1),MOD(L5-Début_Nuit,1))),IF(K5&gt;=Début_Nuit,IF(OR(L5&gt;K5,L5&lt;=Fin_Nuit),MOD(L5-K5,1),IF(L5&lt;=Début_Nuit,MOD(Fin_Nuit-K5,1),MOD(Fin_Nuit-K5,1)+MOD(L5-Début_Nuit,1))),IF(OR(L5&lt;K5,L5&gt;Début_Nuit),MOD(Fin_Nuit-K5,1)+MOD(L5-Début_Nuit,1),IF(L5&lt;Fin_Nuit,MOD(L5-K5,1),MOD(Fin_Nuit-K5,1)))))</f>
        <v>0</v>
      </c>
      <c r="O5" s="26">
        <f t="shared" ref="O5:O34" si="3">MOD(L5-K5,1)</f>
        <v>0</v>
      </c>
      <c r="P5" s="122"/>
      <c r="Q5" s="126"/>
      <c r="R5" s="25"/>
      <c r="S5" s="25">
        <f t="shared" ref="S5:S34" si="4">U5-T5</f>
        <v>0</v>
      </c>
      <c r="T5" s="25">
        <f t="shared" ref="T5:T34" si="5">IF(AND(Q5&lt;Début_Nuit,Q5&gt;=Fin_Nuit),IF(R5&gt;Q5,IF(R5&lt;=Début_Nuit,0,MOD(R5-Début_Nuit,1)),IF(R5&gt;=Fin_Nuit,MOD(Fin_Nuit-Début_Nuit,1),MOD(R5-Début_Nuit,1))),IF(Q5&gt;=Début_Nuit,IF(OR(R5&gt;Q5,R5&lt;=Fin_Nuit),MOD(R5-Q5,1),IF(R5&lt;=Début_Nuit,MOD(Fin_Nuit-Q5,1),MOD(Fin_Nuit-Q5,1)+MOD(R5-Début_Nuit,1))),IF(OR(R5&lt;Q5,R5&gt;Début_Nuit),MOD(Fin_Nuit-Q5,1)+MOD(R5-Début_Nuit,1),IF(R5&lt;Fin_Nuit,MOD(R5-Q5,1),MOD(Fin_Nuit-Q5,1)))))</f>
        <v>0</v>
      </c>
      <c r="U5" s="26">
        <f t="shared" ref="U5:U34" si="6">MOD(R5-Q5,1)</f>
        <v>0</v>
      </c>
      <c r="V5" s="122"/>
      <c r="W5" s="129">
        <f>MOD(G5+M5+S5,1)</f>
        <v>0</v>
      </c>
      <c r="X5" s="130">
        <f t="shared" ref="X5:Y20" si="7">MOD(H5+N5+T5,1)</f>
        <v>0</v>
      </c>
      <c r="Y5" s="131">
        <f t="shared" si="7"/>
        <v>0</v>
      </c>
      <c r="Z5" s="122"/>
      <c r="AA5" s="298">
        <f>SUM(W5:W10)</f>
        <v>8.333333333333337E-2</v>
      </c>
      <c r="AB5" s="298">
        <f>SUM(X5:X10)</f>
        <v>0</v>
      </c>
      <c r="AC5" s="298">
        <f>SUM(Y5:Y10)</f>
        <v>8.333333333333337E-2</v>
      </c>
      <c r="AD5" s="122"/>
      <c r="AE5" s="308">
        <f>SUM(AA5:AA34)</f>
        <v>2.375</v>
      </c>
      <c r="AF5" s="308">
        <f>SUM(AB5:AB34)</f>
        <v>2.7916666666666674</v>
      </c>
      <c r="AG5" s="308">
        <f>SUM(AC5:AC34)</f>
        <v>5.166666666666667</v>
      </c>
      <c r="AH5" s="122"/>
    </row>
    <row r="6" spans="1:34" ht="16.5" thickTop="1" thickBot="1" x14ac:dyDescent="0.3">
      <c r="A6" s="122"/>
      <c r="B6" s="27" t="s">
        <v>7</v>
      </c>
      <c r="C6" s="28">
        <v>42676</v>
      </c>
      <c r="D6" s="122"/>
      <c r="E6" s="121"/>
      <c r="F6" s="30"/>
      <c r="G6" s="30">
        <f t="shared" ref="G6:G34" si="8">I6-H6</f>
        <v>0</v>
      </c>
      <c r="H6" s="30">
        <f t="shared" si="0"/>
        <v>0</v>
      </c>
      <c r="I6" s="31">
        <f t="shared" ref="I6:I34" si="9">MOD(F6-E6,1)</f>
        <v>0</v>
      </c>
      <c r="J6" s="122"/>
      <c r="K6" s="121"/>
      <c r="L6" s="30"/>
      <c r="M6" s="30">
        <f t="shared" si="1"/>
        <v>0</v>
      </c>
      <c r="N6" s="30">
        <f t="shared" si="2"/>
        <v>0</v>
      </c>
      <c r="O6" s="31">
        <f t="shared" si="3"/>
        <v>0</v>
      </c>
      <c r="P6" s="122"/>
      <c r="Q6" s="121"/>
      <c r="R6" s="30"/>
      <c r="S6" s="30">
        <f t="shared" si="4"/>
        <v>0</v>
      </c>
      <c r="T6" s="30">
        <f t="shared" si="5"/>
        <v>0</v>
      </c>
      <c r="U6" s="31">
        <f t="shared" si="6"/>
        <v>0</v>
      </c>
      <c r="V6" s="122"/>
      <c r="W6" s="132">
        <f t="shared" ref="W6:Y34" si="10">MOD(G6+M6+S6,1)</f>
        <v>0</v>
      </c>
      <c r="X6" s="133">
        <f t="shared" si="7"/>
        <v>0</v>
      </c>
      <c r="Y6" s="134">
        <f t="shared" si="7"/>
        <v>0</v>
      </c>
      <c r="Z6" s="122"/>
      <c r="AA6" s="298"/>
      <c r="AB6" s="298"/>
      <c r="AC6" s="298"/>
      <c r="AD6" s="122"/>
      <c r="AE6" s="309"/>
      <c r="AF6" s="309"/>
      <c r="AG6" s="309"/>
      <c r="AH6" s="122"/>
    </row>
    <row r="7" spans="1:34" ht="16.5" thickTop="1" thickBot="1" x14ac:dyDescent="0.3">
      <c r="A7" s="122"/>
      <c r="B7" s="27" t="s">
        <v>3</v>
      </c>
      <c r="C7" s="28">
        <v>42677</v>
      </c>
      <c r="D7" s="122"/>
      <c r="E7" s="149">
        <v>0.75</v>
      </c>
      <c r="F7" s="150">
        <v>0.83333333333333337</v>
      </c>
      <c r="G7" s="150">
        <f t="shared" si="8"/>
        <v>8.333333333333337E-2</v>
      </c>
      <c r="H7" s="150">
        <f t="shared" si="0"/>
        <v>0</v>
      </c>
      <c r="I7" s="151">
        <f t="shared" si="9"/>
        <v>8.333333333333337E-2</v>
      </c>
      <c r="J7" s="122"/>
      <c r="K7" s="121"/>
      <c r="L7" s="30"/>
      <c r="M7" s="30">
        <f t="shared" si="1"/>
        <v>0</v>
      </c>
      <c r="N7" s="30">
        <f t="shared" si="2"/>
        <v>0</v>
      </c>
      <c r="O7" s="31">
        <f t="shared" si="3"/>
        <v>0</v>
      </c>
      <c r="P7" s="122"/>
      <c r="Q7" s="121"/>
      <c r="R7" s="30"/>
      <c r="S7" s="30">
        <f t="shared" si="4"/>
        <v>0</v>
      </c>
      <c r="T7" s="30">
        <f t="shared" si="5"/>
        <v>0</v>
      </c>
      <c r="U7" s="31">
        <f t="shared" si="6"/>
        <v>0</v>
      </c>
      <c r="V7" s="122"/>
      <c r="W7" s="132">
        <f t="shared" si="10"/>
        <v>8.333333333333337E-2</v>
      </c>
      <c r="X7" s="133">
        <f t="shared" si="7"/>
        <v>0</v>
      </c>
      <c r="Y7" s="134">
        <f t="shared" si="7"/>
        <v>8.333333333333337E-2</v>
      </c>
      <c r="Z7" s="122"/>
      <c r="AA7" s="298"/>
      <c r="AB7" s="298"/>
      <c r="AC7" s="298"/>
      <c r="AD7" s="122"/>
      <c r="AE7" s="309"/>
      <c r="AF7" s="309"/>
      <c r="AG7" s="309"/>
      <c r="AH7" s="122"/>
    </row>
    <row r="8" spans="1:34" ht="16.5" thickTop="1" thickBot="1" x14ac:dyDescent="0.3">
      <c r="A8" s="122"/>
      <c r="B8" s="27" t="s">
        <v>4</v>
      </c>
      <c r="C8" s="28">
        <v>42678</v>
      </c>
      <c r="D8" s="122"/>
      <c r="E8" s="121"/>
      <c r="F8" s="30"/>
      <c r="G8" s="30">
        <f t="shared" si="8"/>
        <v>0</v>
      </c>
      <c r="H8" s="30">
        <f t="shared" si="0"/>
        <v>0</v>
      </c>
      <c r="I8" s="31">
        <f t="shared" si="9"/>
        <v>0</v>
      </c>
      <c r="J8" s="122"/>
      <c r="K8" s="121"/>
      <c r="L8" s="30"/>
      <c r="M8" s="30">
        <f t="shared" si="1"/>
        <v>0</v>
      </c>
      <c r="N8" s="30">
        <f t="shared" si="2"/>
        <v>0</v>
      </c>
      <c r="O8" s="31">
        <f t="shared" si="3"/>
        <v>0</v>
      </c>
      <c r="P8" s="122"/>
      <c r="Q8" s="121"/>
      <c r="R8" s="30"/>
      <c r="S8" s="30">
        <f t="shared" si="4"/>
        <v>0</v>
      </c>
      <c r="T8" s="30">
        <f t="shared" si="5"/>
        <v>0</v>
      </c>
      <c r="U8" s="31">
        <f t="shared" si="6"/>
        <v>0</v>
      </c>
      <c r="V8" s="122"/>
      <c r="W8" s="132">
        <f t="shared" si="10"/>
        <v>0</v>
      </c>
      <c r="X8" s="133">
        <f t="shared" si="7"/>
        <v>0</v>
      </c>
      <c r="Y8" s="134">
        <f t="shared" si="7"/>
        <v>0</v>
      </c>
      <c r="Z8" s="122"/>
      <c r="AA8" s="298"/>
      <c r="AB8" s="298"/>
      <c r="AC8" s="298"/>
      <c r="AD8" s="122"/>
      <c r="AE8" s="309"/>
      <c r="AF8" s="309"/>
      <c r="AG8" s="309"/>
      <c r="AH8" s="122"/>
    </row>
    <row r="9" spans="1:34" ht="16.5" thickTop="1" thickBot="1" x14ac:dyDescent="0.3">
      <c r="A9" s="122"/>
      <c r="B9" s="27" t="s">
        <v>8</v>
      </c>
      <c r="C9" s="28">
        <v>42679</v>
      </c>
      <c r="D9" s="122"/>
      <c r="E9" s="121"/>
      <c r="F9" s="30"/>
      <c r="G9" s="30">
        <f t="shared" si="8"/>
        <v>0</v>
      </c>
      <c r="H9" s="30">
        <f t="shared" si="0"/>
        <v>0</v>
      </c>
      <c r="I9" s="31">
        <f t="shared" si="9"/>
        <v>0</v>
      </c>
      <c r="J9" s="122"/>
      <c r="K9" s="121"/>
      <c r="L9" s="30"/>
      <c r="M9" s="30">
        <f t="shared" si="1"/>
        <v>0</v>
      </c>
      <c r="N9" s="30">
        <f t="shared" si="2"/>
        <v>0</v>
      </c>
      <c r="O9" s="31">
        <f t="shared" si="3"/>
        <v>0</v>
      </c>
      <c r="P9" s="122"/>
      <c r="Q9" s="121"/>
      <c r="R9" s="30"/>
      <c r="S9" s="30">
        <f t="shared" si="4"/>
        <v>0</v>
      </c>
      <c r="T9" s="30">
        <f t="shared" si="5"/>
        <v>0</v>
      </c>
      <c r="U9" s="31">
        <f t="shared" si="6"/>
        <v>0</v>
      </c>
      <c r="V9" s="122"/>
      <c r="W9" s="132">
        <f t="shared" si="10"/>
        <v>0</v>
      </c>
      <c r="X9" s="133">
        <f t="shared" si="7"/>
        <v>0</v>
      </c>
      <c r="Y9" s="134">
        <f t="shared" si="7"/>
        <v>0</v>
      </c>
      <c r="Z9" s="122"/>
      <c r="AA9" s="298"/>
      <c r="AB9" s="298"/>
      <c r="AC9" s="298"/>
      <c r="AD9" s="122"/>
      <c r="AE9" s="309"/>
      <c r="AF9" s="309"/>
      <c r="AG9" s="309"/>
      <c r="AH9" s="122"/>
    </row>
    <row r="10" spans="1:34" ht="16.5" thickTop="1" thickBot="1" x14ac:dyDescent="0.3">
      <c r="A10" s="122"/>
      <c r="B10" s="36" t="s">
        <v>9</v>
      </c>
      <c r="C10" s="37">
        <v>42680</v>
      </c>
      <c r="D10" s="122"/>
      <c r="E10" s="123"/>
      <c r="F10" s="52"/>
      <c r="G10" s="52">
        <f t="shared" si="8"/>
        <v>0</v>
      </c>
      <c r="H10" s="52">
        <f t="shared" si="0"/>
        <v>0</v>
      </c>
      <c r="I10" s="38">
        <f t="shared" si="9"/>
        <v>0</v>
      </c>
      <c r="J10" s="122"/>
      <c r="K10" s="123"/>
      <c r="L10" s="52"/>
      <c r="M10" s="52">
        <f t="shared" si="1"/>
        <v>0</v>
      </c>
      <c r="N10" s="52">
        <f t="shared" si="2"/>
        <v>0</v>
      </c>
      <c r="O10" s="38">
        <f t="shared" si="3"/>
        <v>0</v>
      </c>
      <c r="P10" s="122"/>
      <c r="Q10" s="123"/>
      <c r="R10" s="52"/>
      <c r="S10" s="52">
        <f t="shared" si="4"/>
        <v>0</v>
      </c>
      <c r="T10" s="52">
        <f t="shared" si="5"/>
        <v>0</v>
      </c>
      <c r="U10" s="38">
        <f t="shared" si="6"/>
        <v>0</v>
      </c>
      <c r="V10" s="122"/>
      <c r="W10" s="135">
        <f t="shared" si="10"/>
        <v>0</v>
      </c>
      <c r="X10" s="136">
        <f t="shared" si="7"/>
        <v>0</v>
      </c>
      <c r="Y10" s="137">
        <f t="shared" si="7"/>
        <v>0</v>
      </c>
      <c r="Z10" s="122"/>
      <c r="AA10" s="298"/>
      <c r="AB10" s="298"/>
      <c r="AC10" s="298"/>
      <c r="AD10" s="122"/>
      <c r="AE10" s="309"/>
      <c r="AF10" s="309"/>
      <c r="AG10" s="309"/>
      <c r="AH10" s="122"/>
    </row>
    <row r="11" spans="1:34" ht="16.5" thickTop="1" thickBot="1" x14ac:dyDescent="0.3">
      <c r="A11" s="122"/>
      <c r="B11" s="22" t="s">
        <v>5</v>
      </c>
      <c r="C11" s="23">
        <v>42681</v>
      </c>
      <c r="D11" s="122"/>
      <c r="E11" s="152">
        <v>0.89583333333333337</v>
      </c>
      <c r="F11" s="153">
        <v>1</v>
      </c>
      <c r="G11" s="153">
        <f t="shared" si="8"/>
        <v>2.0833333333333259E-2</v>
      </c>
      <c r="H11" s="153">
        <f t="shared" si="0"/>
        <v>8.333333333333337E-2</v>
      </c>
      <c r="I11" s="154">
        <f t="shared" si="9"/>
        <v>0.10416666666666663</v>
      </c>
      <c r="J11" s="122"/>
      <c r="K11" s="126"/>
      <c r="L11" s="25"/>
      <c r="M11" s="25">
        <f t="shared" si="1"/>
        <v>0</v>
      </c>
      <c r="N11" s="25">
        <f t="shared" si="2"/>
        <v>0</v>
      </c>
      <c r="O11" s="26">
        <f t="shared" si="3"/>
        <v>0</v>
      </c>
      <c r="P11" s="122"/>
      <c r="Q11" s="126"/>
      <c r="R11" s="25"/>
      <c r="S11" s="25">
        <f t="shared" si="4"/>
        <v>0</v>
      </c>
      <c r="T11" s="25">
        <f t="shared" si="5"/>
        <v>0</v>
      </c>
      <c r="U11" s="26">
        <f t="shared" si="6"/>
        <v>0</v>
      </c>
      <c r="V11" s="122"/>
      <c r="W11" s="129">
        <f t="shared" si="10"/>
        <v>2.0833333333333259E-2</v>
      </c>
      <c r="X11" s="130">
        <f t="shared" si="7"/>
        <v>8.333333333333337E-2</v>
      </c>
      <c r="Y11" s="131">
        <f t="shared" si="7"/>
        <v>0.10416666666666663</v>
      </c>
      <c r="Z11" s="122"/>
      <c r="AA11" s="298">
        <f>SUM(W11:W17)</f>
        <v>0.60416666666666674</v>
      </c>
      <c r="AB11" s="298">
        <f>SUM(X11:X17)</f>
        <v>0.22916666666666674</v>
      </c>
      <c r="AC11" s="298">
        <f>SUM(Y11:Y17)</f>
        <v>0.83333333333333337</v>
      </c>
      <c r="AD11" s="122"/>
      <c r="AE11" s="309"/>
      <c r="AF11" s="309"/>
      <c r="AG11" s="309"/>
      <c r="AH11" s="122"/>
    </row>
    <row r="12" spans="1:34" ht="16.5" thickTop="1" thickBot="1" x14ac:dyDescent="0.3">
      <c r="A12" s="122"/>
      <c r="B12" s="27" t="s">
        <v>6</v>
      </c>
      <c r="C12" s="28">
        <v>42682</v>
      </c>
      <c r="D12" s="122"/>
      <c r="E12" s="12">
        <v>1</v>
      </c>
      <c r="F12" s="4">
        <v>0.14583333333333334</v>
      </c>
      <c r="G12" s="4">
        <f t="shared" si="8"/>
        <v>0</v>
      </c>
      <c r="H12" s="4">
        <f t="shared" si="0"/>
        <v>0.14583333333333337</v>
      </c>
      <c r="I12" s="5">
        <f t="shared" si="9"/>
        <v>0.14583333333333337</v>
      </c>
      <c r="J12" s="122"/>
      <c r="K12" s="121"/>
      <c r="L12" s="30"/>
      <c r="M12" s="30">
        <f t="shared" si="1"/>
        <v>0</v>
      </c>
      <c r="N12" s="30">
        <f t="shared" si="2"/>
        <v>0</v>
      </c>
      <c r="O12" s="31">
        <f t="shared" si="3"/>
        <v>0</v>
      </c>
      <c r="P12" s="122"/>
      <c r="Q12" s="121"/>
      <c r="R12" s="30"/>
      <c r="S12" s="30">
        <f t="shared" si="4"/>
        <v>0</v>
      </c>
      <c r="T12" s="30">
        <f t="shared" si="5"/>
        <v>0</v>
      </c>
      <c r="U12" s="31">
        <f t="shared" si="6"/>
        <v>0</v>
      </c>
      <c r="V12" s="122"/>
      <c r="W12" s="132">
        <f t="shared" si="10"/>
        <v>0</v>
      </c>
      <c r="X12" s="133">
        <f t="shared" si="7"/>
        <v>0.14583333333333337</v>
      </c>
      <c r="Y12" s="134">
        <f t="shared" si="7"/>
        <v>0.14583333333333337</v>
      </c>
      <c r="Z12" s="122"/>
      <c r="AA12" s="298"/>
      <c r="AB12" s="298"/>
      <c r="AC12" s="298"/>
      <c r="AD12" s="122"/>
      <c r="AE12" s="309"/>
      <c r="AF12" s="309"/>
      <c r="AG12" s="309"/>
      <c r="AH12" s="122"/>
    </row>
    <row r="13" spans="1:34" ht="16.5" thickTop="1" thickBot="1" x14ac:dyDescent="0.3">
      <c r="A13" s="122"/>
      <c r="B13" s="27" t="s">
        <v>7</v>
      </c>
      <c r="C13" s="28">
        <v>42683</v>
      </c>
      <c r="D13" s="122"/>
      <c r="E13" s="121"/>
      <c r="F13" s="30"/>
      <c r="G13" s="30">
        <f t="shared" si="8"/>
        <v>0</v>
      </c>
      <c r="H13" s="30">
        <f t="shared" si="0"/>
        <v>0</v>
      </c>
      <c r="I13" s="31">
        <f t="shared" si="9"/>
        <v>0</v>
      </c>
      <c r="J13" s="122"/>
      <c r="K13" s="121"/>
      <c r="L13" s="30"/>
      <c r="M13" s="30">
        <f t="shared" si="1"/>
        <v>0</v>
      </c>
      <c r="N13" s="30">
        <f t="shared" si="2"/>
        <v>0</v>
      </c>
      <c r="O13" s="31">
        <f t="shared" si="3"/>
        <v>0</v>
      </c>
      <c r="P13" s="122"/>
      <c r="Q13" s="121"/>
      <c r="R13" s="30"/>
      <c r="S13" s="30">
        <f t="shared" si="4"/>
        <v>0</v>
      </c>
      <c r="T13" s="30">
        <f t="shared" si="5"/>
        <v>0</v>
      </c>
      <c r="U13" s="31">
        <f t="shared" si="6"/>
        <v>0</v>
      </c>
      <c r="V13" s="122"/>
      <c r="W13" s="132">
        <f t="shared" si="10"/>
        <v>0</v>
      </c>
      <c r="X13" s="133">
        <f t="shared" si="7"/>
        <v>0</v>
      </c>
      <c r="Y13" s="134">
        <f t="shared" si="7"/>
        <v>0</v>
      </c>
      <c r="Z13" s="122"/>
      <c r="AA13" s="298"/>
      <c r="AB13" s="298"/>
      <c r="AC13" s="298"/>
      <c r="AD13" s="122"/>
      <c r="AE13" s="309"/>
      <c r="AF13" s="309"/>
      <c r="AG13" s="309"/>
      <c r="AH13" s="122"/>
    </row>
    <row r="14" spans="1:34" ht="16.5" thickTop="1" thickBot="1" x14ac:dyDescent="0.3">
      <c r="A14" s="122"/>
      <c r="B14" s="27" t="s">
        <v>3</v>
      </c>
      <c r="C14" s="28">
        <v>42684</v>
      </c>
      <c r="D14" s="122"/>
      <c r="E14" s="100">
        <v>0.41666666666666669</v>
      </c>
      <c r="F14" s="14">
        <v>0.5</v>
      </c>
      <c r="G14" s="14">
        <f t="shared" si="8"/>
        <v>8.3333333333333315E-2</v>
      </c>
      <c r="H14" s="14">
        <f t="shared" si="0"/>
        <v>0</v>
      </c>
      <c r="I14" s="6">
        <f t="shared" si="9"/>
        <v>8.3333333333333315E-2</v>
      </c>
      <c r="J14" s="122"/>
      <c r="K14" s="101">
        <v>0.54166666666666663</v>
      </c>
      <c r="L14" s="15">
        <v>0.75</v>
      </c>
      <c r="M14" s="15">
        <f t="shared" si="1"/>
        <v>0.20833333333333337</v>
      </c>
      <c r="N14" s="15">
        <f t="shared" si="2"/>
        <v>0</v>
      </c>
      <c r="O14" s="7">
        <f t="shared" si="3"/>
        <v>0.20833333333333337</v>
      </c>
      <c r="P14" s="122"/>
      <c r="Q14" s="149">
        <v>0.8125</v>
      </c>
      <c r="R14" s="150">
        <v>0.89583333333333337</v>
      </c>
      <c r="S14" s="150">
        <f t="shared" si="4"/>
        <v>8.333333333333337E-2</v>
      </c>
      <c r="T14" s="150">
        <f t="shared" si="5"/>
        <v>0</v>
      </c>
      <c r="U14" s="151">
        <f t="shared" si="6"/>
        <v>8.333333333333337E-2</v>
      </c>
      <c r="V14" s="122"/>
      <c r="W14" s="132">
        <f t="shared" si="10"/>
        <v>0.37500000000000006</v>
      </c>
      <c r="X14" s="133">
        <f t="shared" si="7"/>
        <v>0</v>
      </c>
      <c r="Y14" s="134">
        <f t="shared" si="7"/>
        <v>0.37500000000000006</v>
      </c>
      <c r="Z14" s="122"/>
      <c r="AA14" s="298"/>
      <c r="AB14" s="298"/>
      <c r="AC14" s="298"/>
      <c r="AD14" s="122"/>
      <c r="AE14" s="309"/>
      <c r="AF14" s="309"/>
      <c r="AG14" s="309"/>
      <c r="AH14" s="122"/>
    </row>
    <row r="15" spans="1:34" ht="16.5" thickTop="1" thickBot="1" x14ac:dyDescent="0.3">
      <c r="A15" s="122"/>
      <c r="B15" s="27" t="s">
        <v>4</v>
      </c>
      <c r="C15" s="28">
        <v>42685</v>
      </c>
      <c r="D15" s="122"/>
      <c r="E15" s="121"/>
      <c r="F15" s="30"/>
      <c r="G15" s="30">
        <f t="shared" si="8"/>
        <v>0</v>
      </c>
      <c r="H15" s="30">
        <f t="shared" si="0"/>
        <v>0</v>
      </c>
      <c r="I15" s="31">
        <f t="shared" si="9"/>
        <v>0</v>
      </c>
      <c r="J15" s="122"/>
      <c r="K15" s="121"/>
      <c r="L15" s="30"/>
      <c r="M15" s="30">
        <f t="shared" si="1"/>
        <v>0</v>
      </c>
      <c r="N15" s="30">
        <f t="shared" si="2"/>
        <v>0</v>
      </c>
      <c r="O15" s="31">
        <f t="shared" si="3"/>
        <v>0</v>
      </c>
      <c r="P15" s="122"/>
      <c r="Q15" s="121"/>
      <c r="R15" s="30"/>
      <c r="S15" s="30">
        <f t="shared" si="4"/>
        <v>0</v>
      </c>
      <c r="T15" s="30">
        <f t="shared" si="5"/>
        <v>0</v>
      </c>
      <c r="U15" s="31">
        <f t="shared" si="6"/>
        <v>0</v>
      </c>
      <c r="V15" s="122"/>
      <c r="W15" s="132">
        <f t="shared" si="10"/>
        <v>0</v>
      </c>
      <c r="X15" s="133">
        <f t="shared" si="7"/>
        <v>0</v>
      </c>
      <c r="Y15" s="134">
        <f t="shared" si="7"/>
        <v>0</v>
      </c>
      <c r="Z15" s="122"/>
      <c r="AA15" s="298"/>
      <c r="AB15" s="298"/>
      <c r="AC15" s="298"/>
      <c r="AD15" s="122"/>
      <c r="AE15" s="309"/>
      <c r="AF15" s="309"/>
      <c r="AG15" s="309"/>
      <c r="AH15" s="122"/>
    </row>
    <row r="16" spans="1:34" ht="16.5" thickTop="1" thickBot="1" x14ac:dyDescent="0.3">
      <c r="A16" s="122"/>
      <c r="B16" s="27" t="s">
        <v>8</v>
      </c>
      <c r="C16" s="28">
        <v>42686</v>
      </c>
      <c r="D16" s="122"/>
      <c r="E16" s="101">
        <v>0.54166666666666663</v>
      </c>
      <c r="F16" s="15">
        <v>0.75</v>
      </c>
      <c r="G16" s="15">
        <f t="shared" si="8"/>
        <v>0.20833333333333337</v>
      </c>
      <c r="H16" s="15">
        <f t="shared" si="0"/>
        <v>0</v>
      </c>
      <c r="I16" s="7">
        <f t="shared" si="9"/>
        <v>0.20833333333333337</v>
      </c>
      <c r="J16" s="122"/>
      <c r="K16" s="121"/>
      <c r="L16" s="30"/>
      <c r="M16" s="30">
        <f t="shared" si="1"/>
        <v>0</v>
      </c>
      <c r="N16" s="30">
        <f t="shared" si="2"/>
        <v>0</v>
      </c>
      <c r="O16" s="31">
        <f t="shared" si="3"/>
        <v>0</v>
      </c>
      <c r="P16" s="122"/>
      <c r="Q16" s="121"/>
      <c r="R16" s="30"/>
      <c r="S16" s="30">
        <f t="shared" si="4"/>
        <v>0</v>
      </c>
      <c r="T16" s="30">
        <f t="shared" si="5"/>
        <v>0</v>
      </c>
      <c r="U16" s="31">
        <f t="shared" si="6"/>
        <v>0</v>
      </c>
      <c r="V16" s="122"/>
      <c r="W16" s="132">
        <f t="shared" si="10"/>
        <v>0.20833333333333337</v>
      </c>
      <c r="X16" s="133">
        <f t="shared" si="7"/>
        <v>0</v>
      </c>
      <c r="Y16" s="134">
        <f t="shared" si="7"/>
        <v>0.20833333333333337</v>
      </c>
      <c r="Z16" s="122"/>
      <c r="AA16" s="298"/>
      <c r="AB16" s="298"/>
      <c r="AC16" s="298"/>
      <c r="AD16" s="122"/>
      <c r="AE16" s="309"/>
      <c r="AF16" s="309"/>
      <c r="AG16" s="309"/>
      <c r="AH16" s="122"/>
    </row>
    <row r="17" spans="1:36" ht="16.5" thickTop="1" thickBot="1" x14ac:dyDescent="0.3">
      <c r="A17" s="122"/>
      <c r="B17" s="36" t="s">
        <v>9</v>
      </c>
      <c r="C17" s="37">
        <v>42687</v>
      </c>
      <c r="D17" s="122"/>
      <c r="E17" s="123"/>
      <c r="F17" s="52"/>
      <c r="G17" s="52">
        <f t="shared" si="8"/>
        <v>0</v>
      </c>
      <c r="H17" s="52">
        <f t="shared" si="0"/>
        <v>0</v>
      </c>
      <c r="I17" s="38">
        <f t="shared" si="9"/>
        <v>0</v>
      </c>
      <c r="J17" s="122"/>
      <c r="K17" s="123"/>
      <c r="L17" s="52"/>
      <c r="M17" s="52">
        <f t="shared" si="1"/>
        <v>0</v>
      </c>
      <c r="N17" s="52">
        <f t="shared" si="2"/>
        <v>0</v>
      </c>
      <c r="O17" s="38">
        <f t="shared" si="3"/>
        <v>0</v>
      </c>
      <c r="P17" s="122"/>
      <c r="Q17" s="123"/>
      <c r="R17" s="52"/>
      <c r="S17" s="52">
        <f t="shared" si="4"/>
        <v>0</v>
      </c>
      <c r="T17" s="52">
        <f t="shared" si="5"/>
        <v>0</v>
      </c>
      <c r="U17" s="38">
        <f t="shared" si="6"/>
        <v>0</v>
      </c>
      <c r="V17" s="122"/>
      <c r="W17" s="135">
        <f t="shared" si="10"/>
        <v>0</v>
      </c>
      <c r="X17" s="136">
        <f t="shared" si="7"/>
        <v>0</v>
      </c>
      <c r="Y17" s="137">
        <f t="shared" si="7"/>
        <v>0</v>
      </c>
      <c r="Z17" s="122"/>
      <c r="AA17" s="298"/>
      <c r="AB17" s="298"/>
      <c r="AC17" s="298"/>
      <c r="AD17" s="122"/>
      <c r="AE17" s="309"/>
      <c r="AF17" s="309"/>
      <c r="AG17" s="309"/>
      <c r="AH17" s="122"/>
    </row>
    <row r="18" spans="1:36" ht="16.5" thickTop="1" thickBot="1" x14ac:dyDescent="0.3">
      <c r="A18" s="122"/>
      <c r="B18" s="22" t="s">
        <v>5</v>
      </c>
      <c r="C18" s="23">
        <v>42688</v>
      </c>
      <c r="D18" s="122"/>
      <c r="E18" s="155">
        <v>0.875</v>
      </c>
      <c r="F18" s="156">
        <v>1</v>
      </c>
      <c r="G18" s="156">
        <f t="shared" si="8"/>
        <v>4.166666666666663E-2</v>
      </c>
      <c r="H18" s="156">
        <f t="shared" si="0"/>
        <v>8.333333333333337E-2</v>
      </c>
      <c r="I18" s="157">
        <f t="shared" si="9"/>
        <v>0.125</v>
      </c>
      <c r="J18" s="122"/>
      <c r="K18" s="126"/>
      <c r="L18" s="25"/>
      <c r="M18" s="25">
        <f t="shared" si="1"/>
        <v>0</v>
      </c>
      <c r="N18" s="25">
        <f t="shared" si="2"/>
        <v>0</v>
      </c>
      <c r="O18" s="26">
        <f t="shared" si="3"/>
        <v>0</v>
      </c>
      <c r="P18" s="122"/>
      <c r="Q18" s="126"/>
      <c r="R18" s="25"/>
      <c r="S18" s="25">
        <f t="shared" si="4"/>
        <v>0</v>
      </c>
      <c r="T18" s="25">
        <f t="shared" si="5"/>
        <v>0</v>
      </c>
      <c r="U18" s="26">
        <f t="shared" si="6"/>
        <v>0</v>
      </c>
      <c r="V18" s="122"/>
      <c r="W18" s="129">
        <f t="shared" si="10"/>
        <v>4.166666666666663E-2</v>
      </c>
      <c r="X18" s="130">
        <f t="shared" si="7"/>
        <v>8.333333333333337E-2</v>
      </c>
      <c r="Y18" s="131">
        <f t="shared" si="7"/>
        <v>0.125</v>
      </c>
      <c r="Z18" s="122"/>
      <c r="AA18" s="298">
        <f>SUM(W18:W24)</f>
        <v>1.2083333333333333</v>
      </c>
      <c r="AB18" s="298">
        <f>SUM(X18:X24)</f>
        <v>0.50000000000000011</v>
      </c>
      <c r="AC18" s="298">
        <f>SUM(Y18:Y24)</f>
        <v>1.7083333333333335</v>
      </c>
      <c r="AD18" s="122"/>
      <c r="AE18" s="309"/>
      <c r="AF18" s="309"/>
      <c r="AG18" s="309"/>
      <c r="AH18" s="122"/>
    </row>
    <row r="19" spans="1:36" ht="16.5" thickTop="1" thickBot="1" x14ac:dyDescent="0.3">
      <c r="A19" s="122"/>
      <c r="B19" s="27" t="s">
        <v>6</v>
      </c>
      <c r="C19" s="28">
        <v>42689</v>
      </c>
      <c r="D19" s="122"/>
      <c r="E19" s="96">
        <v>0.16666666666666666</v>
      </c>
      <c r="F19" s="97">
        <v>0.33333333333333331</v>
      </c>
      <c r="G19" s="97">
        <f t="shared" si="8"/>
        <v>8.3333333333333315E-2</v>
      </c>
      <c r="H19" s="97">
        <f t="shared" si="0"/>
        <v>8.3333333333333343E-2</v>
      </c>
      <c r="I19" s="98">
        <f t="shared" si="9"/>
        <v>0.16666666666666666</v>
      </c>
      <c r="J19" s="122"/>
      <c r="K19" s="121"/>
      <c r="L19" s="30"/>
      <c r="M19" s="30">
        <f t="shared" si="1"/>
        <v>0</v>
      </c>
      <c r="N19" s="30">
        <f t="shared" si="2"/>
        <v>0</v>
      </c>
      <c r="O19" s="31">
        <f t="shared" si="3"/>
        <v>0</v>
      </c>
      <c r="P19" s="122"/>
      <c r="Q19" s="124"/>
      <c r="R19" s="33"/>
      <c r="S19" s="30">
        <f t="shared" si="4"/>
        <v>0</v>
      </c>
      <c r="T19" s="30">
        <f t="shared" si="5"/>
        <v>0</v>
      </c>
      <c r="U19" s="31">
        <f t="shared" si="6"/>
        <v>0</v>
      </c>
      <c r="V19" s="122"/>
      <c r="W19" s="132">
        <f t="shared" si="10"/>
        <v>8.3333333333333315E-2</v>
      </c>
      <c r="X19" s="133">
        <f t="shared" si="7"/>
        <v>8.3333333333333343E-2</v>
      </c>
      <c r="Y19" s="134">
        <f t="shared" si="7"/>
        <v>0.16666666666666666</v>
      </c>
      <c r="Z19" s="122"/>
      <c r="AA19" s="298"/>
      <c r="AB19" s="298"/>
      <c r="AC19" s="298"/>
      <c r="AD19" s="122"/>
      <c r="AE19" s="309"/>
      <c r="AF19" s="309"/>
      <c r="AG19" s="309"/>
      <c r="AH19" s="122"/>
    </row>
    <row r="20" spans="1:36" ht="16.5" thickTop="1" thickBot="1" x14ac:dyDescent="0.3">
      <c r="A20" s="122"/>
      <c r="B20" s="27" t="s">
        <v>7</v>
      </c>
      <c r="C20" s="28">
        <v>42690</v>
      </c>
      <c r="D20" s="122"/>
      <c r="E20" s="96">
        <v>0.16666666666666666</v>
      </c>
      <c r="F20" s="97">
        <v>0.33333333333333331</v>
      </c>
      <c r="G20" s="97">
        <f t="shared" si="8"/>
        <v>8.3333333333333315E-2</v>
      </c>
      <c r="H20" s="97">
        <f t="shared" si="0"/>
        <v>8.3333333333333343E-2</v>
      </c>
      <c r="I20" s="98">
        <f t="shared" si="9"/>
        <v>0.16666666666666666</v>
      </c>
      <c r="J20" s="122"/>
      <c r="K20" s="96">
        <v>0.83333333333333337</v>
      </c>
      <c r="L20" s="97">
        <v>4.1666666666666664E-2</v>
      </c>
      <c r="M20" s="97">
        <f t="shared" si="1"/>
        <v>8.3333333333333259E-2</v>
      </c>
      <c r="N20" s="97">
        <f t="shared" si="2"/>
        <v>0.125</v>
      </c>
      <c r="O20" s="98">
        <f t="shared" si="3"/>
        <v>0.20833333333333326</v>
      </c>
      <c r="P20" s="122"/>
      <c r="Q20" s="121"/>
      <c r="R20" s="30"/>
      <c r="S20" s="30">
        <f t="shared" si="4"/>
        <v>0</v>
      </c>
      <c r="T20" s="30">
        <f t="shared" si="5"/>
        <v>0</v>
      </c>
      <c r="U20" s="31">
        <f t="shared" si="6"/>
        <v>0</v>
      </c>
      <c r="V20" s="122"/>
      <c r="W20" s="132">
        <f t="shared" si="10"/>
        <v>0.16666666666666657</v>
      </c>
      <c r="X20" s="133">
        <f t="shared" si="7"/>
        <v>0.20833333333333334</v>
      </c>
      <c r="Y20" s="134">
        <f t="shared" si="7"/>
        <v>0.37499999999999989</v>
      </c>
      <c r="Z20" s="122"/>
      <c r="AA20" s="298"/>
      <c r="AB20" s="298"/>
      <c r="AC20" s="298"/>
      <c r="AD20" s="122"/>
      <c r="AE20" s="309"/>
      <c r="AF20" s="309"/>
      <c r="AG20" s="309"/>
      <c r="AH20" s="122"/>
    </row>
    <row r="21" spans="1:36" ht="16.5" thickTop="1" thickBot="1" x14ac:dyDescent="0.3">
      <c r="A21" s="122"/>
      <c r="B21" s="27" t="s">
        <v>3</v>
      </c>
      <c r="C21" s="28">
        <v>42691</v>
      </c>
      <c r="D21" s="122"/>
      <c r="E21" s="96">
        <v>0.16666666666666666</v>
      </c>
      <c r="F21" s="97">
        <v>0.33333333333333331</v>
      </c>
      <c r="G21" s="97">
        <f t="shared" si="8"/>
        <v>8.3333333333333315E-2</v>
      </c>
      <c r="H21" s="97">
        <f t="shared" si="0"/>
        <v>8.3333333333333343E-2</v>
      </c>
      <c r="I21" s="98">
        <f t="shared" si="9"/>
        <v>0.16666666666666666</v>
      </c>
      <c r="J21" s="122"/>
      <c r="K21" s="149">
        <v>0.54166666666666663</v>
      </c>
      <c r="L21" s="150">
        <v>0.625</v>
      </c>
      <c r="M21" s="150">
        <f t="shared" si="1"/>
        <v>8.333333333333337E-2</v>
      </c>
      <c r="N21" s="150">
        <f t="shared" si="2"/>
        <v>0</v>
      </c>
      <c r="O21" s="151">
        <f t="shared" si="3"/>
        <v>8.333333333333337E-2</v>
      </c>
      <c r="P21" s="122"/>
      <c r="Q21" s="100">
        <v>0.75</v>
      </c>
      <c r="R21" s="14">
        <v>0.95833333333333337</v>
      </c>
      <c r="S21" s="14">
        <f t="shared" si="4"/>
        <v>0.16666666666666663</v>
      </c>
      <c r="T21" s="14">
        <f t="shared" si="5"/>
        <v>4.1666666666666741E-2</v>
      </c>
      <c r="U21" s="6">
        <f t="shared" si="6"/>
        <v>0.20833333333333337</v>
      </c>
      <c r="V21" s="122"/>
      <c r="W21" s="132">
        <f t="shared" si="10"/>
        <v>0.33333333333333331</v>
      </c>
      <c r="X21" s="133">
        <f t="shared" si="10"/>
        <v>0.12500000000000008</v>
      </c>
      <c r="Y21" s="134">
        <f t="shared" si="10"/>
        <v>0.45833333333333337</v>
      </c>
      <c r="Z21" s="122"/>
      <c r="AA21" s="298"/>
      <c r="AB21" s="298"/>
      <c r="AC21" s="298"/>
      <c r="AD21" s="122"/>
      <c r="AE21" s="309"/>
      <c r="AF21" s="309"/>
      <c r="AG21" s="309"/>
      <c r="AH21" s="122"/>
    </row>
    <row r="22" spans="1:36" ht="16.5" thickTop="1" thickBot="1" x14ac:dyDescent="0.3">
      <c r="A22" s="122"/>
      <c r="B22" s="27" t="s">
        <v>4</v>
      </c>
      <c r="C22" s="28">
        <v>42692</v>
      </c>
      <c r="D22" s="122"/>
      <c r="E22" s="101">
        <v>0.54166666666666663</v>
      </c>
      <c r="F22" s="15">
        <v>0.83333333333333337</v>
      </c>
      <c r="G22" s="15">
        <f t="shared" si="8"/>
        <v>0.29166666666666674</v>
      </c>
      <c r="H22" s="15">
        <f t="shared" si="0"/>
        <v>0</v>
      </c>
      <c r="I22" s="7">
        <f t="shared" si="9"/>
        <v>0.29166666666666674</v>
      </c>
      <c r="J22" s="122"/>
      <c r="K22" s="124"/>
      <c r="L22" s="33"/>
      <c r="M22" s="30">
        <f t="shared" si="1"/>
        <v>0</v>
      </c>
      <c r="N22" s="30">
        <f t="shared" si="2"/>
        <v>0</v>
      </c>
      <c r="O22" s="31">
        <f t="shared" si="3"/>
        <v>0</v>
      </c>
      <c r="P22" s="122"/>
      <c r="Q22" s="124"/>
      <c r="R22" s="33"/>
      <c r="S22" s="30">
        <f t="shared" si="4"/>
        <v>0</v>
      </c>
      <c r="T22" s="30">
        <f t="shared" si="5"/>
        <v>0</v>
      </c>
      <c r="U22" s="31">
        <f t="shared" si="6"/>
        <v>0</v>
      </c>
      <c r="V22" s="122"/>
      <c r="W22" s="132">
        <f t="shared" si="10"/>
        <v>0.29166666666666674</v>
      </c>
      <c r="X22" s="133">
        <f t="shared" si="10"/>
        <v>0</v>
      </c>
      <c r="Y22" s="134">
        <f t="shared" si="10"/>
        <v>0.29166666666666674</v>
      </c>
      <c r="Z22" s="122"/>
      <c r="AA22" s="298"/>
      <c r="AB22" s="298"/>
      <c r="AC22" s="298"/>
      <c r="AD22" s="122"/>
      <c r="AE22" s="309"/>
      <c r="AF22" s="309"/>
      <c r="AG22" s="309"/>
      <c r="AH22" s="122"/>
    </row>
    <row r="23" spans="1:36" ht="16.5" thickTop="1" thickBot="1" x14ac:dyDescent="0.3">
      <c r="A23" s="122"/>
      <c r="B23" s="27" t="s">
        <v>8</v>
      </c>
      <c r="C23" s="28">
        <v>42693</v>
      </c>
      <c r="D23" s="122"/>
      <c r="E23" s="101">
        <v>0.54166666666666663</v>
      </c>
      <c r="F23" s="15">
        <v>0.83333333333333337</v>
      </c>
      <c r="G23" s="15">
        <f t="shared" si="8"/>
        <v>0.29166666666666674</v>
      </c>
      <c r="H23" s="15">
        <f t="shared" si="0"/>
        <v>0</v>
      </c>
      <c r="I23" s="7">
        <f t="shared" si="9"/>
        <v>0.29166666666666674</v>
      </c>
      <c r="J23" s="122"/>
      <c r="K23" s="124"/>
      <c r="L23" s="33"/>
      <c r="M23" s="30">
        <f t="shared" si="1"/>
        <v>0</v>
      </c>
      <c r="N23" s="30">
        <f t="shared" si="2"/>
        <v>0</v>
      </c>
      <c r="O23" s="31">
        <f t="shared" si="3"/>
        <v>0</v>
      </c>
      <c r="P23" s="122"/>
      <c r="Q23" s="124"/>
      <c r="R23" s="33"/>
      <c r="S23" s="30">
        <f t="shared" si="4"/>
        <v>0</v>
      </c>
      <c r="T23" s="30">
        <f t="shared" si="5"/>
        <v>0</v>
      </c>
      <c r="U23" s="31">
        <f t="shared" si="6"/>
        <v>0</v>
      </c>
      <c r="V23" s="122"/>
      <c r="W23" s="132">
        <f t="shared" si="10"/>
        <v>0.29166666666666674</v>
      </c>
      <c r="X23" s="133">
        <f t="shared" si="10"/>
        <v>0</v>
      </c>
      <c r="Y23" s="134">
        <f t="shared" si="10"/>
        <v>0.29166666666666674</v>
      </c>
      <c r="Z23" s="122"/>
      <c r="AA23" s="298"/>
      <c r="AB23" s="298"/>
      <c r="AC23" s="298"/>
      <c r="AD23" s="122"/>
      <c r="AE23" s="309"/>
      <c r="AF23" s="309"/>
      <c r="AG23" s="309"/>
      <c r="AH23" s="122"/>
    </row>
    <row r="24" spans="1:36" ht="16.5" thickTop="1" thickBot="1" x14ac:dyDescent="0.3">
      <c r="A24" s="122"/>
      <c r="B24" s="36" t="s">
        <v>9</v>
      </c>
      <c r="C24" s="37">
        <v>42694</v>
      </c>
      <c r="D24" s="122"/>
      <c r="E24" s="123"/>
      <c r="F24" s="40"/>
      <c r="G24" s="52">
        <f t="shared" si="8"/>
        <v>0</v>
      </c>
      <c r="H24" s="52">
        <f t="shared" si="0"/>
        <v>0</v>
      </c>
      <c r="I24" s="38">
        <f t="shared" si="9"/>
        <v>0</v>
      </c>
      <c r="J24" s="122"/>
      <c r="K24" s="125"/>
      <c r="L24" s="40"/>
      <c r="M24" s="52">
        <f t="shared" si="1"/>
        <v>0</v>
      </c>
      <c r="N24" s="52">
        <f t="shared" si="2"/>
        <v>0</v>
      </c>
      <c r="O24" s="38">
        <f t="shared" si="3"/>
        <v>0</v>
      </c>
      <c r="P24" s="122"/>
      <c r="Q24" s="125"/>
      <c r="R24" s="40"/>
      <c r="S24" s="52">
        <f t="shared" si="4"/>
        <v>0</v>
      </c>
      <c r="T24" s="52">
        <f t="shared" si="5"/>
        <v>0</v>
      </c>
      <c r="U24" s="38">
        <f t="shared" si="6"/>
        <v>0</v>
      </c>
      <c r="V24" s="122"/>
      <c r="W24" s="135">
        <f t="shared" si="10"/>
        <v>0</v>
      </c>
      <c r="X24" s="136">
        <f t="shared" si="10"/>
        <v>0</v>
      </c>
      <c r="Y24" s="137">
        <f t="shared" si="10"/>
        <v>0</v>
      </c>
      <c r="Z24" s="122"/>
      <c r="AA24" s="298"/>
      <c r="AB24" s="298"/>
      <c r="AC24" s="298"/>
      <c r="AD24" s="122"/>
      <c r="AE24" s="309"/>
      <c r="AF24" s="309"/>
      <c r="AG24" s="309"/>
      <c r="AH24" s="122"/>
    </row>
    <row r="25" spans="1:36" ht="16.5" thickTop="1" thickBot="1" x14ac:dyDescent="0.3">
      <c r="A25" s="122"/>
      <c r="B25" s="22" t="s">
        <v>5</v>
      </c>
      <c r="C25" s="23">
        <v>42695</v>
      </c>
      <c r="D25" s="122"/>
      <c r="E25" s="160">
        <v>0.8125</v>
      </c>
      <c r="F25" s="161">
        <v>0</v>
      </c>
      <c r="G25" s="161">
        <f t="shared" si="8"/>
        <v>0.10416666666666663</v>
      </c>
      <c r="H25" s="161">
        <f t="shared" si="0"/>
        <v>8.333333333333337E-2</v>
      </c>
      <c r="I25" s="162">
        <f t="shared" si="9"/>
        <v>0.1875</v>
      </c>
      <c r="J25" s="122"/>
      <c r="K25" s="71"/>
      <c r="L25" s="72"/>
      <c r="M25" s="25">
        <f t="shared" si="1"/>
        <v>0</v>
      </c>
      <c r="N25" s="25">
        <f t="shared" si="2"/>
        <v>0</v>
      </c>
      <c r="O25" s="26">
        <f t="shared" si="3"/>
        <v>0</v>
      </c>
      <c r="P25" s="122"/>
      <c r="Q25" s="71"/>
      <c r="R25" s="72"/>
      <c r="S25" s="25">
        <f t="shared" si="4"/>
        <v>0</v>
      </c>
      <c r="T25" s="25">
        <f t="shared" si="5"/>
        <v>0</v>
      </c>
      <c r="U25" s="26">
        <f t="shared" si="6"/>
        <v>0</v>
      </c>
      <c r="V25" s="122"/>
      <c r="W25" s="129">
        <f t="shared" si="10"/>
        <v>0.10416666666666663</v>
      </c>
      <c r="X25" s="130">
        <f t="shared" si="10"/>
        <v>8.333333333333337E-2</v>
      </c>
      <c r="Y25" s="131">
        <f t="shared" si="10"/>
        <v>0.1875</v>
      </c>
      <c r="Z25" s="122"/>
      <c r="AA25" s="298">
        <f>SUM(W25:W31)</f>
        <v>0.35416666666666641</v>
      </c>
      <c r="AB25" s="298">
        <f>SUM(X25:X31)</f>
        <v>1.3680555555555558</v>
      </c>
      <c r="AC25" s="298">
        <f>SUM(Y25:Y31)</f>
        <v>1.7222222222222223</v>
      </c>
      <c r="AD25" s="122"/>
      <c r="AE25" s="309"/>
      <c r="AF25" s="309"/>
      <c r="AG25" s="309"/>
      <c r="AH25" s="122"/>
    </row>
    <row r="26" spans="1:36" ht="16.5" thickTop="1" thickBot="1" x14ac:dyDescent="0.3">
      <c r="A26" s="122"/>
      <c r="B26" s="27" t="s">
        <v>6</v>
      </c>
      <c r="C26" s="28">
        <v>42696</v>
      </c>
      <c r="D26" s="122"/>
      <c r="E26" s="76">
        <v>0</v>
      </c>
      <c r="F26" s="77">
        <v>6.25E-2</v>
      </c>
      <c r="G26" s="77">
        <f t="shared" si="8"/>
        <v>0</v>
      </c>
      <c r="H26" s="77">
        <f t="shared" si="0"/>
        <v>6.25E-2</v>
      </c>
      <c r="I26" s="78">
        <f t="shared" si="9"/>
        <v>6.25E-2</v>
      </c>
      <c r="J26" s="122"/>
      <c r="K26" s="76">
        <v>0.875</v>
      </c>
      <c r="L26" s="77">
        <v>0</v>
      </c>
      <c r="M26" s="77">
        <f t="shared" si="1"/>
        <v>4.166666666666663E-2</v>
      </c>
      <c r="N26" s="77">
        <f t="shared" si="2"/>
        <v>8.333333333333337E-2</v>
      </c>
      <c r="O26" s="78">
        <f t="shared" si="3"/>
        <v>0.125</v>
      </c>
      <c r="P26" s="122"/>
      <c r="Q26" s="124"/>
      <c r="R26" s="33"/>
      <c r="S26" s="30">
        <f t="shared" si="4"/>
        <v>0</v>
      </c>
      <c r="T26" s="30">
        <f t="shared" si="5"/>
        <v>0</v>
      </c>
      <c r="U26" s="31">
        <f t="shared" si="6"/>
        <v>0</v>
      </c>
      <c r="V26" s="122"/>
      <c r="W26" s="132">
        <f t="shared" si="10"/>
        <v>4.166666666666663E-2</v>
      </c>
      <c r="X26" s="133">
        <f t="shared" si="10"/>
        <v>0.14583333333333337</v>
      </c>
      <c r="Y26" s="134">
        <f t="shared" si="10"/>
        <v>0.1875</v>
      </c>
      <c r="Z26" s="122"/>
      <c r="AA26" s="298"/>
      <c r="AB26" s="298"/>
      <c r="AC26" s="298"/>
      <c r="AD26" s="122"/>
      <c r="AE26" s="309"/>
      <c r="AF26" s="309"/>
      <c r="AG26" s="309"/>
      <c r="AH26" s="122"/>
    </row>
    <row r="27" spans="1:36" ht="16.5" thickTop="1" thickBot="1" x14ac:dyDescent="0.3">
      <c r="A27" s="122"/>
      <c r="B27" s="27" t="s">
        <v>7</v>
      </c>
      <c r="C27" s="28">
        <v>42697</v>
      </c>
      <c r="D27" s="122"/>
      <c r="E27" s="76">
        <v>0</v>
      </c>
      <c r="F27" s="77">
        <v>0.22222222222222221</v>
      </c>
      <c r="G27" s="77">
        <f t="shared" si="8"/>
        <v>0</v>
      </c>
      <c r="H27" s="77">
        <f t="shared" si="0"/>
        <v>0.22222222222222221</v>
      </c>
      <c r="I27" s="78">
        <f t="shared" si="9"/>
        <v>0.22222222222222221</v>
      </c>
      <c r="J27" s="122"/>
      <c r="K27" s="76">
        <v>0.875</v>
      </c>
      <c r="L27" s="77">
        <v>0</v>
      </c>
      <c r="M27" s="77">
        <f t="shared" si="1"/>
        <v>4.166666666666663E-2</v>
      </c>
      <c r="N27" s="77">
        <f t="shared" si="2"/>
        <v>8.333333333333337E-2</v>
      </c>
      <c r="O27" s="78">
        <f t="shared" si="3"/>
        <v>0.125</v>
      </c>
      <c r="P27" s="122"/>
      <c r="Q27" s="124"/>
      <c r="R27" s="33"/>
      <c r="S27" s="30">
        <f t="shared" si="4"/>
        <v>0</v>
      </c>
      <c r="T27" s="30">
        <f t="shared" si="5"/>
        <v>0</v>
      </c>
      <c r="U27" s="31">
        <f t="shared" si="6"/>
        <v>0</v>
      </c>
      <c r="V27" s="122"/>
      <c r="W27" s="132">
        <f t="shared" si="10"/>
        <v>4.166666666666663E-2</v>
      </c>
      <c r="X27" s="133">
        <f t="shared" si="10"/>
        <v>0.30555555555555558</v>
      </c>
      <c r="Y27" s="134">
        <f t="shared" si="10"/>
        <v>0.34722222222222221</v>
      </c>
      <c r="Z27" s="122"/>
      <c r="AA27" s="298"/>
      <c r="AB27" s="298"/>
      <c r="AC27" s="298"/>
      <c r="AD27" s="122"/>
      <c r="AE27" s="309"/>
      <c r="AF27" s="309"/>
      <c r="AG27" s="309"/>
      <c r="AH27" s="122"/>
    </row>
    <row r="28" spans="1:36" ht="16.5" thickTop="1" thickBot="1" x14ac:dyDescent="0.3">
      <c r="A28" s="122"/>
      <c r="B28" s="27" t="s">
        <v>3</v>
      </c>
      <c r="C28" s="28">
        <v>42698</v>
      </c>
      <c r="D28" s="122"/>
      <c r="E28" s="76">
        <v>0</v>
      </c>
      <c r="F28" s="77">
        <v>0.22222222222222221</v>
      </c>
      <c r="G28" s="77">
        <f t="shared" si="8"/>
        <v>0</v>
      </c>
      <c r="H28" s="77">
        <f t="shared" si="0"/>
        <v>0.22222222222222221</v>
      </c>
      <c r="I28" s="78">
        <f t="shared" si="9"/>
        <v>0.22222222222222221</v>
      </c>
      <c r="J28" s="122"/>
      <c r="K28" s="76">
        <v>0.875</v>
      </c>
      <c r="L28" s="77">
        <v>0</v>
      </c>
      <c r="M28" s="77">
        <f t="shared" si="1"/>
        <v>4.166666666666663E-2</v>
      </c>
      <c r="N28" s="77">
        <f t="shared" si="2"/>
        <v>8.333333333333337E-2</v>
      </c>
      <c r="O28" s="78">
        <f t="shared" si="3"/>
        <v>0.125</v>
      </c>
      <c r="P28" s="122"/>
      <c r="Q28" s="124"/>
      <c r="R28" s="33"/>
      <c r="S28" s="30">
        <f t="shared" si="4"/>
        <v>0</v>
      </c>
      <c r="T28" s="30">
        <f t="shared" si="5"/>
        <v>0</v>
      </c>
      <c r="U28" s="31">
        <f t="shared" si="6"/>
        <v>0</v>
      </c>
      <c r="V28" s="122"/>
      <c r="W28" s="132">
        <f t="shared" si="10"/>
        <v>4.166666666666663E-2</v>
      </c>
      <c r="X28" s="133">
        <f t="shared" si="10"/>
        <v>0.30555555555555558</v>
      </c>
      <c r="Y28" s="134">
        <f t="shared" si="10"/>
        <v>0.34722222222222221</v>
      </c>
      <c r="Z28" s="122"/>
      <c r="AA28" s="298"/>
      <c r="AB28" s="298"/>
      <c r="AC28" s="298"/>
      <c r="AD28" s="122"/>
      <c r="AE28" s="309"/>
      <c r="AF28" s="309"/>
      <c r="AG28" s="309"/>
      <c r="AH28" s="122"/>
    </row>
    <row r="29" spans="1:36" ht="16.5" thickTop="1" thickBot="1" x14ac:dyDescent="0.3">
      <c r="A29" s="122"/>
      <c r="B29" s="27" t="s">
        <v>4</v>
      </c>
      <c r="C29" s="28">
        <v>42699</v>
      </c>
      <c r="D29" s="122"/>
      <c r="E29" s="76">
        <v>0</v>
      </c>
      <c r="F29" s="77">
        <v>0.22222222222222221</v>
      </c>
      <c r="G29" s="77">
        <f t="shared" si="8"/>
        <v>0</v>
      </c>
      <c r="H29" s="77">
        <f t="shared" si="0"/>
        <v>0.22222222222222221</v>
      </c>
      <c r="I29" s="78">
        <f t="shared" si="9"/>
        <v>0.22222222222222221</v>
      </c>
      <c r="J29" s="122"/>
      <c r="K29" s="76">
        <v>0.875</v>
      </c>
      <c r="L29" s="77">
        <v>0</v>
      </c>
      <c r="M29" s="77">
        <f t="shared" si="1"/>
        <v>4.166666666666663E-2</v>
      </c>
      <c r="N29" s="77">
        <f t="shared" si="2"/>
        <v>8.333333333333337E-2</v>
      </c>
      <c r="O29" s="78">
        <f t="shared" si="3"/>
        <v>0.125</v>
      </c>
      <c r="P29" s="122"/>
      <c r="Q29" s="149">
        <v>0.77083333333333337</v>
      </c>
      <c r="R29" s="150">
        <v>0.85416666666666663</v>
      </c>
      <c r="S29" s="150">
        <f t="shared" si="4"/>
        <v>8.3333333333333259E-2</v>
      </c>
      <c r="T29" s="150">
        <f t="shared" si="5"/>
        <v>0</v>
      </c>
      <c r="U29" s="151">
        <f t="shared" si="6"/>
        <v>8.3333333333333259E-2</v>
      </c>
      <c r="V29" s="122"/>
      <c r="W29" s="132">
        <f t="shared" si="10"/>
        <v>0.12499999999999989</v>
      </c>
      <c r="X29" s="133">
        <f t="shared" si="10"/>
        <v>0.30555555555555558</v>
      </c>
      <c r="Y29" s="134">
        <f t="shared" si="10"/>
        <v>0.43055555555555547</v>
      </c>
      <c r="Z29" s="122"/>
      <c r="AA29" s="298"/>
      <c r="AB29" s="298"/>
      <c r="AC29" s="298"/>
      <c r="AD29" s="122"/>
      <c r="AE29" s="309"/>
      <c r="AF29" s="309"/>
      <c r="AG29" s="309"/>
      <c r="AH29" s="122"/>
    </row>
    <row r="30" spans="1:36" ht="16.5" thickTop="1" thickBot="1" x14ac:dyDescent="0.3">
      <c r="A30" s="122"/>
      <c r="B30" s="27" t="s">
        <v>8</v>
      </c>
      <c r="C30" s="28">
        <v>42700</v>
      </c>
      <c r="D30" s="122"/>
      <c r="E30" s="76">
        <v>0</v>
      </c>
      <c r="F30" s="77">
        <v>0.22222222222222221</v>
      </c>
      <c r="G30" s="77">
        <f t="shared" si="8"/>
        <v>0</v>
      </c>
      <c r="H30" s="77">
        <f t="shared" si="0"/>
        <v>0.22222222222222221</v>
      </c>
      <c r="I30" s="78">
        <f t="shared" si="9"/>
        <v>0.22222222222222221</v>
      </c>
      <c r="J30" s="122"/>
      <c r="K30" s="124"/>
      <c r="L30" s="33"/>
      <c r="M30" s="30">
        <f t="shared" si="1"/>
        <v>0</v>
      </c>
      <c r="N30" s="30">
        <f t="shared" si="2"/>
        <v>0</v>
      </c>
      <c r="O30" s="31">
        <f t="shared" si="3"/>
        <v>0</v>
      </c>
      <c r="P30" s="122"/>
      <c r="Q30" s="124"/>
      <c r="R30" s="33"/>
      <c r="S30" s="30">
        <f t="shared" si="4"/>
        <v>0</v>
      </c>
      <c r="T30" s="30">
        <f t="shared" si="5"/>
        <v>0</v>
      </c>
      <c r="U30" s="31">
        <f t="shared" si="6"/>
        <v>0</v>
      </c>
      <c r="V30" s="122"/>
      <c r="W30" s="132">
        <f t="shared" si="10"/>
        <v>0</v>
      </c>
      <c r="X30" s="133">
        <f t="shared" si="10"/>
        <v>0.22222222222222221</v>
      </c>
      <c r="Y30" s="134">
        <f t="shared" si="10"/>
        <v>0.22222222222222221</v>
      </c>
      <c r="Z30" s="122"/>
      <c r="AA30" s="298"/>
      <c r="AB30" s="298"/>
      <c r="AC30" s="298"/>
      <c r="AD30" s="122"/>
      <c r="AE30" s="309"/>
      <c r="AF30" s="309"/>
      <c r="AG30" s="309"/>
      <c r="AH30" s="122"/>
    </row>
    <row r="31" spans="1:36" ht="16.5" thickTop="1" thickBot="1" x14ac:dyDescent="0.3">
      <c r="A31" s="122"/>
      <c r="B31" s="36" t="s">
        <v>9</v>
      </c>
      <c r="C31" s="37">
        <v>42701</v>
      </c>
      <c r="D31" s="122"/>
      <c r="E31" s="123"/>
      <c r="F31" s="52"/>
      <c r="G31" s="52">
        <f t="shared" si="8"/>
        <v>0</v>
      </c>
      <c r="H31" s="52">
        <f t="shared" si="0"/>
        <v>0</v>
      </c>
      <c r="I31" s="38">
        <f t="shared" si="9"/>
        <v>0</v>
      </c>
      <c r="J31" s="122"/>
      <c r="K31" s="125"/>
      <c r="L31" s="40"/>
      <c r="M31" s="52">
        <f t="shared" si="1"/>
        <v>0</v>
      </c>
      <c r="N31" s="52">
        <f t="shared" si="2"/>
        <v>0</v>
      </c>
      <c r="O31" s="38">
        <f t="shared" si="3"/>
        <v>0</v>
      </c>
      <c r="P31" s="122"/>
      <c r="Q31" s="125"/>
      <c r="R31" s="40"/>
      <c r="S31" s="52">
        <f t="shared" si="4"/>
        <v>0</v>
      </c>
      <c r="T31" s="52">
        <f t="shared" si="5"/>
        <v>0</v>
      </c>
      <c r="U31" s="38">
        <f t="shared" si="6"/>
        <v>0</v>
      </c>
      <c r="V31" s="122"/>
      <c r="W31" s="135">
        <f t="shared" si="10"/>
        <v>0</v>
      </c>
      <c r="X31" s="136">
        <f t="shared" si="10"/>
        <v>0</v>
      </c>
      <c r="Y31" s="137">
        <f t="shared" si="10"/>
        <v>0</v>
      </c>
      <c r="Z31" s="122"/>
      <c r="AA31" s="298"/>
      <c r="AB31" s="298"/>
      <c r="AC31" s="298"/>
      <c r="AD31" s="122"/>
      <c r="AE31" s="309"/>
      <c r="AF31" s="309"/>
      <c r="AG31" s="309"/>
      <c r="AH31" s="122"/>
      <c r="AJ31" s="138"/>
    </row>
    <row r="32" spans="1:36" ht="16.5" thickTop="1" thickBot="1" x14ac:dyDescent="0.3">
      <c r="A32" s="122"/>
      <c r="B32" s="22" t="s">
        <v>5</v>
      </c>
      <c r="C32" s="23">
        <v>42702</v>
      </c>
      <c r="D32" s="122"/>
      <c r="E32" s="160">
        <v>0.875</v>
      </c>
      <c r="F32" s="161">
        <v>0</v>
      </c>
      <c r="G32" s="25">
        <f t="shared" si="8"/>
        <v>4.166666666666663E-2</v>
      </c>
      <c r="H32" s="25">
        <f t="shared" si="0"/>
        <v>8.333333333333337E-2</v>
      </c>
      <c r="I32" s="162">
        <f t="shared" si="9"/>
        <v>0.125</v>
      </c>
      <c r="J32" s="122"/>
      <c r="K32" s="71"/>
      <c r="L32" s="72"/>
      <c r="M32" s="25">
        <f t="shared" si="1"/>
        <v>0</v>
      </c>
      <c r="N32" s="25">
        <f t="shared" si="2"/>
        <v>0</v>
      </c>
      <c r="O32" s="26">
        <f t="shared" si="3"/>
        <v>0</v>
      </c>
      <c r="P32" s="122"/>
      <c r="Q32" s="71"/>
      <c r="R32" s="72"/>
      <c r="S32" s="25">
        <f t="shared" si="4"/>
        <v>0</v>
      </c>
      <c r="T32" s="25">
        <f t="shared" si="5"/>
        <v>0</v>
      </c>
      <c r="U32" s="26">
        <f t="shared" si="6"/>
        <v>0</v>
      </c>
      <c r="V32" s="122"/>
      <c r="W32" s="129">
        <f t="shared" si="10"/>
        <v>4.166666666666663E-2</v>
      </c>
      <c r="X32" s="130">
        <f t="shared" si="10"/>
        <v>8.333333333333337E-2</v>
      </c>
      <c r="Y32" s="131">
        <f t="shared" si="10"/>
        <v>0.125</v>
      </c>
      <c r="Z32" s="122"/>
      <c r="AA32" s="298">
        <f>SUM(W32:W34)</f>
        <v>0.12499999999999989</v>
      </c>
      <c r="AB32" s="298">
        <f>SUM(X32:X34)</f>
        <v>0.69444444444444453</v>
      </c>
      <c r="AC32" s="298">
        <f>SUM(Y32:Y34)</f>
        <v>0.81944444444444442</v>
      </c>
      <c r="AD32" s="122"/>
      <c r="AE32" s="309"/>
      <c r="AF32" s="309"/>
      <c r="AG32" s="309"/>
      <c r="AH32" s="122"/>
      <c r="AJ32" s="138"/>
    </row>
    <row r="33" spans="1:38" ht="16.5" thickTop="1" thickBot="1" x14ac:dyDescent="0.3">
      <c r="A33" s="122"/>
      <c r="B33" s="27" t="s">
        <v>6</v>
      </c>
      <c r="C33" s="28">
        <v>42703</v>
      </c>
      <c r="D33" s="122"/>
      <c r="E33" s="76">
        <v>0</v>
      </c>
      <c r="F33" s="77">
        <v>0.22222222222222221</v>
      </c>
      <c r="G33" s="30">
        <f t="shared" si="8"/>
        <v>0</v>
      </c>
      <c r="H33" s="30">
        <f t="shared" si="0"/>
        <v>0.22222222222222221</v>
      </c>
      <c r="I33" s="78">
        <f t="shared" si="9"/>
        <v>0.22222222222222221</v>
      </c>
      <c r="J33" s="122"/>
      <c r="K33" s="76">
        <v>0.875</v>
      </c>
      <c r="L33" s="77">
        <v>0</v>
      </c>
      <c r="M33" s="77">
        <f t="shared" si="1"/>
        <v>4.166666666666663E-2</v>
      </c>
      <c r="N33" s="77">
        <f t="shared" si="2"/>
        <v>8.333333333333337E-2</v>
      </c>
      <c r="O33" s="78">
        <f t="shared" si="3"/>
        <v>0.125</v>
      </c>
      <c r="P33" s="122"/>
      <c r="Q33" s="124"/>
      <c r="R33" s="33"/>
      <c r="S33" s="30">
        <f t="shared" si="4"/>
        <v>0</v>
      </c>
      <c r="T33" s="30">
        <f t="shared" si="5"/>
        <v>0</v>
      </c>
      <c r="U33" s="31">
        <f t="shared" si="6"/>
        <v>0</v>
      </c>
      <c r="V33" s="122"/>
      <c r="W33" s="132">
        <f t="shared" si="10"/>
        <v>4.166666666666663E-2</v>
      </c>
      <c r="X33" s="133">
        <f t="shared" si="10"/>
        <v>0.30555555555555558</v>
      </c>
      <c r="Y33" s="134">
        <f t="shared" si="10"/>
        <v>0.34722222222222221</v>
      </c>
      <c r="Z33" s="122"/>
      <c r="AA33" s="298"/>
      <c r="AB33" s="298"/>
      <c r="AC33" s="298"/>
      <c r="AD33" s="122"/>
      <c r="AE33" s="309"/>
      <c r="AF33" s="309"/>
      <c r="AG33" s="309"/>
      <c r="AH33" s="122"/>
      <c r="AJ33" s="138"/>
    </row>
    <row r="34" spans="1:38" ht="16.5" thickTop="1" thickBot="1" x14ac:dyDescent="0.3">
      <c r="A34" s="122"/>
      <c r="B34" s="36" t="s">
        <v>7</v>
      </c>
      <c r="C34" s="37">
        <v>42704</v>
      </c>
      <c r="D34" s="122"/>
      <c r="E34" s="163">
        <v>0</v>
      </c>
      <c r="F34" s="164">
        <v>0.22222222222222221</v>
      </c>
      <c r="G34" s="52">
        <f t="shared" si="8"/>
        <v>0</v>
      </c>
      <c r="H34" s="52">
        <f t="shared" si="0"/>
        <v>0.22222222222222221</v>
      </c>
      <c r="I34" s="165">
        <f t="shared" si="9"/>
        <v>0.22222222222222221</v>
      </c>
      <c r="J34" s="122"/>
      <c r="K34" s="163">
        <v>0.875</v>
      </c>
      <c r="L34" s="164">
        <v>0</v>
      </c>
      <c r="M34" s="164">
        <f t="shared" si="1"/>
        <v>4.166666666666663E-2</v>
      </c>
      <c r="N34" s="164">
        <f t="shared" si="2"/>
        <v>8.333333333333337E-2</v>
      </c>
      <c r="O34" s="165">
        <f t="shared" si="3"/>
        <v>0.125</v>
      </c>
      <c r="P34" s="122"/>
      <c r="Q34" s="125"/>
      <c r="R34" s="40"/>
      <c r="S34" s="52">
        <f t="shared" si="4"/>
        <v>0</v>
      </c>
      <c r="T34" s="52">
        <f t="shared" si="5"/>
        <v>0</v>
      </c>
      <c r="U34" s="38">
        <f t="shared" si="6"/>
        <v>0</v>
      </c>
      <c r="V34" s="122"/>
      <c r="W34" s="135">
        <f t="shared" si="10"/>
        <v>4.166666666666663E-2</v>
      </c>
      <c r="X34" s="136">
        <f t="shared" si="10"/>
        <v>0.30555555555555558</v>
      </c>
      <c r="Y34" s="137">
        <f t="shared" si="10"/>
        <v>0.34722222222222221</v>
      </c>
      <c r="Z34" s="122"/>
      <c r="AA34" s="298"/>
      <c r="AB34" s="298"/>
      <c r="AC34" s="298"/>
      <c r="AD34" s="122"/>
      <c r="AE34" s="310"/>
      <c r="AF34" s="310"/>
      <c r="AG34" s="310"/>
      <c r="AH34" s="122"/>
      <c r="AJ34" s="138"/>
    </row>
    <row r="35" spans="1:38" ht="3.75" customHeight="1" thickTop="1" thickBot="1" x14ac:dyDescent="0.3">
      <c r="A35" s="122"/>
      <c r="B35" s="122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2"/>
      <c r="AB35" s="122"/>
      <c r="AC35" s="122"/>
      <c r="AD35" s="122"/>
      <c r="AE35" s="122"/>
      <c r="AF35" s="122"/>
      <c r="AG35" s="122"/>
      <c r="AH35" s="122"/>
    </row>
    <row r="36" spans="1:38" ht="16.5" thickTop="1" thickBot="1" x14ac:dyDescent="0.3">
      <c r="A36" s="122"/>
      <c r="B36" s="148"/>
      <c r="C36" s="148"/>
      <c r="D36" s="148"/>
      <c r="E36" s="295" t="s">
        <v>41</v>
      </c>
      <c r="F36" s="296"/>
      <c r="G36" s="296"/>
      <c r="H36" s="296"/>
      <c r="I36" s="297"/>
      <c r="J36" s="148"/>
      <c r="K36" s="295" t="s">
        <v>43</v>
      </c>
      <c r="L36" s="296"/>
      <c r="M36" s="296"/>
      <c r="N36" s="296"/>
      <c r="O36" s="297"/>
      <c r="P36" s="148"/>
      <c r="Q36" s="148"/>
      <c r="R36" s="148"/>
      <c r="S36" s="148"/>
      <c r="T36" s="148"/>
      <c r="U36" s="148"/>
      <c r="V36" s="122"/>
      <c r="W36" s="122"/>
      <c r="X36" s="122"/>
      <c r="Y36" s="122"/>
      <c r="Z36" s="122"/>
      <c r="AA36" s="300" t="s">
        <v>40</v>
      </c>
      <c r="AB36" s="300"/>
      <c r="AC36" s="300"/>
      <c r="AD36" s="122"/>
      <c r="AE36" s="304">
        <f>AG5</f>
        <v>5.166666666666667</v>
      </c>
      <c r="AF36" s="305"/>
      <c r="AG36" s="306"/>
      <c r="AH36" s="122"/>
      <c r="AL36" s="139"/>
    </row>
    <row r="37" spans="1:38" ht="3.75" customHeight="1" thickTop="1" thickBot="1" x14ac:dyDescent="0.3">
      <c r="A37" s="148"/>
      <c r="B37" s="148"/>
      <c r="C37" s="148"/>
      <c r="D37" s="148"/>
      <c r="E37" s="292"/>
      <c r="F37" s="293"/>
      <c r="G37" s="293"/>
      <c r="H37" s="293"/>
      <c r="I37" s="294"/>
      <c r="J37" s="148"/>
      <c r="K37" s="271"/>
      <c r="L37" s="272"/>
      <c r="M37" s="272"/>
      <c r="N37" s="272"/>
      <c r="O37" s="273"/>
      <c r="P37" s="148"/>
      <c r="Q37" s="148"/>
      <c r="R37" s="148"/>
      <c r="S37" s="148"/>
      <c r="T37" s="148"/>
      <c r="U37" s="148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</row>
    <row r="38" spans="1:38" ht="16.5" thickTop="1" thickBot="1" x14ac:dyDescent="0.3">
      <c r="A38" s="148"/>
      <c r="B38" s="148"/>
      <c r="C38" s="148"/>
      <c r="D38" s="148"/>
      <c r="E38" s="265" t="s">
        <v>61</v>
      </c>
      <c r="F38" s="266"/>
      <c r="G38" s="169"/>
      <c r="H38" s="169"/>
      <c r="I38" s="170" t="s">
        <v>62</v>
      </c>
      <c r="J38" s="148"/>
      <c r="K38" s="265" t="s">
        <v>61</v>
      </c>
      <c r="L38" s="266"/>
      <c r="M38" s="169"/>
      <c r="N38" s="169"/>
      <c r="O38" s="170" t="s">
        <v>62</v>
      </c>
      <c r="P38" s="168"/>
      <c r="Q38" s="148"/>
      <c r="R38" s="148"/>
      <c r="S38" s="148"/>
      <c r="T38" s="148"/>
      <c r="U38" s="148"/>
      <c r="V38" s="122"/>
      <c r="W38" s="299" t="s">
        <v>58</v>
      </c>
      <c r="X38" s="260"/>
      <c r="Y38" s="140">
        <v>9.67</v>
      </c>
      <c r="Z38" s="122"/>
      <c r="AA38" s="300" t="s">
        <v>42</v>
      </c>
      <c r="AB38" s="300"/>
      <c r="AC38" s="300"/>
      <c r="AD38" s="122"/>
      <c r="AE38" s="304">
        <f>AE5</f>
        <v>2.375</v>
      </c>
      <c r="AF38" s="305"/>
      <c r="AG38" s="306"/>
      <c r="AH38" s="122"/>
      <c r="AL38" s="139"/>
    </row>
    <row r="39" spans="1:38" ht="3.75" customHeight="1" thickTop="1" thickBot="1" x14ac:dyDescent="0.3">
      <c r="A39" s="148"/>
      <c r="B39" s="148"/>
      <c r="C39" s="148"/>
      <c r="D39" s="148"/>
      <c r="E39" s="292"/>
      <c r="F39" s="293"/>
      <c r="G39" s="293"/>
      <c r="H39" s="293"/>
      <c r="I39" s="294"/>
      <c r="J39" s="148"/>
      <c r="K39" s="271"/>
      <c r="L39" s="272"/>
      <c r="M39" s="272"/>
      <c r="N39" s="272"/>
      <c r="O39" s="273"/>
      <c r="P39" s="168"/>
      <c r="Q39" s="148"/>
      <c r="R39" s="148"/>
      <c r="S39" s="148"/>
      <c r="T39" s="148"/>
      <c r="U39" s="148"/>
      <c r="V39" s="122"/>
      <c r="W39" s="122"/>
      <c r="X39" s="122"/>
      <c r="Y39" s="122"/>
      <c r="Z39" s="122"/>
      <c r="AA39" s="122"/>
      <c r="AB39" s="122"/>
      <c r="AC39" s="122"/>
      <c r="AD39" s="122"/>
      <c r="AE39" s="122"/>
      <c r="AF39" s="122"/>
      <c r="AG39" s="122"/>
      <c r="AH39" s="122"/>
    </row>
    <row r="40" spans="1:38" ht="16.5" thickTop="1" thickBot="1" x14ac:dyDescent="0.3">
      <c r="A40" s="122"/>
      <c r="B40" s="284" t="s">
        <v>52</v>
      </c>
      <c r="C40" s="285"/>
      <c r="D40" s="148"/>
      <c r="E40" s="265"/>
      <c r="F40" s="266"/>
      <c r="G40" s="169"/>
      <c r="H40" s="169"/>
      <c r="I40" s="170"/>
      <c r="J40" s="148"/>
      <c r="K40" s="265"/>
      <c r="L40" s="266"/>
      <c r="M40" s="169"/>
      <c r="N40" s="169"/>
      <c r="O40" s="170"/>
      <c r="P40" s="168"/>
      <c r="Q40" s="148"/>
      <c r="R40" s="148"/>
      <c r="S40" s="148"/>
      <c r="T40" s="148"/>
      <c r="U40" s="148"/>
      <c r="V40" s="122"/>
      <c r="W40" s="299" t="s">
        <v>59</v>
      </c>
      <c r="X40" s="260"/>
      <c r="Y40" s="140">
        <v>14.51</v>
      </c>
      <c r="Z40" s="122"/>
      <c r="AA40" s="300" t="s">
        <v>44</v>
      </c>
      <c r="AB40" s="300"/>
      <c r="AC40" s="300"/>
      <c r="AD40" s="122"/>
      <c r="AE40" s="304">
        <f>AF5</f>
        <v>2.7916666666666674</v>
      </c>
      <c r="AF40" s="305"/>
      <c r="AG40" s="306"/>
      <c r="AH40" s="122"/>
      <c r="AL40" s="141"/>
    </row>
    <row r="41" spans="1:38" ht="3.75" customHeight="1" thickTop="1" thickBot="1" x14ac:dyDescent="0.3">
      <c r="A41" s="122"/>
      <c r="B41" s="158"/>
      <c r="C41" s="159"/>
      <c r="D41" s="148"/>
      <c r="E41" s="265"/>
      <c r="F41" s="269"/>
      <c r="G41" s="269"/>
      <c r="H41" s="269"/>
      <c r="I41" s="270"/>
      <c r="J41" s="148"/>
      <c r="K41" s="271"/>
      <c r="L41" s="272"/>
      <c r="M41" s="272"/>
      <c r="N41" s="272"/>
      <c r="O41" s="273"/>
      <c r="P41" s="168"/>
      <c r="Q41" s="148"/>
      <c r="R41" s="148"/>
      <c r="S41" s="148"/>
      <c r="T41" s="148"/>
      <c r="U41" s="148"/>
      <c r="V41" s="122"/>
      <c r="W41" s="122"/>
      <c r="X41" s="122"/>
      <c r="Y41" s="122"/>
      <c r="Z41" s="122"/>
      <c r="AA41" s="122"/>
      <c r="AB41" s="122"/>
      <c r="AC41" s="122"/>
      <c r="AD41" s="122"/>
      <c r="AE41" s="122"/>
      <c r="AF41" s="122"/>
      <c r="AG41" s="122"/>
      <c r="AH41" s="122"/>
    </row>
    <row r="42" spans="1:38" ht="16.5" thickTop="1" thickBot="1" x14ac:dyDescent="0.3">
      <c r="A42" s="122"/>
      <c r="B42" s="286" t="s">
        <v>53</v>
      </c>
      <c r="C42" s="287"/>
      <c r="D42" s="148"/>
      <c r="E42" s="265"/>
      <c r="F42" s="266"/>
      <c r="G42" s="169"/>
      <c r="H42" s="169"/>
      <c r="I42" s="170"/>
      <c r="J42" s="148"/>
      <c r="K42" s="265"/>
      <c r="L42" s="266"/>
      <c r="M42" s="169"/>
      <c r="N42" s="169"/>
      <c r="O42" s="170"/>
      <c r="P42" s="168"/>
      <c r="Q42" s="148"/>
      <c r="R42" s="148"/>
      <c r="S42" s="148"/>
      <c r="T42" s="148"/>
      <c r="U42" s="148"/>
      <c r="V42" s="122"/>
      <c r="W42" s="122"/>
      <c r="X42" s="122"/>
      <c r="Y42" s="122"/>
      <c r="Z42" s="122"/>
      <c r="AA42" s="300" t="s">
        <v>45</v>
      </c>
      <c r="AB42" s="300"/>
      <c r="AC42" s="300"/>
      <c r="AD42" s="122"/>
      <c r="AE42" s="301">
        <f>AE38*24*Y38</f>
        <v>551.18999999999994</v>
      </c>
      <c r="AF42" s="302"/>
      <c r="AG42" s="303"/>
      <c r="AH42" s="122"/>
    </row>
    <row r="43" spans="1:38" ht="3.75" customHeight="1" thickTop="1" thickBot="1" x14ac:dyDescent="0.3">
      <c r="A43" s="122"/>
      <c r="B43" s="158"/>
      <c r="C43" s="159"/>
      <c r="D43" s="148"/>
      <c r="E43" s="265"/>
      <c r="F43" s="269"/>
      <c r="G43" s="269"/>
      <c r="H43" s="269"/>
      <c r="I43" s="270"/>
      <c r="J43" s="148"/>
      <c r="K43" s="271"/>
      <c r="L43" s="272"/>
      <c r="M43" s="272"/>
      <c r="N43" s="272"/>
      <c r="O43" s="273"/>
      <c r="P43" s="168"/>
      <c r="Q43" s="148"/>
      <c r="R43" s="148"/>
      <c r="S43" s="148"/>
      <c r="T43" s="148"/>
      <c r="U43" s="148"/>
      <c r="V43" s="122"/>
      <c r="W43" s="122"/>
      <c r="X43" s="122"/>
      <c r="Y43" s="122"/>
      <c r="Z43" s="122"/>
      <c r="AA43" s="122"/>
      <c r="AB43" s="122"/>
      <c r="AC43" s="122"/>
      <c r="AD43" s="122"/>
      <c r="AE43" s="122"/>
      <c r="AF43" s="122"/>
      <c r="AG43" s="122"/>
      <c r="AH43" s="122"/>
    </row>
    <row r="44" spans="1:38" ht="16.5" thickTop="1" thickBot="1" x14ac:dyDescent="0.3">
      <c r="A44" s="122"/>
      <c r="B44" s="288" t="s">
        <v>54</v>
      </c>
      <c r="C44" s="289"/>
      <c r="D44" s="148"/>
      <c r="E44" s="265"/>
      <c r="F44" s="266"/>
      <c r="G44" s="171"/>
      <c r="H44" s="171"/>
      <c r="I44" s="174"/>
      <c r="J44" s="148"/>
      <c r="K44" s="265"/>
      <c r="L44" s="266"/>
      <c r="M44" s="169"/>
      <c r="N44" s="169"/>
      <c r="O44" s="170"/>
      <c r="P44" s="168"/>
      <c r="Q44" s="148"/>
      <c r="R44" s="148"/>
      <c r="S44" s="148"/>
      <c r="T44" s="148"/>
      <c r="U44" s="148"/>
      <c r="V44" s="122"/>
      <c r="W44" s="122"/>
      <c r="X44" s="122"/>
      <c r="Y44" s="122"/>
      <c r="Z44" s="122"/>
      <c r="AA44" s="300" t="s">
        <v>46</v>
      </c>
      <c r="AB44" s="300"/>
      <c r="AC44" s="300"/>
      <c r="AD44" s="122"/>
      <c r="AE44" s="301">
        <f>AE40*24*Y40</f>
        <v>972.17000000000019</v>
      </c>
      <c r="AF44" s="302"/>
      <c r="AG44" s="303"/>
      <c r="AH44" s="122"/>
    </row>
    <row r="45" spans="1:38" ht="3.75" customHeight="1" thickTop="1" thickBot="1" x14ac:dyDescent="0.3">
      <c r="A45" s="122"/>
      <c r="B45" s="158"/>
      <c r="C45" s="159"/>
      <c r="D45" s="148"/>
      <c r="E45" s="265"/>
      <c r="F45" s="269"/>
      <c r="G45" s="269"/>
      <c r="H45" s="269"/>
      <c r="I45" s="270"/>
      <c r="J45" s="148"/>
      <c r="K45" s="271"/>
      <c r="L45" s="272"/>
      <c r="M45" s="272"/>
      <c r="N45" s="272"/>
      <c r="O45" s="273"/>
      <c r="P45" s="168"/>
      <c r="Q45" s="148"/>
      <c r="R45" s="148"/>
      <c r="S45" s="148"/>
      <c r="T45" s="148"/>
      <c r="U45" s="148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</row>
    <row r="46" spans="1:38" ht="16.5" thickTop="1" thickBot="1" x14ac:dyDescent="0.3">
      <c r="A46" s="122"/>
      <c r="B46" s="290" t="s">
        <v>55</v>
      </c>
      <c r="C46" s="291"/>
      <c r="D46" s="148"/>
      <c r="E46" s="265"/>
      <c r="F46" s="266"/>
      <c r="G46" s="169"/>
      <c r="H46" s="169"/>
      <c r="I46" s="170"/>
      <c r="J46" s="148"/>
      <c r="K46" s="265"/>
      <c r="L46" s="266"/>
      <c r="M46" s="169"/>
      <c r="N46" s="169"/>
      <c r="O46" s="170"/>
      <c r="P46" s="168"/>
      <c r="Q46" s="148"/>
      <c r="R46" s="148"/>
      <c r="S46" s="148"/>
      <c r="T46" s="148"/>
      <c r="U46" s="148"/>
      <c r="V46" s="122"/>
      <c r="W46" s="122"/>
      <c r="X46" s="122"/>
      <c r="Y46" s="122"/>
      <c r="Z46" s="122"/>
      <c r="AA46" s="300" t="s">
        <v>49</v>
      </c>
      <c r="AB46" s="300"/>
      <c r="AC46" s="300"/>
      <c r="AD46" s="122"/>
      <c r="AE46" s="301">
        <f>AE42+AE44</f>
        <v>1523.3600000000001</v>
      </c>
      <c r="AF46" s="302"/>
      <c r="AG46" s="303"/>
      <c r="AH46" s="122"/>
    </row>
    <row r="47" spans="1:38" ht="3.75" customHeight="1" thickTop="1" thickBot="1" x14ac:dyDescent="0.3">
      <c r="A47" s="122"/>
      <c r="B47" s="158"/>
      <c r="C47" s="159"/>
      <c r="D47" s="148"/>
      <c r="E47" s="265"/>
      <c r="F47" s="269"/>
      <c r="G47" s="269"/>
      <c r="H47" s="269"/>
      <c r="I47" s="270"/>
      <c r="J47" s="148"/>
      <c r="K47" s="271"/>
      <c r="L47" s="272"/>
      <c r="M47" s="272"/>
      <c r="N47" s="272"/>
      <c r="O47" s="273"/>
      <c r="P47" s="168"/>
      <c r="Q47" s="148"/>
      <c r="R47" s="148"/>
      <c r="S47" s="148"/>
      <c r="T47" s="148"/>
      <c r="U47" s="148"/>
      <c r="V47" s="122"/>
      <c r="W47" s="122"/>
      <c r="X47" s="122"/>
      <c r="Y47" s="122"/>
      <c r="Z47" s="122"/>
      <c r="AA47" s="122"/>
      <c r="AB47" s="122"/>
      <c r="AC47" s="122"/>
      <c r="AD47" s="122"/>
      <c r="AE47" s="122"/>
      <c r="AF47" s="122"/>
      <c r="AG47" s="122"/>
      <c r="AH47" s="122"/>
    </row>
    <row r="48" spans="1:38" ht="16.5" thickTop="1" thickBot="1" x14ac:dyDescent="0.3">
      <c r="A48" s="122"/>
      <c r="B48" s="278" t="s">
        <v>56</v>
      </c>
      <c r="C48" s="279"/>
      <c r="D48" s="148"/>
      <c r="E48" s="265">
        <v>10.539</v>
      </c>
      <c r="F48" s="266"/>
      <c r="G48" s="169"/>
      <c r="H48" s="169"/>
      <c r="I48" s="170">
        <f>E48-Y48</f>
        <v>10.308999999999999</v>
      </c>
      <c r="J48" s="148"/>
      <c r="K48" s="265">
        <f>E48+35%</f>
        <v>10.888999999999999</v>
      </c>
      <c r="L48" s="266"/>
      <c r="M48" s="169"/>
      <c r="N48" s="169"/>
      <c r="O48" s="170">
        <f>K48-Y48</f>
        <v>10.658999999999999</v>
      </c>
      <c r="P48" s="168"/>
      <c r="Q48" s="148"/>
      <c r="R48" s="148"/>
      <c r="S48" s="148"/>
      <c r="T48" s="148"/>
      <c r="U48" s="148"/>
      <c r="V48" s="122"/>
      <c r="W48" s="299" t="s">
        <v>47</v>
      </c>
      <c r="X48" s="260"/>
      <c r="Y48" s="142">
        <v>0.23</v>
      </c>
      <c r="Z48" s="122"/>
      <c r="AA48" s="300" t="s">
        <v>48</v>
      </c>
      <c r="AB48" s="300"/>
      <c r="AC48" s="300"/>
      <c r="AD48" s="122"/>
      <c r="AE48" s="301">
        <f>SUM((AE42+AE44)-(AE42+AE44)*Y48)</f>
        <v>1172.9872</v>
      </c>
      <c r="AF48" s="302"/>
      <c r="AG48" s="303"/>
      <c r="AH48" s="122"/>
    </row>
    <row r="49" spans="1:34" ht="3.75" customHeight="1" thickTop="1" x14ac:dyDescent="0.25">
      <c r="A49" s="122"/>
      <c r="B49" s="158"/>
      <c r="C49" s="159"/>
      <c r="D49" s="148"/>
      <c r="E49" s="265"/>
      <c r="F49" s="269"/>
      <c r="G49" s="269"/>
      <c r="H49" s="269"/>
      <c r="I49" s="270"/>
      <c r="J49" s="148"/>
      <c r="K49" s="271"/>
      <c r="L49" s="272"/>
      <c r="M49" s="272"/>
      <c r="N49" s="272"/>
      <c r="O49" s="273"/>
      <c r="P49" s="168"/>
      <c r="Q49" s="148"/>
      <c r="R49" s="148"/>
      <c r="S49" s="148"/>
      <c r="T49" s="148"/>
      <c r="U49" s="148"/>
      <c r="V49" s="122"/>
      <c r="W49" s="122"/>
      <c r="X49" s="122"/>
      <c r="Y49" s="122"/>
      <c r="Z49" s="122"/>
      <c r="AA49" s="122"/>
      <c r="AB49" s="122"/>
      <c r="AC49" s="122"/>
      <c r="AD49" s="122"/>
      <c r="AE49" s="122"/>
      <c r="AF49" s="122"/>
      <c r="AG49" s="122"/>
      <c r="AH49" s="122"/>
    </row>
    <row r="50" spans="1:34" x14ac:dyDescent="0.25">
      <c r="A50" s="148"/>
      <c r="B50" s="280" t="s">
        <v>57</v>
      </c>
      <c r="C50" s="281"/>
      <c r="D50" s="148"/>
      <c r="E50" s="265"/>
      <c r="F50" s="266"/>
      <c r="G50" s="169"/>
      <c r="H50" s="169"/>
      <c r="I50" s="170"/>
      <c r="J50" s="148"/>
      <c r="K50" s="265"/>
      <c r="L50" s="266"/>
      <c r="M50" s="169"/>
      <c r="N50" s="169"/>
      <c r="O50" s="170"/>
      <c r="P50" s="168"/>
      <c r="Q50" s="148"/>
      <c r="R50" s="148"/>
      <c r="S50" s="148"/>
      <c r="T50" s="148"/>
      <c r="U50" s="148"/>
      <c r="V50" s="148"/>
      <c r="W50" s="148"/>
      <c r="X50" s="148"/>
      <c r="Y50" s="148"/>
      <c r="Z50" s="148"/>
      <c r="AA50" s="148"/>
      <c r="AB50" s="148"/>
      <c r="AC50" s="148"/>
      <c r="AD50" s="148"/>
      <c r="AE50" s="148"/>
      <c r="AF50" s="148"/>
      <c r="AG50" s="148"/>
      <c r="AH50" s="148"/>
    </row>
    <row r="51" spans="1:34" ht="3.75" customHeight="1" x14ac:dyDescent="0.25">
      <c r="A51" s="148"/>
      <c r="B51" s="166"/>
      <c r="C51" s="167"/>
      <c r="D51" s="148"/>
      <c r="E51" s="265"/>
      <c r="F51" s="269"/>
      <c r="G51" s="269"/>
      <c r="H51" s="269"/>
      <c r="I51" s="270"/>
      <c r="J51" s="148"/>
      <c r="K51" s="271"/>
      <c r="L51" s="272"/>
      <c r="M51" s="272"/>
      <c r="N51" s="272"/>
      <c r="O51" s="273"/>
      <c r="P51" s="168"/>
      <c r="Q51" s="148"/>
      <c r="R51" s="148"/>
      <c r="S51" s="148"/>
      <c r="T51" s="148"/>
      <c r="U51" s="148"/>
      <c r="V51" s="148"/>
      <c r="W51" s="148"/>
      <c r="X51" s="148"/>
      <c r="Y51" s="148"/>
      <c r="Z51" s="148"/>
      <c r="AA51" s="148"/>
      <c r="AB51" s="148"/>
      <c r="AC51" s="148"/>
      <c r="AD51" s="148"/>
      <c r="AE51" s="148"/>
      <c r="AF51" s="148"/>
      <c r="AG51" s="148"/>
      <c r="AH51" s="148"/>
    </row>
    <row r="52" spans="1:34" x14ac:dyDescent="0.25">
      <c r="A52" s="148"/>
      <c r="B52" s="282" t="s">
        <v>60</v>
      </c>
      <c r="C52" s="283"/>
      <c r="D52" s="148"/>
      <c r="E52" s="265">
        <v>9.94</v>
      </c>
      <c r="F52" s="266"/>
      <c r="G52" s="169"/>
      <c r="H52" s="169"/>
      <c r="I52" s="170">
        <f>E52-Y48</f>
        <v>9.7099999999999991</v>
      </c>
      <c r="J52" s="148"/>
      <c r="K52" s="265">
        <f>E52+27%</f>
        <v>10.209999999999999</v>
      </c>
      <c r="L52" s="266"/>
      <c r="M52" s="169"/>
      <c r="N52" s="169"/>
      <c r="O52" s="170">
        <f>K52-Y48</f>
        <v>9.9799999999999986</v>
      </c>
      <c r="P52" s="16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8"/>
      <c r="AB52" s="148"/>
      <c r="AC52" s="148"/>
      <c r="AD52" s="148"/>
      <c r="AE52" s="148"/>
      <c r="AF52" s="148"/>
      <c r="AG52" s="148"/>
      <c r="AH52" s="148"/>
    </row>
    <row r="53" spans="1:34" ht="3.75" customHeight="1" x14ac:dyDescent="0.25">
      <c r="A53" s="148"/>
      <c r="B53" s="166"/>
      <c r="C53" s="167"/>
      <c r="D53" s="148"/>
      <c r="E53" s="265"/>
      <c r="F53" s="269"/>
      <c r="G53" s="269"/>
      <c r="H53" s="269"/>
      <c r="I53" s="270"/>
      <c r="J53" s="148"/>
      <c r="K53" s="271"/>
      <c r="L53" s="272"/>
      <c r="M53" s="272"/>
      <c r="N53" s="272"/>
      <c r="O53" s="273"/>
      <c r="P53" s="168"/>
      <c r="Q53" s="148"/>
      <c r="R53" s="148"/>
      <c r="S53" s="148"/>
      <c r="T53" s="148"/>
      <c r="U53" s="148"/>
      <c r="V53" s="148"/>
      <c r="W53" s="148"/>
      <c r="X53" s="148"/>
      <c r="Y53" s="148"/>
      <c r="Z53" s="148"/>
      <c r="AA53" s="148"/>
      <c r="AB53" s="148"/>
      <c r="AC53" s="148"/>
      <c r="AD53" s="148"/>
      <c r="AE53" s="148"/>
      <c r="AF53" s="148"/>
      <c r="AG53" s="148"/>
      <c r="AH53" s="148"/>
    </row>
    <row r="54" spans="1:34" x14ac:dyDescent="0.25">
      <c r="A54" s="148"/>
      <c r="B54" s="276"/>
      <c r="C54" s="277"/>
      <c r="D54" s="148"/>
      <c r="E54" s="265"/>
      <c r="F54" s="266"/>
      <c r="G54" s="169"/>
      <c r="H54" s="169"/>
      <c r="I54" s="170"/>
      <c r="J54" s="148"/>
      <c r="K54" s="265"/>
      <c r="L54" s="266"/>
      <c r="M54" s="169"/>
      <c r="N54" s="169"/>
      <c r="O54" s="170"/>
      <c r="P54" s="168"/>
      <c r="Q54" s="148"/>
      <c r="R54" s="148"/>
      <c r="S54" s="148"/>
      <c r="T54" s="148"/>
      <c r="U54" s="148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48"/>
      <c r="AG54" s="148"/>
      <c r="AH54" s="148"/>
    </row>
    <row r="55" spans="1:34" ht="3.75" customHeight="1" x14ac:dyDescent="0.25">
      <c r="A55" s="148"/>
      <c r="B55" s="166"/>
      <c r="C55" s="167"/>
      <c r="D55" s="148"/>
      <c r="E55" s="265"/>
      <c r="F55" s="269"/>
      <c r="G55" s="269"/>
      <c r="H55" s="269"/>
      <c r="I55" s="270"/>
      <c r="J55" s="148"/>
      <c r="K55" s="271"/>
      <c r="L55" s="272"/>
      <c r="M55" s="272"/>
      <c r="N55" s="272"/>
      <c r="O55" s="273"/>
      <c r="P55" s="16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48"/>
      <c r="AB55" s="148"/>
      <c r="AC55" s="148"/>
      <c r="AD55" s="148"/>
      <c r="AE55" s="148"/>
      <c r="AF55" s="148"/>
      <c r="AG55" s="148"/>
      <c r="AH55" s="148"/>
    </row>
    <row r="56" spans="1:34" x14ac:dyDescent="0.25">
      <c r="A56" s="148"/>
      <c r="B56" s="276"/>
      <c r="C56" s="277"/>
      <c r="D56" s="148"/>
      <c r="E56" s="265"/>
      <c r="F56" s="266"/>
      <c r="G56" s="169"/>
      <c r="H56" s="169"/>
      <c r="I56" s="170"/>
      <c r="J56" s="148"/>
      <c r="K56" s="265"/>
      <c r="L56" s="266"/>
      <c r="M56" s="169"/>
      <c r="N56" s="169"/>
      <c r="O56" s="170"/>
      <c r="P56" s="16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48"/>
      <c r="AB56" s="148"/>
      <c r="AC56" s="148"/>
      <c r="AD56" s="148"/>
      <c r="AE56" s="148"/>
      <c r="AF56" s="148"/>
      <c r="AG56" s="148"/>
      <c r="AH56" s="148"/>
    </row>
    <row r="57" spans="1:34" ht="3.75" customHeight="1" x14ac:dyDescent="0.25">
      <c r="A57" s="148"/>
      <c r="B57" s="166"/>
      <c r="C57" s="167"/>
      <c r="D57" s="148"/>
      <c r="E57" s="265"/>
      <c r="F57" s="269"/>
      <c r="G57" s="269"/>
      <c r="H57" s="269"/>
      <c r="I57" s="270"/>
      <c r="J57" s="148"/>
      <c r="K57" s="271"/>
      <c r="L57" s="272"/>
      <c r="M57" s="272"/>
      <c r="N57" s="272"/>
      <c r="O57" s="273"/>
      <c r="P57" s="16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48"/>
      <c r="AB57" s="148"/>
      <c r="AC57" s="148"/>
      <c r="AD57" s="148"/>
      <c r="AE57" s="148"/>
      <c r="AF57" s="148"/>
      <c r="AG57" s="148"/>
      <c r="AH57" s="148"/>
    </row>
    <row r="58" spans="1:34" x14ac:dyDescent="0.25">
      <c r="A58" s="148"/>
      <c r="B58" s="276"/>
      <c r="C58" s="277"/>
      <c r="D58" s="148"/>
      <c r="E58" s="265"/>
      <c r="F58" s="266"/>
      <c r="G58" s="169"/>
      <c r="H58" s="169"/>
      <c r="I58" s="170"/>
      <c r="J58" s="148"/>
      <c r="K58" s="265"/>
      <c r="L58" s="266"/>
      <c r="M58" s="169"/>
      <c r="N58" s="169"/>
      <c r="O58" s="170"/>
      <c r="P58" s="16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  <c r="AE58" s="148"/>
      <c r="AF58" s="148"/>
      <c r="AG58" s="148"/>
      <c r="AH58" s="148"/>
    </row>
    <row r="59" spans="1:34" ht="3.75" customHeight="1" x14ac:dyDescent="0.25">
      <c r="A59" s="148"/>
      <c r="B59" s="166"/>
      <c r="C59" s="167"/>
      <c r="D59" s="148"/>
      <c r="E59" s="265"/>
      <c r="F59" s="269"/>
      <c r="G59" s="269"/>
      <c r="H59" s="269"/>
      <c r="I59" s="270"/>
      <c r="J59" s="148"/>
      <c r="K59" s="271"/>
      <c r="L59" s="272"/>
      <c r="M59" s="272"/>
      <c r="N59" s="272"/>
      <c r="O59" s="273"/>
      <c r="P59" s="16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  <c r="AE59" s="148"/>
      <c r="AF59" s="148"/>
      <c r="AG59" s="148"/>
      <c r="AH59" s="148"/>
    </row>
    <row r="60" spans="1:34" x14ac:dyDescent="0.25">
      <c r="A60" s="148"/>
      <c r="B60" s="276"/>
      <c r="C60" s="277"/>
      <c r="D60" s="148"/>
      <c r="E60" s="265"/>
      <c r="F60" s="266"/>
      <c r="G60" s="169"/>
      <c r="H60" s="169"/>
      <c r="I60" s="170"/>
      <c r="J60" s="148"/>
      <c r="K60" s="265"/>
      <c r="L60" s="266"/>
      <c r="M60" s="169"/>
      <c r="N60" s="169"/>
      <c r="O60" s="170"/>
      <c r="P60" s="16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48"/>
      <c r="AF60" s="148"/>
      <c r="AG60" s="148"/>
      <c r="AH60" s="148"/>
    </row>
    <row r="61" spans="1:34" ht="3.75" customHeight="1" x14ac:dyDescent="0.25">
      <c r="A61" s="148"/>
      <c r="B61" s="166"/>
      <c r="C61" s="167"/>
      <c r="D61" s="148"/>
      <c r="E61" s="265"/>
      <c r="F61" s="269"/>
      <c r="G61" s="269"/>
      <c r="H61" s="269"/>
      <c r="I61" s="270"/>
      <c r="J61" s="148"/>
      <c r="K61" s="271"/>
      <c r="L61" s="272"/>
      <c r="M61" s="272"/>
      <c r="N61" s="272"/>
      <c r="O61" s="273"/>
      <c r="P61" s="16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48"/>
      <c r="AF61" s="148"/>
      <c r="AG61" s="148"/>
      <c r="AH61" s="148"/>
    </row>
    <row r="62" spans="1:34" ht="15.75" thickBot="1" x14ac:dyDescent="0.3">
      <c r="A62" s="148"/>
      <c r="B62" s="274"/>
      <c r="C62" s="275"/>
      <c r="D62" s="148"/>
      <c r="E62" s="267"/>
      <c r="F62" s="268"/>
      <c r="G62" s="172"/>
      <c r="H62" s="172"/>
      <c r="I62" s="173"/>
      <c r="J62" s="148"/>
      <c r="K62" s="267"/>
      <c r="L62" s="268"/>
      <c r="M62" s="172"/>
      <c r="N62" s="172"/>
      <c r="O62" s="173"/>
      <c r="P62" s="16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48"/>
      <c r="AH62" s="148"/>
    </row>
    <row r="63" spans="1:34" ht="15.75" thickTop="1" x14ac:dyDescent="0.25">
      <c r="A63" s="148"/>
      <c r="B63" s="148"/>
      <c r="C63" s="148"/>
      <c r="D63" s="148"/>
      <c r="E63" s="148"/>
      <c r="F63" s="148"/>
      <c r="G63" s="148"/>
      <c r="H63" s="148"/>
      <c r="I63" s="148"/>
      <c r="J63" s="148"/>
      <c r="K63" s="148"/>
      <c r="L63" s="148"/>
      <c r="M63" s="148"/>
      <c r="N63" s="148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48"/>
      <c r="AB63" s="148"/>
      <c r="AC63" s="148"/>
      <c r="AD63" s="148"/>
      <c r="AE63" s="148"/>
      <c r="AF63" s="148"/>
      <c r="AG63" s="148"/>
      <c r="AH63" s="148"/>
    </row>
  </sheetData>
  <mergeCells count="107">
    <mergeCell ref="AE2:AG2"/>
    <mergeCell ref="AE5:AE34"/>
    <mergeCell ref="AF5:AF34"/>
    <mergeCell ref="AG5:AG34"/>
    <mergeCell ref="E2:I2"/>
    <mergeCell ref="K2:O2"/>
    <mergeCell ref="Q2:U2"/>
    <mergeCell ref="W2:Y2"/>
    <mergeCell ref="AA2:AC2"/>
    <mergeCell ref="AA5:AA10"/>
    <mergeCell ref="AB5:AB10"/>
    <mergeCell ref="AC5:AC10"/>
    <mergeCell ref="AA11:AA17"/>
    <mergeCell ref="AB11:AB17"/>
    <mergeCell ref="AC11:AC17"/>
    <mergeCell ref="AA18:AA24"/>
    <mergeCell ref="AE38:AG38"/>
    <mergeCell ref="W40:X40"/>
    <mergeCell ref="AA40:AC40"/>
    <mergeCell ref="AE40:AG40"/>
    <mergeCell ref="AA36:AC36"/>
    <mergeCell ref="AE36:AG36"/>
    <mergeCell ref="AA32:AA34"/>
    <mergeCell ref="AB32:AB34"/>
    <mergeCell ref="AC32:AC34"/>
    <mergeCell ref="AA42:AC42"/>
    <mergeCell ref="AE42:AG42"/>
    <mergeCell ref="AA44:AC44"/>
    <mergeCell ref="AE44:AG44"/>
    <mergeCell ref="W48:X48"/>
    <mergeCell ref="AA48:AC48"/>
    <mergeCell ref="AE48:AG48"/>
    <mergeCell ref="AA46:AC46"/>
    <mergeCell ref="AE46:AG46"/>
    <mergeCell ref="E36:I36"/>
    <mergeCell ref="K36:O36"/>
    <mergeCell ref="E37:I37"/>
    <mergeCell ref="E38:F38"/>
    <mergeCell ref="AB18:AB24"/>
    <mergeCell ref="AC18:AC24"/>
    <mergeCell ref="AA25:AA31"/>
    <mergeCell ref="AB25:AB31"/>
    <mergeCell ref="AC25:AC31"/>
    <mergeCell ref="W38:X38"/>
    <mergeCell ref="AA38:AC38"/>
    <mergeCell ref="B40:C40"/>
    <mergeCell ref="B42:C42"/>
    <mergeCell ref="B44:C44"/>
    <mergeCell ref="B46:C46"/>
    <mergeCell ref="K47:O47"/>
    <mergeCell ref="K45:O45"/>
    <mergeCell ref="K43:O43"/>
    <mergeCell ref="K41:O41"/>
    <mergeCell ref="K37:O37"/>
    <mergeCell ref="K39:O39"/>
    <mergeCell ref="E39:I39"/>
    <mergeCell ref="E41:I41"/>
    <mergeCell ref="E43:I43"/>
    <mergeCell ref="E45:I45"/>
    <mergeCell ref="E47:I47"/>
    <mergeCell ref="E40:F40"/>
    <mergeCell ref="E42:F42"/>
    <mergeCell ref="E44:F44"/>
    <mergeCell ref="E46:F46"/>
    <mergeCell ref="B62:C62"/>
    <mergeCell ref="K62:L62"/>
    <mergeCell ref="E59:I59"/>
    <mergeCell ref="K59:O59"/>
    <mergeCell ref="B60:C60"/>
    <mergeCell ref="E57:I57"/>
    <mergeCell ref="K57:O57"/>
    <mergeCell ref="B58:C58"/>
    <mergeCell ref="B48:C48"/>
    <mergeCell ref="B50:C50"/>
    <mergeCell ref="B52:C52"/>
    <mergeCell ref="B54:C54"/>
    <mergeCell ref="B56:C56"/>
    <mergeCell ref="E49:I49"/>
    <mergeCell ref="E51:I51"/>
    <mergeCell ref="E53:I53"/>
    <mergeCell ref="E55:I55"/>
    <mergeCell ref="K55:O55"/>
    <mergeCell ref="K53:O53"/>
    <mergeCell ref="K51:O51"/>
    <mergeCell ref="K49:O49"/>
    <mergeCell ref="E50:F50"/>
    <mergeCell ref="E52:F52"/>
    <mergeCell ref="E54:F54"/>
    <mergeCell ref="E56:F56"/>
    <mergeCell ref="E58:F58"/>
    <mergeCell ref="E60:F60"/>
    <mergeCell ref="E62:F62"/>
    <mergeCell ref="K38:L38"/>
    <mergeCell ref="K40:L40"/>
    <mergeCell ref="K42:L42"/>
    <mergeCell ref="K44:L44"/>
    <mergeCell ref="K46:L46"/>
    <mergeCell ref="K48:L48"/>
    <mergeCell ref="K50:L50"/>
    <mergeCell ref="K52:L52"/>
    <mergeCell ref="K54:L54"/>
    <mergeCell ref="K56:L56"/>
    <mergeCell ref="K58:L58"/>
    <mergeCell ref="K60:L60"/>
    <mergeCell ref="E61:I61"/>
    <mergeCell ref="K61:O61"/>
    <mergeCell ref="E48:F48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55"/>
  <sheetViews>
    <sheetView tabSelected="1" topLeftCell="D1" workbookViewId="0">
      <selection activeCell="S15" sqref="S15"/>
    </sheetView>
  </sheetViews>
  <sheetFormatPr baseColWidth="10" defaultRowHeight="15" x14ac:dyDescent="0.25"/>
  <cols>
    <col min="1" max="1" width="1.7109375" customWidth="1"/>
    <col min="4" max="4" width="1.7109375" customWidth="1"/>
    <col min="5" max="5" width="6.42578125" customWidth="1"/>
    <col min="6" max="6" width="5.5703125" customWidth="1"/>
    <col min="7" max="7" width="10.5703125" customWidth="1"/>
    <col min="8" max="8" width="10.7109375" customWidth="1"/>
    <col min="9" max="9" width="11.28515625" customWidth="1"/>
    <col min="10" max="10" width="3.85546875" style="382" bestFit="1" customWidth="1"/>
    <col min="11" max="11" width="7.85546875" style="388" bestFit="1" customWidth="1"/>
    <col min="12" max="12" width="1.7109375" customWidth="1"/>
    <col min="18" max="18" width="3.85546875" style="382" bestFit="1" customWidth="1"/>
    <col min="19" max="19" width="8.42578125" style="388" bestFit="1" customWidth="1"/>
    <col min="20" max="20" width="1.7109375" customWidth="1"/>
    <col min="21" max="21" width="6.42578125" bestFit="1" customWidth="1"/>
    <col min="22" max="22" width="5.5703125" bestFit="1" customWidth="1"/>
    <col min="23" max="23" width="10.5703125" bestFit="1" customWidth="1"/>
    <col min="24" max="24" width="10.7109375" bestFit="1" customWidth="1"/>
    <col min="25" max="25" width="11.28515625" bestFit="1" customWidth="1"/>
    <col min="26" max="26" width="3.85546875" style="382" bestFit="1" customWidth="1"/>
    <col min="27" max="27" width="7.85546875" style="388" bestFit="1" customWidth="1"/>
    <col min="28" max="28" width="1.7109375" customWidth="1"/>
    <col min="32" max="32" width="1.7109375" customWidth="1"/>
    <col min="36" max="36" width="1.7109375" customWidth="1"/>
    <col min="40" max="41" width="1.7109375" customWidth="1"/>
    <col min="44" max="44" width="1.7109375" customWidth="1"/>
    <col min="45" max="48" width="7.7109375" customWidth="1"/>
    <col min="49" max="49" width="1.7109375" customWidth="1"/>
    <col min="50" max="53" width="7.7109375" customWidth="1"/>
    <col min="54" max="54" width="1.7109375" customWidth="1"/>
    <col min="55" max="56" width="7.7109375" customWidth="1"/>
    <col min="57" max="57" width="9" bestFit="1" customWidth="1"/>
    <col min="58" max="58" width="9" customWidth="1"/>
    <col min="59" max="59" width="1.7109375" customWidth="1"/>
    <col min="60" max="63" width="7.7109375" customWidth="1"/>
    <col min="64" max="64" width="1.7109375" customWidth="1"/>
  </cols>
  <sheetData>
    <row r="1" spans="1:64" ht="15.75" thickBot="1" x14ac:dyDescent="0.3">
      <c r="A1" s="176"/>
      <c r="B1" s="176"/>
      <c r="C1" s="176"/>
      <c r="D1" s="176"/>
      <c r="E1" s="176"/>
      <c r="F1" s="176"/>
      <c r="G1" s="176"/>
      <c r="H1" s="176"/>
      <c r="I1" s="176"/>
      <c r="J1" s="179"/>
      <c r="K1" s="383"/>
      <c r="L1" s="176"/>
      <c r="M1" s="176"/>
      <c r="N1" s="176"/>
      <c r="O1" s="176"/>
      <c r="P1" s="176"/>
      <c r="Q1" s="176"/>
      <c r="R1" s="179"/>
      <c r="S1" s="383"/>
      <c r="T1" s="176"/>
      <c r="U1" s="176"/>
      <c r="V1" s="176"/>
      <c r="W1" s="176"/>
      <c r="X1" s="176"/>
      <c r="Y1" s="176"/>
      <c r="Z1" s="179"/>
      <c r="AA1" s="383"/>
      <c r="AB1" s="176"/>
      <c r="AC1" s="176"/>
      <c r="AD1" s="176"/>
      <c r="AE1" s="176"/>
      <c r="AF1" s="176"/>
      <c r="AG1" s="176"/>
      <c r="AH1" s="176"/>
      <c r="AI1" s="176"/>
      <c r="AJ1" s="176"/>
      <c r="AK1" s="176"/>
      <c r="AL1" s="176"/>
      <c r="AM1" s="176"/>
      <c r="AN1" s="176"/>
      <c r="AO1" s="176"/>
      <c r="AP1" s="176"/>
      <c r="AQ1" s="176"/>
      <c r="AR1" s="176"/>
      <c r="AS1" s="176"/>
      <c r="AT1" s="176"/>
      <c r="AU1" s="176"/>
      <c r="AV1" s="176"/>
      <c r="AW1" s="176"/>
      <c r="AX1" s="176"/>
      <c r="AY1" s="176"/>
      <c r="AZ1" s="176"/>
      <c r="BA1" s="176"/>
      <c r="BB1" s="176"/>
      <c r="BC1" s="176"/>
      <c r="BD1" s="186"/>
      <c r="BE1" s="176"/>
      <c r="BF1" s="186"/>
      <c r="BG1" s="176"/>
      <c r="BH1" s="176"/>
      <c r="BI1" s="176"/>
      <c r="BJ1" s="176"/>
      <c r="BK1" s="176"/>
      <c r="BL1" s="176"/>
    </row>
    <row r="2" spans="1:64" ht="16.5" thickTop="1" thickBot="1" x14ac:dyDescent="0.3">
      <c r="A2" s="176"/>
      <c r="B2" s="176"/>
      <c r="C2" s="176"/>
      <c r="D2" s="176"/>
      <c r="E2" s="176"/>
      <c r="F2" s="176"/>
      <c r="G2" s="176"/>
      <c r="H2" s="176"/>
      <c r="I2" s="176"/>
      <c r="J2" s="179"/>
      <c r="K2" s="383"/>
      <c r="L2" s="176"/>
      <c r="M2" s="176"/>
      <c r="N2" s="176"/>
      <c r="O2" s="176"/>
      <c r="P2" s="176"/>
      <c r="Q2" s="176"/>
      <c r="R2" s="179"/>
      <c r="S2" s="383"/>
      <c r="T2" s="176"/>
      <c r="U2" s="176"/>
      <c r="V2" s="176"/>
      <c r="W2" s="176"/>
      <c r="X2" s="176"/>
      <c r="Y2" s="176"/>
      <c r="Z2" s="179"/>
      <c r="AA2" s="383"/>
      <c r="AB2" s="176"/>
      <c r="AC2" s="176"/>
      <c r="AD2" s="176"/>
      <c r="AE2" s="176"/>
      <c r="AF2" s="176"/>
      <c r="AG2" s="176"/>
      <c r="AH2" s="176"/>
      <c r="AI2" s="176"/>
      <c r="AJ2" s="176"/>
      <c r="AK2" s="176"/>
      <c r="AL2" s="176"/>
      <c r="AM2" s="176"/>
      <c r="AN2" s="176"/>
      <c r="AO2" s="176"/>
      <c r="AP2" s="175"/>
      <c r="AQ2" s="175"/>
      <c r="AR2" s="175"/>
      <c r="AS2" s="326" t="s">
        <v>41</v>
      </c>
      <c r="AT2" s="327"/>
      <c r="AU2" s="327"/>
      <c r="AV2" s="328"/>
      <c r="AW2" s="175"/>
      <c r="AX2" s="326" t="s">
        <v>43</v>
      </c>
      <c r="AY2" s="327"/>
      <c r="AZ2" s="327"/>
      <c r="BA2" s="328"/>
      <c r="BB2" s="176"/>
      <c r="BC2" s="323" t="s">
        <v>81</v>
      </c>
      <c r="BD2" s="324"/>
      <c r="BE2" s="324"/>
      <c r="BF2" s="325"/>
      <c r="BG2" s="176"/>
      <c r="BH2" s="326" t="s">
        <v>85</v>
      </c>
      <c r="BI2" s="327"/>
      <c r="BJ2" s="327"/>
      <c r="BK2" s="328"/>
      <c r="BL2" s="176"/>
    </row>
    <row r="3" spans="1:64" ht="16.5" thickTop="1" thickBot="1" x14ac:dyDescent="0.3">
      <c r="A3" s="176"/>
      <c r="B3" s="176"/>
      <c r="C3" s="176"/>
      <c r="D3" s="176"/>
      <c r="E3" s="365" t="s">
        <v>10</v>
      </c>
      <c r="F3" s="366"/>
      <c r="G3" s="366"/>
      <c r="H3" s="366"/>
      <c r="I3" s="366"/>
      <c r="J3" s="366"/>
      <c r="K3" s="254"/>
      <c r="L3" s="176"/>
      <c r="M3" s="365" t="s">
        <v>11</v>
      </c>
      <c r="N3" s="366"/>
      <c r="O3" s="366"/>
      <c r="P3" s="366"/>
      <c r="Q3" s="366"/>
      <c r="R3" s="366"/>
      <c r="S3" s="254"/>
      <c r="T3" s="176"/>
      <c r="U3" s="365" t="s">
        <v>12</v>
      </c>
      <c r="V3" s="366"/>
      <c r="W3" s="366"/>
      <c r="X3" s="366"/>
      <c r="Y3" s="366"/>
      <c r="Z3" s="366"/>
      <c r="AA3" s="254"/>
      <c r="AB3" s="176"/>
      <c r="AC3" s="307" t="s">
        <v>0</v>
      </c>
      <c r="AD3" s="307"/>
      <c r="AE3" s="307"/>
      <c r="AF3" s="176"/>
      <c r="AG3" s="307" t="s">
        <v>1</v>
      </c>
      <c r="AH3" s="307"/>
      <c r="AI3" s="307"/>
      <c r="AJ3" s="176"/>
      <c r="AK3" s="307" t="s">
        <v>2</v>
      </c>
      <c r="AL3" s="307"/>
      <c r="AM3" s="307"/>
      <c r="AN3" s="176"/>
      <c r="AO3" s="176"/>
      <c r="AP3" s="178"/>
      <c r="AQ3" s="178"/>
      <c r="AR3" s="178"/>
      <c r="AS3" s="318"/>
      <c r="AT3" s="318"/>
      <c r="AU3" s="318"/>
      <c r="AV3" s="318"/>
      <c r="AW3" s="178"/>
      <c r="AX3" s="364"/>
      <c r="AY3" s="364"/>
      <c r="AZ3" s="364"/>
      <c r="BA3" s="364"/>
      <c r="BB3" s="176"/>
      <c r="BC3" s="177"/>
      <c r="BD3" s="188"/>
      <c r="BE3" s="177"/>
      <c r="BF3" s="188"/>
      <c r="BG3" s="176"/>
      <c r="BH3" s="318"/>
      <c r="BI3" s="318"/>
      <c r="BJ3" s="318"/>
      <c r="BK3" s="318"/>
      <c r="BL3" s="176"/>
    </row>
    <row r="4" spans="1:64" ht="16.5" thickTop="1" thickBot="1" x14ac:dyDescent="0.3">
      <c r="A4" s="176"/>
      <c r="B4" s="176"/>
      <c r="C4" s="176"/>
      <c r="D4" s="176"/>
      <c r="E4" s="367" t="s">
        <v>51</v>
      </c>
      <c r="F4" s="368" t="s">
        <v>50</v>
      </c>
      <c r="G4" s="368" t="s">
        <v>37</v>
      </c>
      <c r="H4" s="368" t="s">
        <v>38</v>
      </c>
      <c r="I4" s="368" t="s">
        <v>39</v>
      </c>
      <c r="J4" s="379" t="s">
        <v>63</v>
      </c>
      <c r="K4" s="384" t="s">
        <v>84</v>
      </c>
      <c r="L4" s="176"/>
      <c r="M4" s="367" t="s">
        <v>51</v>
      </c>
      <c r="N4" s="368" t="s">
        <v>50</v>
      </c>
      <c r="O4" s="368" t="s">
        <v>37</v>
      </c>
      <c r="P4" s="368" t="s">
        <v>38</v>
      </c>
      <c r="Q4" s="368" t="s">
        <v>39</v>
      </c>
      <c r="R4" s="379" t="s">
        <v>63</v>
      </c>
      <c r="S4" s="384" t="s">
        <v>84</v>
      </c>
      <c r="T4" s="176"/>
      <c r="U4" s="367" t="s">
        <v>51</v>
      </c>
      <c r="V4" s="368" t="s">
        <v>50</v>
      </c>
      <c r="W4" s="368" t="s">
        <v>37</v>
      </c>
      <c r="X4" s="368" t="s">
        <v>38</v>
      </c>
      <c r="Y4" s="368" t="s">
        <v>39</v>
      </c>
      <c r="Z4" s="379" t="s">
        <v>63</v>
      </c>
      <c r="AA4" s="384" t="s">
        <v>84</v>
      </c>
      <c r="AB4" s="176"/>
      <c r="AC4" s="128" t="s">
        <v>37</v>
      </c>
      <c r="AD4" s="128" t="s">
        <v>38</v>
      </c>
      <c r="AE4" s="128" t="s">
        <v>39</v>
      </c>
      <c r="AF4" s="176"/>
      <c r="AG4" s="128" t="s">
        <v>37</v>
      </c>
      <c r="AH4" s="128" t="s">
        <v>38</v>
      </c>
      <c r="AI4" s="128" t="s">
        <v>39</v>
      </c>
      <c r="AJ4" s="176"/>
      <c r="AK4" s="128" t="s">
        <v>37</v>
      </c>
      <c r="AL4" s="128" t="s">
        <v>38</v>
      </c>
      <c r="AM4" s="128" t="s">
        <v>39</v>
      </c>
      <c r="AN4" s="176"/>
      <c r="AO4" s="176"/>
      <c r="AP4" s="175"/>
      <c r="AQ4" s="175"/>
      <c r="AR4" s="175"/>
      <c r="AS4" s="329" t="s">
        <v>61</v>
      </c>
      <c r="AT4" s="330"/>
      <c r="AU4" s="330" t="s">
        <v>62</v>
      </c>
      <c r="AV4" s="331"/>
      <c r="AW4" s="175"/>
      <c r="AX4" s="329" t="s">
        <v>61</v>
      </c>
      <c r="AY4" s="330"/>
      <c r="AZ4" s="330" t="s">
        <v>62</v>
      </c>
      <c r="BA4" s="331"/>
      <c r="BB4" s="176"/>
      <c r="BC4" s="375" t="s">
        <v>108</v>
      </c>
      <c r="BD4" s="376" t="s">
        <v>82</v>
      </c>
      <c r="BE4" s="376" t="s">
        <v>109</v>
      </c>
      <c r="BF4" s="377" t="s">
        <v>83</v>
      </c>
      <c r="BG4" s="176"/>
      <c r="BH4" s="329" t="s">
        <v>51</v>
      </c>
      <c r="BI4" s="330"/>
      <c r="BJ4" s="330" t="s">
        <v>50</v>
      </c>
      <c r="BK4" s="331"/>
      <c r="BL4" s="176"/>
    </row>
    <row r="5" spans="1:64" ht="16.5" thickTop="1" thickBot="1" x14ac:dyDescent="0.3">
      <c r="A5" s="176"/>
      <c r="B5" s="176"/>
      <c r="C5" s="176"/>
      <c r="D5" s="176"/>
      <c r="E5" s="176"/>
      <c r="F5" s="176"/>
      <c r="G5" s="176"/>
      <c r="H5" s="176"/>
      <c r="I5" s="176"/>
      <c r="J5" s="179"/>
      <c r="K5" s="383"/>
      <c r="L5" s="176"/>
      <c r="M5" s="176"/>
      <c r="N5" s="176"/>
      <c r="O5" s="176"/>
      <c r="P5" s="176"/>
      <c r="Q5" s="176"/>
      <c r="R5" s="179"/>
      <c r="S5" s="383"/>
      <c r="T5" s="176"/>
      <c r="U5" s="176"/>
      <c r="V5" s="176"/>
      <c r="W5" s="176"/>
      <c r="X5" s="176"/>
      <c r="Y5" s="176"/>
      <c r="Z5" s="179"/>
      <c r="AA5" s="383"/>
      <c r="AB5" s="176"/>
      <c r="AC5" s="176"/>
      <c r="AD5" s="176"/>
      <c r="AE5" s="176"/>
      <c r="AF5" s="176"/>
      <c r="AG5" s="176"/>
      <c r="AH5" s="176"/>
      <c r="AI5" s="176"/>
      <c r="AJ5" s="176"/>
      <c r="AK5" s="176"/>
      <c r="AL5" s="176"/>
      <c r="AM5" s="176"/>
      <c r="AN5" s="176"/>
      <c r="AO5" s="176"/>
      <c r="AP5" s="175"/>
      <c r="AQ5" s="175"/>
      <c r="AR5" s="175"/>
      <c r="AS5" s="318"/>
      <c r="AT5" s="318"/>
      <c r="AU5" s="318"/>
      <c r="AV5" s="318"/>
      <c r="AW5" s="175"/>
      <c r="AX5" s="318"/>
      <c r="AY5" s="318"/>
      <c r="AZ5" s="318"/>
      <c r="BA5" s="318"/>
      <c r="BB5" s="176"/>
      <c r="BC5" s="178"/>
      <c r="BD5" s="187"/>
      <c r="BE5" s="178"/>
      <c r="BF5" s="187"/>
      <c r="BG5" s="176"/>
      <c r="BH5" s="318"/>
      <c r="BI5" s="318"/>
      <c r="BJ5" s="318"/>
      <c r="BK5" s="318"/>
      <c r="BL5" s="176"/>
    </row>
    <row r="6" spans="1:64" ht="16.5" thickTop="1" thickBot="1" x14ac:dyDescent="0.3">
      <c r="A6" s="176"/>
      <c r="B6" s="22" t="s">
        <v>3</v>
      </c>
      <c r="C6" s="23">
        <v>42705</v>
      </c>
      <c r="D6" s="176"/>
      <c r="E6" s="182">
        <v>0.875</v>
      </c>
      <c r="F6" s="183">
        <v>0</v>
      </c>
      <c r="G6" s="183">
        <f>I6-H6</f>
        <v>4.166666666666663E-2</v>
      </c>
      <c r="H6" s="183">
        <f>IF(AND(E6&lt;Début_Nuit,E6&gt;=Fin_Nuit),IF(F6&gt;E6,IF(F6&lt;=Début_Nuit,0,MOD(F6-Début_Nuit,1)),IF(F6&gt;=Fin_Nuit,MOD(Fin_Nuit-Début_Nuit,1),MOD(F6-Début_Nuit,1))),IF(E6&gt;=Début_Nuit,IF(OR(F6&gt;E6,F6&lt;=Fin_Nuit),MOD(F6-E6,1),IF(F6&lt;=Début_Nuit,MOD(Fin_Nuit-E6,1),MOD(Fin_Nuit-E6,1)+MOD(F6-Début_Nuit,1))),IF(OR(F6&lt;E6,F6&gt;Début_Nuit),MOD(Fin_Nuit-E6,1)+MOD(F6-Début_Nuit,1),IF(F6&lt;Fin_Nuit,MOD(F6-E6,1),MOD(Fin_Nuit-E6,1)))))</f>
        <v>8.333333333333337E-2</v>
      </c>
      <c r="I6" s="183">
        <f>MOD(F6-E6,1)</f>
        <v>0.125</v>
      </c>
      <c r="J6" s="380"/>
      <c r="K6" s="385"/>
      <c r="L6" s="176"/>
      <c r="M6" s="193"/>
      <c r="N6" s="25"/>
      <c r="O6" s="25">
        <f t="shared" ref="O6:O35" si="0">Q6-P6</f>
        <v>0</v>
      </c>
      <c r="P6" s="25">
        <f t="shared" ref="P6:P35" si="1">IF(AND(M6&lt;Début_Nuit,M6&gt;=Fin_Nuit),IF(N6&gt;M6,IF(N6&lt;=Début_Nuit,0,MOD(N6-Début_Nuit,1)),IF(N6&gt;=Fin_Nuit,MOD(Fin_Nuit-Début_Nuit,1),MOD(N6-Début_Nuit,1))),IF(M6&gt;=Début_Nuit,IF(OR(N6&gt;M6,N6&lt;=Fin_Nuit),MOD(N6-M6,1),IF(N6&lt;=Début_Nuit,MOD(Fin_Nuit-M6,1),MOD(Fin_Nuit-M6,1)+MOD(N6-Début_Nuit,1))),IF(OR(N6&lt;M6,N6&gt;Début_Nuit),MOD(Fin_Nuit-M6,1)+MOD(N6-Début_Nuit,1),IF(N6&lt;Fin_Nuit,MOD(N6-M6,1),MOD(Fin_Nuit-M6,1)))))</f>
        <v>0</v>
      </c>
      <c r="Q6" s="25">
        <f t="shared" ref="Q6:Q36" si="2">MOD(N6-M6,1)</f>
        <v>0</v>
      </c>
      <c r="R6" s="380"/>
      <c r="S6" s="385"/>
      <c r="T6" s="176"/>
      <c r="U6" s="193"/>
      <c r="V6" s="25"/>
      <c r="W6" s="25">
        <f t="shared" ref="W6:W35" si="3">Y6-X6</f>
        <v>0</v>
      </c>
      <c r="X6" s="25">
        <f t="shared" ref="X6:X35" si="4">IF(AND(U6&lt;Début_Nuit,U6&gt;=Fin_Nuit),IF(V6&gt;U6,IF(V6&lt;=Début_Nuit,0,MOD(V6-Début_Nuit,1)),IF(V6&gt;=Fin_Nuit,MOD(Fin_Nuit-Début_Nuit,1),MOD(V6-Début_Nuit,1))),IF(U6&gt;=Début_Nuit,IF(OR(V6&gt;U6,V6&lt;=Fin_Nuit),MOD(V6-U6,1),IF(V6&lt;=Début_Nuit,MOD(Fin_Nuit-U6,1),MOD(Fin_Nuit-U6,1)+MOD(V6-Début_Nuit,1))),IF(OR(V6&lt;U6,V6&gt;Début_Nuit),MOD(Fin_Nuit-U6,1)+MOD(V6-Début_Nuit,1),IF(V6&lt;Fin_Nuit,MOD(V6-U6,1),MOD(Fin_Nuit-U6,1)))))</f>
        <v>0</v>
      </c>
      <c r="Y6" s="25">
        <f t="shared" ref="Y6:Y36" si="5">MOD(V6-U6,1)</f>
        <v>0</v>
      </c>
      <c r="Z6" s="380"/>
      <c r="AA6" s="385"/>
      <c r="AB6" s="176"/>
      <c r="AC6" s="143">
        <f>MOD(G6+O6+W6,1)</f>
        <v>4.166666666666663E-2</v>
      </c>
      <c r="AD6" s="143">
        <f>MOD(H6+P6+X6,1)</f>
        <v>8.333333333333337E-2</v>
      </c>
      <c r="AE6" s="143">
        <f>MOD(I6+Q6+Y6,1)</f>
        <v>0.125</v>
      </c>
      <c r="AF6" s="176"/>
      <c r="AG6" s="298">
        <f>SUM(AC6:AC9)</f>
        <v>0.16666666666666663</v>
      </c>
      <c r="AH6" s="298">
        <f>SUM(AD6:AD9)</f>
        <v>0.61111111111111116</v>
      </c>
      <c r="AI6" s="339">
        <f>AG6+AH6</f>
        <v>0.77777777777777779</v>
      </c>
      <c r="AJ6" s="176"/>
      <c r="AK6" s="308">
        <f>SUM(AG6:AG35)</f>
        <v>1.2916666666666661</v>
      </c>
      <c r="AL6" s="308">
        <f>SUM(AH6:AH35)</f>
        <v>6.4166666666666661</v>
      </c>
      <c r="AM6" s="308">
        <f>SUM(AI6:AI35)</f>
        <v>7.9305555555555554</v>
      </c>
      <c r="AN6" s="176"/>
      <c r="AO6" s="176"/>
      <c r="AP6" s="357" t="s">
        <v>70</v>
      </c>
      <c r="AQ6" s="358"/>
      <c r="AR6" s="175"/>
      <c r="AS6" s="359">
        <v>9.67</v>
      </c>
      <c r="AT6" s="360"/>
      <c r="AU6" s="360">
        <f>AS6-E$53*AS6</f>
        <v>7.4459</v>
      </c>
      <c r="AV6" s="361"/>
      <c r="AW6" s="175"/>
      <c r="AX6" s="359">
        <v>10.050000000000001</v>
      </c>
      <c r="AY6" s="360"/>
      <c r="AZ6" s="362">
        <f>AX6-E$53*AX6</f>
        <v>7.7385000000000002</v>
      </c>
      <c r="BA6" s="363"/>
      <c r="BB6" s="176"/>
      <c r="BC6" s="369">
        <v>10</v>
      </c>
      <c r="BD6" s="197">
        <f>BC6*0.25</f>
        <v>2.5</v>
      </c>
      <c r="BE6" s="370">
        <v>49</v>
      </c>
      <c r="BF6" s="371">
        <f>IF(BE6&gt;50,12.5,0)</f>
        <v>0</v>
      </c>
      <c r="BG6" s="176"/>
      <c r="BH6" s="319" t="s">
        <v>86</v>
      </c>
      <c r="BI6" s="320"/>
      <c r="BJ6" s="321" t="s">
        <v>87</v>
      </c>
      <c r="BK6" s="322"/>
      <c r="BL6" s="176"/>
    </row>
    <row r="7" spans="1:64" ht="16.5" thickTop="1" thickBot="1" x14ac:dyDescent="0.3">
      <c r="A7" s="176"/>
      <c r="B7" s="27" t="s">
        <v>4</v>
      </c>
      <c r="C7" s="28">
        <v>42706</v>
      </c>
      <c r="D7" s="176"/>
      <c r="E7" s="180">
        <v>0</v>
      </c>
      <c r="F7" s="181">
        <v>0.22222222222222221</v>
      </c>
      <c r="G7" s="181">
        <f t="shared" ref="G7:G35" si="6">I7-H7</f>
        <v>0</v>
      </c>
      <c r="H7" s="181">
        <f t="shared" ref="H7:H35" si="7">IF(AND(E7&lt;Début_Nuit,E7&gt;=Fin_Nuit),IF(F7&gt;E7,IF(F7&lt;=Début_Nuit,0,MOD(F7-Début_Nuit,1)),IF(F7&gt;=Fin_Nuit,MOD(Fin_Nuit-Début_Nuit,1),MOD(F7-Début_Nuit,1))),IF(E7&gt;=Début_Nuit,IF(OR(F7&gt;E7,F7&lt;=Fin_Nuit),MOD(F7-E7,1),IF(F7&lt;=Début_Nuit,MOD(Fin_Nuit-E7,1),MOD(Fin_Nuit-E7,1)+MOD(F7-Début_Nuit,1))),IF(OR(F7&lt;E7,F7&gt;Début_Nuit),MOD(Fin_Nuit-E7,1)+MOD(F7-Début_Nuit,1),IF(F7&lt;Fin_Nuit,MOD(F7-E7,1),MOD(Fin_Nuit-E7,1)))))</f>
        <v>0.22222222222222221</v>
      </c>
      <c r="I7" s="181">
        <f t="shared" ref="I7:I36" si="8">MOD(F7-E7,1)</f>
        <v>0.22222222222222221</v>
      </c>
      <c r="J7" s="378"/>
      <c r="K7" s="386"/>
      <c r="L7" s="176"/>
      <c r="M7" s="149">
        <v>0.75</v>
      </c>
      <c r="N7" s="150">
        <v>0.83333333333333337</v>
      </c>
      <c r="O7" s="150">
        <f t="shared" si="0"/>
        <v>8.333333333333337E-2</v>
      </c>
      <c r="P7" s="150">
        <f t="shared" si="1"/>
        <v>0</v>
      </c>
      <c r="Q7" s="150">
        <f t="shared" si="2"/>
        <v>8.333333333333337E-2</v>
      </c>
      <c r="R7" s="378">
        <v>27</v>
      </c>
      <c r="S7" s="386">
        <v>2</v>
      </c>
      <c r="T7" s="176"/>
      <c r="U7" s="180">
        <v>0.875</v>
      </c>
      <c r="V7" s="181">
        <v>0</v>
      </c>
      <c r="W7" s="181">
        <f t="shared" si="3"/>
        <v>4.166666666666663E-2</v>
      </c>
      <c r="X7" s="181">
        <f t="shared" si="4"/>
        <v>8.333333333333337E-2</v>
      </c>
      <c r="Y7" s="181">
        <f t="shared" si="5"/>
        <v>0.125</v>
      </c>
      <c r="Z7" s="378"/>
      <c r="AA7" s="386"/>
      <c r="AB7" s="176"/>
      <c r="AC7" s="144">
        <f>MOD(G7+O7+W7,1)</f>
        <v>0.125</v>
      </c>
      <c r="AD7" s="144">
        <f>MOD(H7+P7+X7,1)</f>
        <v>0.30555555555555558</v>
      </c>
      <c r="AE7" s="144">
        <f>MOD(I7+Q7+Y7,1)</f>
        <v>0.43055555555555558</v>
      </c>
      <c r="AF7" s="176"/>
      <c r="AG7" s="298"/>
      <c r="AH7" s="298"/>
      <c r="AI7" s="339"/>
      <c r="AJ7" s="176"/>
      <c r="AK7" s="309"/>
      <c r="AL7" s="309"/>
      <c r="AM7" s="309"/>
      <c r="AN7" s="176"/>
      <c r="AO7" s="176"/>
      <c r="AP7" s="286" t="s">
        <v>71</v>
      </c>
      <c r="AQ7" s="287"/>
      <c r="AR7" s="175"/>
      <c r="AS7" s="349">
        <v>9.6999999999999993</v>
      </c>
      <c r="AT7" s="272"/>
      <c r="AU7" s="272">
        <f>AS7-E$53*AS7</f>
        <v>7.4689999999999994</v>
      </c>
      <c r="AV7" s="350"/>
      <c r="AW7" s="175"/>
      <c r="AX7" s="349">
        <v>11.02</v>
      </c>
      <c r="AY7" s="272"/>
      <c r="AZ7" s="351">
        <f>AX7-E$53*AX7</f>
        <v>8.4853999999999985</v>
      </c>
      <c r="BA7" s="352"/>
      <c r="BB7" s="176"/>
      <c r="BC7" s="372">
        <v>20</v>
      </c>
      <c r="BD7" s="195">
        <f t="shared" ref="BD7:BD16" si="9">BC7*0.25</f>
        <v>5</v>
      </c>
      <c r="BE7" s="201">
        <v>51</v>
      </c>
      <c r="BF7" s="196">
        <f t="shared" ref="BF7:BF16" si="10">IF(BE7&gt;50,12.5,0)</f>
        <v>12.5</v>
      </c>
      <c r="BG7" s="176"/>
      <c r="BH7" s="265" t="s">
        <v>88</v>
      </c>
      <c r="BI7" s="266"/>
      <c r="BJ7" s="313" t="s">
        <v>89</v>
      </c>
      <c r="BK7" s="270"/>
      <c r="BL7" s="176"/>
    </row>
    <row r="8" spans="1:64" ht="16.5" thickTop="1" thickBot="1" x14ac:dyDescent="0.3">
      <c r="A8" s="176"/>
      <c r="B8" s="27" t="s">
        <v>8</v>
      </c>
      <c r="C8" s="28">
        <v>42707</v>
      </c>
      <c r="D8" s="176"/>
      <c r="E8" s="180">
        <v>0</v>
      </c>
      <c r="F8" s="181">
        <v>0.22222222222222221</v>
      </c>
      <c r="G8" s="181">
        <f t="shared" si="6"/>
        <v>0</v>
      </c>
      <c r="H8" s="181">
        <f t="shared" si="7"/>
        <v>0.22222222222222221</v>
      </c>
      <c r="I8" s="181">
        <f t="shared" si="8"/>
        <v>0.22222222222222221</v>
      </c>
      <c r="J8" s="378"/>
      <c r="K8" s="386"/>
      <c r="L8" s="176"/>
      <c r="M8" s="189"/>
      <c r="N8" s="30"/>
      <c r="O8" s="30">
        <f t="shared" si="0"/>
        <v>0</v>
      </c>
      <c r="P8" s="30">
        <f t="shared" si="1"/>
        <v>0</v>
      </c>
      <c r="Q8" s="30">
        <f t="shared" si="2"/>
        <v>0</v>
      </c>
      <c r="R8" s="378"/>
      <c r="S8" s="386"/>
      <c r="T8" s="176"/>
      <c r="U8" s="189"/>
      <c r="V8" s="30"/>
      <c r="W8" s="30">
        <f t="shared" si="3"/>
        <v>0</v>
      </c>
      <c r="X8" s="30">
        <f t="shared" si="4"/>
        <v>0</v>
      </c>
      <c r="Y8" s="30">
        <f t="shared" si="5"/>
        <v>0</v>
      </c>
      <c r="Z8" s="378"/>
      <c r="AA8" s="386"/>
      <c r="AB8" s="176"/>
      <c r="AC8" s="144">
        <f>MOD(G8+O8+W8,1)</f>
        <v>0</v>
      </c>
      <c r="AD8" s="144">
        <f>MOD(H8+P8+X8,1)</f>
        <v>0.22222222222222221</v>
      </c>
      <c r="AE8" s="144">
        <f>MOD(I8+Q8+Y8,1)</f>
        <v>0.22222222222222221</v>
      </c>
      <c r="AF8" s="176"/>
      <c r="AG8" s="298"/>
      <c r="AH8" s="298"/>
      <c r="AI8" s="339"/>
      <c r="AJ8" s="176"/>
      <c r="AK8" s="309"/>
      <c r="AL8" s="309"/>
      <c r="AM8" s="309"/>
      <c r="AN8" s="176"/>
      <c r="AO8" s="176"/>
      <c r="AP8" s="288" t="s">
        <v>72</v>
      </c>
      <c r="AQ8" s="289"/>
      <c r="AR8" s="175"/>
      <c r="AS8" s="349">
        <v>9.99</v>
      </c>
      <c r="AT8" s="272"/>
      <c r="AU8" s="272">
        <f>AS8-E$53*AS8</f>
        <v>7.6922999999999995</v>
      </c>
      <c r="AV8" s="350"/>
      <c r="AW8" s="175"/>
      <c r="AX8" s="349"/>
      <c r="AY8" s="272"/>
      <c r="AZ8" s="351">
        <f>AX8-E$53*AX8</f>
        <v>0</v>
      </c>
      <c r="BA8" s="352"/>
      <c r="BB8" s="176"/>
      <c r="BC8" s="372">
        <v>30</v>
      </c>
      <c r="BD8" s="195">
        <f t="shared" si="9"/>
        <v>7.5</v>
      </c>
      <c r="BE8" s="201">
        <v>49</v>
      </c>
      <c r="BF8" s="196">
        <f t="shared" si="10"/>
        <v>0</v>
      </c>
      <c r="BG8" s="176"/>
      <c r="BH8" s="271" t="s">
        <v>90</v>
      </c>
      <c r="BI8" s="272"/>
      <c r="BJ8" s="313" t="s">
        <v>91</v>
      </c>
      <c r="BK8" s="270"/>
      <c r="BL8" s="176"/>
    </row>
    <row r="9" spans="1:64" ht="16.5" thickTop="1" thickBot="1" x14ac:dyDescent="0.3">
      <c r="A9" s="176"/>
      <c r="B9" s="36" t="s">
        <v>9</v>
      </c>
      <c r="C9" s="37">
        <v>42708</v>
      </c>
      <c r="D9" s="176"/>
      <c r="E9" s="190"/>
      <c r="F9" s="52"/>
      <c r="G9" s="52">
        <f t="shared" si="6"/>
        <v>0</v>
      </c>
      <c r="H9" s="52">
        <f t="shared" si="7"/>
        <v>0</v>
      </c>
      <c r="I9" s="52">
        <f t="shared" si="8"/>
        <v>0</v>
      </c>
      <c r="J9" s="381"/>
      <c r="K9" s="387"/>
      <c r="L9" s="176"/>
      <c r="M9" s="190"/>
      <c r="N9" s="52"/>
      <c r="O9" s="52">
        <f t="shared" si="0"/>
        <v>0</v>
      </c>
      <c r="P9" s="52">
        <f t="shared" si="1"/>
        <v>0</v>
      </c>
      <c r="Q9" s="52">
        <f t="shared" si="2"/>
        <v>0</v>
      </c>
      <c r="R9" s="381"/>
      <c r="S9" s="387"/>
      <c r="T9" s="176"/>
      <c r="U9" s="190"/>
      <c r="V9" s="52"/>
      <c r="W9" s="52">
        <f t="shared" si="3"/>
        <v>0</v>
      </c>
      <c r="X9" s="52">
        <f t="shared" si="4"/>
        <v>0</v>
      </c>
      <c r="Y9" s="52">
        <f t="shared" si="5"/>
        <v>0</v>
      </c>
      <c r="Z9" s="381"/>
      <c r="AA9" s="387"/>
      <c r="AB9" s="176"/>
      <c r="AC9" s="145">
        <f>MOD(G9+O9+W9,1)</f>
        <v>0</v>
      </c>
      <c r="AD9" s="145">
        <f>MOD(H9+P9+X9,1)</f>
        <v>0</v>
      </c>
      <c r="AE9" s="145">
        <f>MOD(I9+Q9+Y9,1)</f>
        <v>0</v>
      </c>
      <c r="AF9" s="176"/>
      <c r="AG9" s="298"/>
      <c r="AH9" s="298"/>
      <c r="AI9" s="339"/>
      <c r="AJ9" s="176"/>
      <c r="AK9" s="309"/>
      <c r="AL9" s="309"/>
      <c r="AM9" s="309"/>
      <c r="AN9" s="176"/>
      <c r="AO9" s="176"/>
      <c r="AP9" s="290" t="s">
        <v>73</v>
      </c>
      <c r="AQ9" s="291"/>
      <c r="AR9" s="175"/>
      <c r="AS9" s="349">
        <v>9.75</v>
      </c>
      <c r="AT9" s="272"/>
      <c r="AU9" s="272">
        <f>AS9-E$53*AS9</f>
        <v>7.5075000000000003</v>
      </c>
      <c r="AV9" s="350"/>
      <c r="AW9" s="175"/>
      <c r="AX9" s="349">
        <v>25</v>
      </c>
      <c r="AY9" s="272"/>
      <c r="AZ9" s="351">
        <f>AX9-E$53*AX9</f>
        <v>19.25</v>
      </c>
      <c r="BA9" s="352"/>
      <c r="BB9" s="176"/>
      <c r="BC9" s="372">
        <v>40</v>
      </c>
      <c r="BD9" s="195">
        <f t="shared" si="9"/>
        <v>10</v>
      </c>
      <c r="BE9" s="201">
        <v>25</v>
      </c>
      <c r="BF9" s="196">
        <f t="shared" si="10"/>
        <v>0</v>
      </c>
      <c r="BG9" s="176"/>
      <c r="BH9" s="265" t="s">
        <v>92</v>
      </c>
      <c r="BI9" s="266"/>
      <c r="BJ9" s="313" t="s">
        <v>93</v>
      </c>
      <c r="BK9" s="270"/>
      <c r="BL9" s="176"/>
    </row>
    <row r="10" spans="1:64" ht="16.5" thickTop="1" thickBot="1" x14ac:dyDescent="0.3">
      <c r="A10" s="176"/>
      <c r="B10" s="107" t="s">
        <v>5</v>
      </c>
      <c r="C10" s="108">
        <v>42709</v>
      </c>
      <c r="D10" s="176"/>
      <c r="E10" s="182">
        <v>0.875</v>
      </c>
      <c r="F10" s="183">
        <v>0</v>
      </c>
      <c r="G10" s="183">
        <f t="shared" si="6"/>
        <v>4.166666666666663E-2</v>
      </c>
      <c r="H10" s="183">
        <f t="shared" si="7"/>
        <v>8.333333333333337E-2</v>
      </c>
      <c r="I10" s="183">
        <f t="shared" si="8"/>
        <v>0.125</v>
      </c>
      <c r="J10" s="380"/>
      <c r="K10" s="385"/>
      <c r="L10" s="176"/>
      <c r="M10" s="193"/>
      <c r="N10" s="25"/>
      <c r="O10" s="25">
        <f t="shared" si="0"/>
        <v>0</v>
      </c>
      <c r="P10" s="25">
        <f t="shared" si="1"/>
        <v>0</v>
      </c>
      <c r="Q10" s="25">
        <f t="shared" si="2"/>
        <v>0</v>
      </c>
      <c r="R10" s="380"/>
      <c r="S10" s="385"/>
      <c r="T10" s="176"/>
      <c r="U10" s="193"/>
      <c r="V10" s="25"/>
      <c r="W10" s="25">
        <f t="shared" si="3"/>
        <v>0</v>
      </c>
      <c r="X10" s="25">
        <f t="shared" si="4"/>
        <v>0</v>
      </c>
      <c r="Y10" s="25">
        <f t="shared" si="5"/>
        <v>0</v>
      </c>
      <c r="Z10" s="380"/>
      <c r="AA10" s="385"/>
      <c r="AB10" s="176"/>
      <c r="AC10" s="143">
        <f>MOD(G10+O10+W10,1)</f>
        <v>4.166666666666663E-2</v>
      </c>
      <c r="AD10" s="143">
        <f>MOD(H10+P10+X10,1)</f>
        <v>8.333333333333337E-2</v>
      </c>
      <c r="AE10" s="143">
        <f>MOD(I10+Q10+Y10,1)</f>
        <v>0.125</v>
      </c>
      <c r="AF10" s="176"/>
      <c r="AG10" s="298">
        <f>SUM(AC10:AC16)</f>
        <v>0.29166666666666652</v>
      </c>
      <c r="AH10" s="298">
        <f>SUM(AD10:AD16)</f>
        <v>1.5277777777777777</v>
      </c>
      <c r="AI10" s="339">
        <f>SUM(AE10:AE16)</f>
        <v>1.8194444444444442</v>
      </c>
      <c r="AJ10" s="176"/>
      <c r="AK10" s="309"/>
      <c r="AL10" s="309"/>
      <c r="AM10" s="309"/>
      <c r="AN10" s="176"/>
      <c r="AO10" s="176"/>
      <c r="AP10" s="278" t="s">
        <v>74</v>
      </c>
      <c r="AQ10" s="279"/>
      <c r="AR10" s="175"/>
      <c r="AS10" s="349">
        <v>9.7200000000000006</v>
      </c>
      <c r="AT10" s="272"/>
      <c r="AU10" s="272">
        <f>AS10-E$53*AS10</f>
        <v>7.4844000000000008</v>
      </c>
      <c r="AV10" s="350"/>
      <c r="AW10" s="175"/>
      <c r="AX10" s="349"/>
      <c r="AY10" s="272"/>
      <c r="AZ10" s="351">
        <f>AX10-E$53*AX10</f>
        <v>0</v>
      </c>
      <c r="BA10" s="352"/>
      <c r="BB10" s="176"/>
      <c r="BC10" s="372">
        <v>50</v>
      </c>
      <c r="BD10" s="195">
        <f t="shared" si="9"/>
        <v>12.5</v>
      </c>
      <c r="BE10" s="201">
        <v>60</v>
      </c>
      <c r="BF10" s="196">
        <f t="shared" si="10"/>
        <v>12.5</v>
      </c>
      <c r="BG10" s="176"/>
      <c r="BH10" s="271" t="s">
        <v>94</v>
      </c>
      <c r="BI10" s="272"/>
      <c r="BJ10" s="313" t="s">
        <v>95</v>
      </c>
      <c r="BK10" s="270"/>
      <c r="BL10" s="176"/>
    </row>
    <row r="11" spans="1:64" ht="16.5" thickTop="1" thickBot="1" x14ac:dyDescent="0.3">
      <c r="A11" s="176"/>
      <c r="B11" s="27" t="s">
        <v>6</v>
      </c>
      <c r="C11" s="28">
        <v>42710</v>
      </c>
      <c r="D11" s="176"/>
      <c r="E11" s="180">
        <v>0</v>
      </c>
      <c r="F11" s="181">
        <v>0.22222222222222221</v>
      </c>
      <c r="G11" s="181">
        <f t="shared" si="6"/>
        <v>0</v>
      </c>
      <c r="H11" s="181">
        <f t="shared" si="7"/>
        <v>0.22222222222222221</v>
      </c>
      <c r="I11" s="181">
        <f t="shared" si="8"/>
        <v>0.22222222222222221</v>
      </c>
      <c r="J11" s="378"/>
      <c r="K11" s="386"/>
      <c r="L11" s="176"/>
      <c r="M11" s="180">
        <v>0.875</v>
      </c>
      <c r="N11" s="181">
        <v>0</v>
      </c>
      <c r="O11" s="181">
        <f t="shared" si="0"/>
        <v>4.166666666666663E-2</v>
      </c>
      <c r="P11" s="181">
        <f t="shared" si="1"/>
        <v>8.333333333333337E-2</v>
      </c>
      <c r="Q11" s="181">
        <f t="shared" si="2"/>
        <v>0.125</v>
      </c>
      <c r="R11" s="378"/>
      <c r="S11" s="386"/>
      <c r="T11" s="176"/>
      <c r="U11" s="189"/>
      <c r="V11" s="30"/>
      <c r="W11" s="30">
        <f t="shared" si="3"/>
        <v>0</v>
      </c>
      <c r="X11" s="30">
        <f t="shared" si="4"/>
        <v>0</v>
      </c>
      <c r="Y11" s="30">
        <f t="shared" si="5"/>
        <v>0</v>
      </c>
      <c r="Z11" s="378"/>
      <c r="AA11" s="386"/>
      <c r="AB11" s="176"/>
      <c r="AC11" s="144">
        <f>MOD(G11+O11+W11,1)</f>
        <v>4.166666666666663E-2</v>
      </c>
      <c r="AD11" s="144">
        <f>MOD(H11+P11+X11,1)</f>
        <v>0.30555555555555558</v>
      </c>
      <c r="AE11" s="144">
        <f>MOD(I11+Q11+Y11,1)</f>
        <v>0.34722222222222221</v>
      </c>
      <c r="AF11" s="176"/>
      <c r="AG11" s="298"/>
      <c r="AH11" s="298"/>
      <c r="AI11" s="339"/>
      <c r="AJ11" s="176"/>
      <c r="AK11" s="309"/>
      <c r="AL11" s="309"/>
      <c r="AM11" s="309"/>
      <c r="AN11" s="176"/>
      <c r="AO11" s="176"/>
      <c r="AP11" s="280" t="s">
        <v>75</v>
      </c>
      <c r="AQ11" s="281"/>
      <c r="AR11" s="175"/>
      <c r="AS11" s="349">
        <v>9.73</v>
      </c>
      <c r="AT11" s="272"/>
      <c r="AU11" s="272">
        <f>AS11-E$53*AS11</f>
        <v>7.4921000000000006</v>
      </c>
      <c r="AV11" s="350"/>
      <c r="AW11" s="175"/>
      <c r="AX11" s="349"/>
      <c r="AY11" s="272"/>
      <c r="AZ11" s="351">
        <f>AX11-E$53*AX11</f>
        <v>0</v>
      </c>
      <c r="BA11" s="352"/>
      <c r="BB11" s="176"/>
      <c r="BC11" s="372">
        <v>60</v>
      </c>
      <c r="BD11" s="195">
        <f t="shared" si="9"/>
        <v>15</v>
      </c>
      <c r="BE11" s="201">
        <v>49</v>
      </c>
      <c r="BF11" s="196">
        <f t="shared" si="10"/>
        <v>0</v>
      </c>
      <c r="BG11" s="176"/>
      <c r="BH11" s="265" t="s">
        <v>88</v>
      </c>
      <c r="BI11" s="266"/>
      <c r="BJ11" s="313" t="s">
        <v>96</v>
      </c>
      <c r="BK11" s="270"/>
      <c r="BL11" s="176"/>
    </row>
    <row r="12" spans="1:64" ht="16.5" thickTop="1" thickBot="1" x14ac:dyDescent="0.3">
      <c r="A12" s="176"/>
      <c r="B12" s="27" t="s">
        <v>7</v>
      </c>
      <c r="C12" s="28">
        <v>42711</v>
      </c>
      <c r="D12" s="176"/>
      <c r="E12" s="180">
        <v>0</v>
      </c>
      <c r="F12" s="181">
        <v>0.22222222222222221</v>
      </c>
      <c r="G12" s="181">
        <f t="shared" si="6"/>
        <v>0</v>
      </c>
      <c r="H12" s="181">
        <f t="shared" si="7"/>
        <v>0.22222222222222221</v>
      </c>
      <c r="I12" s="181">
        <f t="shared" si="8"/>
        <v>0.22222222222222221</v>
      </c>
      <c r="J12" s="378"/>
      <c r="K12" s="386"/>
      <c r="L12" s="176"/>
      <c r="M12" s="180">
        <v>0.875</v>
      </c>
      <c r="N12" s="181">
        <v>0</v>
      </c>
      <c r="O12" s="181">
        <f t="shared" si="0"/>
        <v>4.166666666666663E-2</v>
      </c>
      <c r="P12" s="181">
        <f t="shared" si="1"/>
        <v>8.333333333333337E-2</v>
      </c>
      <c r="Q12" s="181">
        <f t="shared" si="2"/>
        <v>0.125</v>
      </c>
      <c r="R12" s="378"/>
      <c r="S12" s="386"/>
      <c r="T12" s="176"/>
      <c r="U12" s="189"/>
      <c r="V12" s="30"/>
      <c r="W12" s="30">
        <f t="shared" si="3"/>
        <v>0</v>
      </c>
      <c r="X12" s="30">
        <f t="shared" si="4"/>
        <v>0</v>
      </c>
      <c r="Y12" s="30">
        <f t="shared" si="5"/>
        <v>0</v>
      </c>
      <c r="Z12" s="378"/>
      <c r="AA12" s="386"/>
      <c r="AB12" s="176"/>
      <c r="AC12" s="144">
        <f>MOD(G12+O12+W12,1)</f>
        <v>4.166666666666663E-2</v>
      </c>
      <c r="AD12" s="144">
        <f>MOD(H12+P12+X12,1)</f>
        <v>0.30555555555555558</v>
      </c>
      <c r="AE12" s="144">
        <f>MOD(I12+Q12+Y12,1)</f>
        <v>0.34722222222222221</v>
      </c>
      <c r="AF12" s="176"/>
      <c r="AG12" s="298"/>
      <c r="AH12" s="298"/>
      <c r="AI12" s="339"/>
      <c r="AJ12" s="176"/>
      <c r="AK12" s="309"/>
      <c r="AL12" s="309"/>
      <c r="AM12" s="309"/>
      <c r="AN12" s="176"/>
      <c r="AO12" s="176"/>
      <c r="AP12" s="282" t="s">
        <v>76</v>
      </c>
      <c r="AQ12" s="283"/>
      <c r="AR12" s="175"/>
      <c r="AS12" s="349">
        <v>9.94</v>
      </c>
      <c r="AT12" s="272"/>
      <c r="AU12" s="272">
        <f>AS12-E$53*AS12</f>
        <v>7.6537999999999995</v>
      </c>
      <c r="AV12" s="350"/>
      <c r="AW12" s="175"/>
      <c r="AX12" s="349">
        <f>AS12+27%</f>
        <v>10.209999999999999</v>
      </c>
      <c r="AY12" s="272"/>
      <c r="AZ12" s="351">
        <f>AX12-E$53*AX12</f>
        <v>7.861699999999999</v>
      </c>
      <c r="BA12" s="352"/>
      <c r="BB12" s="176"/>
      <c r="BC12" s="372">
        <v>70</v>
      </c>
      <c r="BD12" s="195">
        <f t="shared" si="9"/>
        <v>17.5</v>
      </c>
      <c r="BE12" s="201">
        <v>35</v>
      </c>
      <c r="BF12" s="196">
        <f t="shared" si="10"/>
        <v>0</v>
      </c>
      <c r="BG12" s="176"/>
      <c r="BH12" s="271" t="s">
        <v>88</v>
      </c>
      <c r="BI12" s="272"/>
      <c r="BJ12" s="272" t="s">
        <v>97</v>
      </c>
      <c r="BK12" s="273"/>
      <c r="BL12" s="176"/>
    </row>
    <row r="13" spans="1:64" ht="16.5" thickTop="1" thickBot="1" x14ac:dyDescent="0.3">
      <c r="A13" s="176"/>
      <c r="B13" s="27" t="s">
        <v>3</v>
      </c>
      <c r="C13" s="28">
        <v>42712</v>
      </c>
      <c r="D13" s="176"/>
      <c r="E13" s="180">
        <v>0</v>
      </c>
      <c r="F13" s="181">
        <v>0.22222222222222221</v>
      </c>
      <c r="G13" s="181">
        <f t="shared" si="6"/>
        <v>0</v>
      </c>
      <c r="H13" s="181">
        <f t="shared" si="7"/>
        <v>0.22222222222222221</v>
      </c>
      <c r="I13" s="181">
        <f t="shared" si="8"/>
        <v>0.22222222222222221</v>
      </c>
      <c r="J13" s="378"/>
      <c r="K13" s="386"/>
      <c r="L13" s="176"/>
      <c r="M13" s="180">
        <v>0.875</v>
      </c>
      <c r="N13" s="181">
        <v>0</v>
      </c>
      <c r="O13" s="181">
        <f t="shared" si="0"/>
        <v>4.166666666666663E-2</v>
      </c>
      <c r="P13" s="181">
        <f t="shared" si="1"/>
        <v>8.333333333333337E-2</v>
      </c>
      <c r="Q13" s="181">
        <f t="shared" si="2"/>
        <v>0.125</v>
      </c>
      <c r="R13" s="378"/>
      <c r="S13" s="386"/>
      <c r="T13" s="176"/>
      <c r="U13" s="189"/>
      <c r="V13" s="30"/>
      <c r="W13" s="30">
        <f t="shared" si="3"/>
        <v>0</v>
      </c>
      <c r="X13" s="30">
        <f t="shared" si="4"/>
        <v>0</v>
      </c>
      <c r="Y13" s="30">
        <f t="shared" si="5"/>
        <v>0</v>
      </c>
      <c r="Z13" s="378"/>
      <c r="AA13" s="386"/>
      <c r="AB13" s="176"/>
      <c r="AC13" s="144">
        <f>MOD(G13+O13+W13,1)</f>
        <v>4.166666666666663E-2</v>
      </c>
      <c r="AD13" s="144">
        <f>MOD(H13+P13+X13,1)</f>
        <v>0.30555555555555558</v>
      </c>
      <c r="AE13" s="144">
        <f>MOD(I13+Q13+Y13,1)</f>
        <v>0.34722222222222221</v>
      </c>
      <c r="AF13" s="176"/>
      <c r="AG13" s="298"/>
      <c r="AH13" s="298"/>
      <c r="AI13" s="339"/>
      <c r="AJ13" s="176"/>
      <c r="AK13" s="309"/>
      <c r="AL13" s="309"/>
      <c r="AM13" s="309"/>
      <c r="AN13" s="176"/>
      <c r="AO13" s="176"/>
      <c r="AP13" s="355" t="s">
        <v>77</v>
      </c>
      <c r="AQ13" s="356"/>
      <c r="AR13" s="175"/>
      <c r="AS13" s="349">
        <v>10</v>
      </c>
      <c r="AT13" s="272"/>
      <c r="AU13" s="272">
        <f>AS13-E$53*AS13</f>
        <v>7.6999999999999993</v>
      </c>
      <c r="AV13" s="350"/>
      <c r="AW13" s="175"/>
      <c r="AX13" s="349"/>
      <c r="AY13" s="272"/>
      <c r="AZ13" s="351">
        <f>AX13-E$53*AX13</f>
        <v>0</v>
      </c>
      <c r="BA13" s="352"/>
      <c r="BB13" s="176"/>
      <c r="BC13" s="372">
        <v>80</v>
      </c>
      <c r="BD13" s="195">
        <f t="shared" si="9"/>
        <v>20</v>
      </c>
      <c r="BE13" s="201">
        <v>49</v>
      </c>
      <c r="BF13" s="196">
        <f t="shared" si="10"/>
        <v>0</v>
      </c>
      <c r="BG13" s="176"/>
      <c r="BH13" s="265" t="s">
        <v>88</v>
      </c>
      <c r="BI13" s="266"/>
      <c r="BJ13" s="313" t="s">
        <v>98</v>
      </c>
      <c r="BK13" s="270"/>
      <c r="BL13" s="176"/>
    </row>
    <row r="14" spans="1:64" ht="16.5" thickTop="1" thickBot="1" x14ac:dyDescent="0.3">
      <c r="A14" s="176"/>
      <c r="B14" s="27" t="s">
        <v>4</v>
      </c>
      <c r="C14" s="28">
        <v>42713</v>
      </c>
      <c r="D14" s="176"/>
      <c r="E14" s="180">
        <v>0</v>
      </c>
      <c r="F14" s="181">
        <v>0.22222222222222221</v>
      </c>
      <c r="G14" s="181">
        <f t="shared" si="6"/>
        <v>0</v>
      </c>
      <c r="H14" s="181">
        <f t="shared" si="7"/>
        <v>0.22222222222222221</v>
      </c>
      <c r="I14" s="181">
        <f t="shared" si="8"/>
        <v>0.22222222222222221</v>
      </c>
      <c r="J14" s="378"/>
      <c r="K14" s="386"/>
      <c r="L14" s="176"/>
      <c r="M14" s="149">
        <v>0.75</v>
      </c>
      <c r="N14" s="150">
        <v>0.83333333333333337</v>
      </c>
      <c r="O14" s="150">
        <f t="shared" si="0"/>
        <v>8.333333333333337E-2</v>
      </c>
      <c r="P14" s="150">
        <f t="shared" si="1"/>
        <v>0</v>
      </c>
      <c r="Q14" s="150">
        <f t="shared" si="2"/>
        <v>8.333333333333337E-2</v>
      </c>
      <c r="R14" s="378">
        <v>52</v>
      </c>
      <c r="S14" s="386">
        <v>27</v>
      </c>
      <c r="T14" s="176"/>
      <c r="U14" s="180">
        <v>0.875</v>
      </c>
      <c r="V14" s="181">
        <v>0</v>
      </c>
      <c r="W14" s="181">
        <f t="shared" si="3"/>
        <v>4.166666666666663E-2</v>
      </c>
      <c r="X14" s="181">
        <f t="shared" si="4"/>
        <v>8.333333333333337E-2</v>
      </c>
      <c r="Y14" s="181">
        <f t="shared" si="5"/>
        <v>0.125</v>
      </c>
      <c r="Z14" s="378"/>
      <c r="AA14" s="386"/>
      <c r="AB14" s="176"/>
      <c r="AC14" s="144">
        <f>MOD(G14+O14+W14,1)</f>
        <v>0.125</v>
      </c>
      <c r="AD14" s="144">
        <f>MOD(H14+P14+X14,1)</f>
        <v>0.30555555555555558</v>
      </c>
      <c r="AE14" s="144">
        <f>MOD(I14+Q14+Y14,1)</f>
        <v>0.43055555555555558</v>
      </c>
      <c r="AF14" s="176"/>
      <c r="AG14" s="298"/>
      <c r="AH14" s="298"/>
      <c r="AI14" s="339"/>
      <c r="AJ14" s="176"/>
      <c r="AK14" s="309"/>
      <c r="AL14" s="309"/>
      <c r="AM14" s="309"/>
      <c r="AN14" s="176"/>
      <c r="AO14" s="176"/>
      <c r="AP14" s="353" t="s">
        <v>78</v>
      </c>
      <c r="AQ14" s="354"/>
      <c r="AR14" s="175"/>
      <c r="AS14" s="349">
        <v>15</v>
      </c>
      <c r="AT14" s="272"/>
      <c r="AU14" s="272">
        <f>AS14-E$53*AS14</f>
        <v>11.55</v>
      </c>
      <c r="AV14" s="350"/>
      <c r="AW14" s="175"/>
      <c r="AX14" s="349"/>
      <c r="AY14" s="272"/>
      <c r="AZ14" s="351">
        <f>AX14-E$53*AX14</f>
        <v>0</v>
      </c>
      <c r="BA14" s="352"/>
      <c r="BB14" s="176"/>
      <c r="BC14" s="372">
        <v>90</v>
      </c>
      <c r="BD14" s="195">
        <f t="shared" si="9"/>
        <v>22.5</v>
      </c>
      <c r="BE14" s="201">
        <v>49</v>
      </c>
      <c r="BF14" s="196">
        <f t="shared" si="10"/>
        <v>0</v>
      </c>
      <c r="BG14" s="176"/>
      <c r="BH14" s="271" t="s">
        <v>99</v>
      </c>
      <c r="BI14" s="272"/>
      <c r="BJ14" s="313" t="s">
        <v>87</v>
      </c>
      <c r="BK14" s="270"/>
      <c r="BL14" s="176"/>
    </row>
    <row r="15" spans="1:64" ht="16.5" thickTop="1" thickBot="1" x14ac:dyDescent="0.3">
      <c r="A15" s="176"/>
      <c r="B15" s="27" t="s">
        <v>8</v>
      </c>
      <c r="C15" s="28">
        <v>42714</v>
      </c>
      <c r="D15" s="176"/>
      <c r="E15" s="180">
        <v>0</v>
      </c>
      <c r="F15" s="181">
        <v>0.22222222222222221</v>
      </c>
      <c r="G15" s="181">
        <f t="shared" si="6"/>
        <v>0</v>
      </c>
      <c r="H15" s="181">
        <f t="shared" si="7"/>
        <v>0.22222222222222221</v>
      </c>
      <c r="I15" s="181">
        <f t="shared" si="8"/>
        <v>0.22222222222222221</v>
      </c>
      <c r="J15" s="378"/>
      <c r="K15" s="386"/>
      <c r="L15" s="176"/>
      <c r="M15" s="189"/>
      <c r="N15" s="30"/>
      <c r="O15" s="30">
        <f t="shared" si="0"/>
        <v>0</v>
      </c>
      <c r="P15" s="30">
        <f t="shared" si="1"/>
        <v>0</v>
      </c>
      <c r="Q15" s="30">
        <f t="shared" si="2"/>
        <v>0</v>
      </c>
      <c r="R15" s="378"/>
      <c r="S15" s="386"/>
      <c r="T15" s="176"/>
      <c r="U15" s="189"/>
      <c r="V15" s="30"/>
      <c r="W15" s="30">
        <f t="shared" si="3"/>
        <v>0</v>
      </c>
      <c r="X15" s="30">
        <f t="shared" si="4"/>
        <v>0</v>
      </c>
      <c r="Y15" s="30">
        <f t="shared" si="5"/>
        <v>0</v>
      </c>
      <c r="Z15" s="378"/>
      <c r="AA15" s="386"/>
      <c r="AB15" s="176"/>
      <c r="AC15" s="144">
        <f>MOD(G15+O15+W15,1)</f>
        <v>0</v>
      </c>
      <c r="AD15" s="144">
        <f>MOD(H15+P15+X15,1)</f>
        <v>0.22222222222222221</v>
      </c>
      <c r="AE15" s="144">
        <f>MOD(I15+Q15+Y15,1)</f>
        <v>0.22222222222222221</v>
      </c>
      <c r="AF15" s="176"/>
      <c r="AG15" s="298"/>
      <c r="AH15" s="298"/>
      <c r="AI15" s="339"/>
      <c r="AJ15" s="176"/>
      <c r="AK15" s="309"/>
      <c r="AL15" s="309"/>
      <c r="AM15" s="309"/>
      <c r="AN15" s="176"/>
      <c r="AO15" s="176"/>
      <c r="AP15" s="347" t="s">
        <v>79</v>
      </c>
      <c r="AQ15" s="348"/>
      <c r="AR15" s="175"/>
      <c r="AS15" s="349">
        <v>12.5</v>
      </c>
      <c r="AT15" s="272"/>
      <c r="AU15" s="272">
        <f>AS15-E$53*AS15</f>
        <v>9.625</v>
      </c>
      <c r="AV15" s="350"/>
      <c r="AW15" s="175"/>
      <c r="AX15" s="349"/>
      <c r="AY15" s="272"/>
      <c r="AZ15" s="351">
        <f>AX15-E$53*AX15</f>
        <v>0</v>
      </c>
      <c r="BA15" s="352"/>
      <c r="BB15" s="176"/>
      <c r="BC15" s="372">
        <v>100</v>
      </c>
      <c r="BD15" s="195">
        <f t="shared" si="9"/>
        <v>25</v>
      </c>
      <c r="BE15" s="201">
        <v>100</v>
      </c>
      <c r="BF15" s="196">
        <f t="shared" si="10"/>
        <v>12.5</v>
      </c>
      <c r="BG15" s="176"/>
      <c r="BH15" s="265" t="s">
        <v>100</v>
      </c>
      <c r="BI15" s="266"/>
      <c r="BJ15" s="313" t="s">
        <v>96</v>
      </c>
      <c r="BK15" s="270"/>
      <c r="BL15" s="176"/>
    </row>
    <row r="16" spans="1:64" ht="16.5" thickTop="1" thickBot="1" x14ac:dyDescent="0.3">
      <c r="A16" s="176"/>
      <c r="B16" s="36" t="s">
        <v>9</v>
      </c>
      <c r="C16" s="37">
        <v>42715</v>
      </c>
      <c r="D16" s="176"/>
      <c r="E16" s="190"/>
      <c r="F16" s="52"/>
      <c r="G16" s="52">
        <f t="shared" si="6"/>
        <v>0</v>
      </c>
      <c r="H16" s="52">
        <f t="shared" si="7"/>
        <v>0</v>
      </c>
      <c r="I16" s="52">
        <f t="shared" si="8"/>
        <v>0</v>
      </c>
      <c r="J16" s="381"/>
      <c r="K16" s="387"/>
      <c r="L16" s="176"/>
      <c r="M16" s="190"/>
      <c r="N16" s="52"/>
      <c r="O16" s="52">
        <f t="shared" si="0"/>
        <v>0</v>
      </c>
      <c r="P16" s="52">
        <f t="shared" si="1"/>
        <v>0</v>
      </c>
      <c r="Q16" s="52">
        <f t="shared" si="2"/>
        <v>0</v>
      </c>
      <c r="R16" s="381"/>
      <c r="S16" s="387"/>
      <c r="T16" s="176"/>
      <c r="U16" s="190"/>
      <c r="V16" s="52"/>
      <c r="W16" s="52">
        <f t="shared" si="3"/>
        <v>0</v>
      </c>
      <c r="X16" s="52">
        <f t="shared" si="4"/>
        <v>0</v>
      </c>
      <c r="Y16" s="52">
        <f t="shared" si="5"/>
        <v>0</v>
      </c>
      <c r="Z16" s="381"/>
      <c r="AA16" s="387"/>
      <c r="AB16" s="176"/>
      <c r="AC16" s="145">
        <f>MOD(G16+O16+W16,1)</f>
        <v>0</v>
      </c>
      <c r="AD16" s="145">
        <f>MOD(H16+P16+X16,1)</f>
        <v>0</v>
      </c>
      <c r="AE16" s="145">
        <f>MOD(I16+Q16+Y16,1)</f>
        <v>0</v>
      </c>
      <c r="AF16" s="176"/>
      <c r="AG16" s="298"/>
      <c r="AH16" s="298"/>
      <c r="AI16" s="339"/>
      <c r="AJ16" s="176"/>
      <c r="AK16" s="309"/>
      <c r="AL16" s="309"/>
      <c r="AM16" s="309"/>
      <c r="AN16" s="176"/>
      <c r="AO16" s="176"/>
      <c r="AP16" s="340" t="s">
        <v>80</v>
      </c>
      <c r="AQ16" s="341"/>
      <c r="AR16" s="175"/>
      <c r="AS16" s="342">
        <v>12.67</v>
      </c>
      <c r="AT16" s="343"/>
      <c r="AU16" s="343">
        <f>AS16-E$53*AS16</f>
        <v>9.7559000000000005</v>
      </c>
      <c r="AV16" s="344"/>
      <c r="AW16" s="175"/>
      <c r="AX16" s="342"/>
      <c r="AY16" s="343"/>
      <c r="AZ16" s="345">
        <f>AX16-E$53*AX16</f>
        <v>0</v>
      </c>
      <c r="BA16" s="346"/>
      <c r="BB16" s="176"/>
      <c r="BC16" s="373">
        <v>110</v>
      </c>
      <c r="BD16" s="198">
        <f t="shared" si="9"/>
        <v>27.5</v>
      </c>
      <c r="BE16" s="374">
        <v>49</v>
      </c>
      <c r="BF16" s="173">
        <f t="shared" si="10"/>
        <v>0</v>
      </c>
      <c r="BG16" s="176"/>
      <c r="BH16" s="314" t="s">
        <v>88</v>
      </c>
      <c r="BI16" s="315"/>
      <c r="BJ16" s="316" t="s">
        <v>87</v>
      </c>
      <c r="BK16" s="317"/>
      <c r="BL16" s="176"/>
    </row>
    <row r="17" spans="1:64" ht="16.5" thickTop="1" thickBot="1" x14ac:dyDescent="0.3">
      <c r="A17" s="176"/>
      <c r="B17" s="107" t="s">
        <v>5</v>
      </c>
      <c r="C17" s="108">
        <v>42716</v>
      </c>
      <c r="D17" s="176"/>
      <c r="E17" s="182">
        <v>0.875</v>
      </c>
      <c r="F17" s="183">
        <v>0</v>
      </c>
      <c r="G17" s="183">
        <f t="shared" si="6"/>
        <v>4.166666666666663E-2</v>
      </c>
      <c r="H17" s="183">
        <f t="shared" si="7"/>
        <v>8.333333333333337E-2</v>
      </c>
      <c r="I17" s="183">
        <f t="shared" si="8"/>
        <v>0.125</v>
      </c>
      <c r="J17" s="380"/>
      <c r="K17" s="385"/>
      <c r="L17" s="176"/>
      <c r="M17" s="193"/>
      <c r="N17" s="25"/>
      <c r="O17" s="25">
        <f t="shared" si="0"/>
        <v>0</v>
      </c>
      <c r="P17" s="25">
        <f t="shared" si="1"/>
        <v>0</v>
      </c>
      <c r="Q17" s="25">
        <f t="shared" si="2"/>
        <v>0</v>
      </c>
      <c r="R17" s="380"/>
      <c r="S17" s="385"/>
      <c r="T17" s="176"/>
      <c r="U17" s="193"/>
      <c r="V17" s="25"/>
      <c r="W17" s="25">
        <f t="shared" si="3"/>
        <v>0</v>
      </c>
      <c r="X17" s="25">
        <f t="shared" si="4"/>
        <v>0</v>
      </c>
      <c r="Y17" s="25">
        <f t="shared" si="5"/>
        <v>0</v>
      </c>
      <c r="Z17" s="380"/>
      <c r="AA17" s="385"/>
      <c r="AB17" s="176"/>
      <c r="AC17" s="143">
        <f>MOD(G17+O17+W17,1)</f>
        <v>4.166666666666663E-2</v>
      </c>
      <c r="AD17" s="143">
        <f>MOD(H17+P17+X17,1)</f>
        <v>8.333333333333337E-2</v>
      </c>
      <c r="AE17" s="143">
        <f>MOD(I17+Q17+Y17,1)</f>
        <v>0.125</v>
      </c>
      <c r="AF17" s="176"/>
      <c r="AG17" s="298">
        <f>SUM(AC17:AC23)</f>
        <v>0.29166666666666652</v>
      </c>
      <c r="AH17" s="298">
        <f>SUM(AD17:AD23)</f>
        <v>1.5277777777777777</v>
      </c>
      <c r="AI17" s="339">
        <f>SUM(AE17:AE23)</f>
        <v>1.8194444444444442</v>
      </c>
      <c r="AJ17" s="176"/>
      <c r="AK17" s="309"/>
      <c r="AL17" s="309"/>
      <c r="AM17" s="309"/>
      <c r="AN17" s="176"/>
      <c r="AO17" s="176"/>
      <c r="AP17" s="176"/>
      <c r="AQ17" s="176"/>
      <c r="AR17" s="176"/>
      <c r="AS17" s="176"/>
      <c r="AT17" s="176"/>
      <c r="AU17" s="176"/>
      <c r="AV17" s="176"/>
      <c r="AW17" s="176"/>
      <c r="AX17" s="176"/>
      <c r="AY17" s="176"/>
      <c r="AZ17" s="176"/>
      <c r="BA17" s="176"/>
      <c r="BB17" s="176"/>
      <c r="BC17" s="176"/>
      <c r="BD17" s="186"/>
      <c r="BE17" s="176"/>
      <c r="BF17" s="186"/>
      <c r="BG17" s="176"/>
      <c r="BH17" s="176"/>
      <c r="BI17" s="176"/>
      <c r="BJ17" s="176"/>
      <c r="BK17" s="176"/>
      <c r="BL17" s="176"/>
    </row>
    <row r="18" spans="1:64" ht="16.5" thickTop="1" thickBot="1" x14ac:dyDescent="0.3">
      <c r="A18" s="176"/>
      <c r="B18" s="27" t="s">
        <v>6</v>
      </c>
      <c r="C18" s="28">
        <v>42717</v>
      </c>
      <c r="D18" s="176"/>
      <c r="E18" s="180">
        <v>0</v>
      </c>
      <c r="F18" s="181">
        <v>0.22222222222222221</v>
      </c>
      <c r="G18" s="181">
        <f t="shared" si="6"/>
        <v>0</v>
      </c>
      <c r="H18" s="181">
        <f t="shared" si="7"/>
        <v>0.22222222222222221</v>
      </c>
      <c r="I18" s="181">
        <f t="shared" si="8"/>
        <v>0.22222222222222221</v>
      </c>
      <c r="J18" s="378"/>
      <c r="K18" s="386"/>
      <c r="L18" s="176"/>
      <c r="M18" s="180">
        <v>0.875</v>
      </c>
      <c r="N18" s="181">
        <v>0</v>
      </c>
      <c r="O18" s="181">
        <f t="shared" si="0"/>
        <v>4.166666666666663E-2</v>
      </c>
      <c r="P18" s="181">
        <f t="shared" si="1"/>
        <v>8.333333333333337E-2</v>
      </c>
      <c r="Q18" s="181">
        <f t="shared" si="2"/>
        <v>0.125</v>
      </c>
      <c r="R18" s="378"/>
      <c r="S18" s="386"/>
      <c r="T18" s="176"/>
      <c r="U18" s="189"/>
      <c r="V18" s="30"/>
      <c r="W18" s="30">
        <f t="shared" si="3"/>
        <v>0</v>
      </c>
      <c r="X18" s="30">
        <f t="shared" si="4"/>
        <v>0</v>
      </c>
      <c r="Y18" s="30">
        <f t="shared" si="5"/>
        <v>0</v>
      </c>
      <c r="Z18" s="378"/>
      <c r="AA18" s="386"/>
      <c r="AB18" s="176"/>
      <c r="AC18" s="144">
        <f>MOD(G18+O18+W18,1)</f>
        <v>4.166666666666663E-2</v>
      </c>
      <c r="AD18" s="144">
        <f>MOD(H18+P18+X18,1)</f>
        <v>0.30555555555555558</v>
      </c>
      <c r="AE18" s="144">
        <f>MOD(I18+Q18+Y18,1)</f>
        <v>0.34722222222222221</v>
      </c>
      <c r="AF18" s="176"/>
      <c r="AG18" s="298"/>
      <c r="AH18" s="298"/>
      <c r="AI18" s="339"/>
      <c r="AJ18" s="176"/>
      <c r="AK18" s="309"/>
      <c r="AL18" s="309"/>
      <c r="AM18" s="309"/>
      <c r="AN18" s="176"/>
      <c r="AO18" s="176"/>
      <c r="AP18" s="176"/>
      <c r="AQ18" s="176"/>
      <c r="AR18" s="176"/>
      <c r="AS18" s="176"/>
      <c r="AT18" s="176"/>
      <c r="AU18" s="176"/>
      <c r="AV18" s="176"/>
      <c r="AW18" s="176"/>
      <c r="AX18" s="176"/>
      <c r="AY18" s="176"/>
      <c r="AZ18" s="176"/>
      <c r="BA18" s="176"/>
      <c r="BB18" s="176"/>
      <c r="BC18" s="176"/>
      <c r="BD18" s="186"/>
      <c r="BE18" s="176"/>
      <c r="BF18" s="186"/>
      <c r="BG18" s="176"/>
      <c r="BH18" s="176"/>
      <c r="BI18" s="176"/>
      <c r="BJ18" s="176"/>
      <c r="BK18" s="176"/>
      <c r="BL18" s="176"/>
    </row>
    <row r="19" spans="1:64" ht="16.5" thickTop="1" thickBot="1" x14ac:dyDescent="0.3">
      <c r="A19" s="176"/>
      <c r="B19" s="27" t="s">
        <v>7</v>
      </c>
      <c r="C19" s="28">
        <v>42718</v>
      </c>
      <c r="D19" s="176"/>
      <c r="E19" s="180">
        <v>0</v>
      </c>
      <c r="F19" s="181">
        <v>0.22222222222222221</v>
      </c>
      <c r="G19" s="181">
        <f t="shared" si="6"/>
        <v>0</v>
      </c>
      <c r="H19" s="181">
        <f t="shared" si="7"/>
        <v>0.22222222222222221</v>
      </c>
      <c r="I19" s="181">
        <f t="shared" si="8"/>
        <v>0.22222222222222221</v>
      </c>
      <c r="J19" s="378"/>
      <c r="K19" s="386"/>
      <c r="L19" s="176"/>
      <c r="M19" s="180">
        <v>0.875</v>
      </c>
      <c r="N19" s="181">
        <v>0</v>
      </c>
      <c r="O19" s="181">
        <f t="shared" si="0"/>
        <v>4.166666666666663E-2</v>
      </c>
      <c r="P19" s="181">
        <f t="shared" si="1"/>
        <v>8.333333333333337E-2</v>
      </c>
      <c r="Q19" s="181">
        <f t="shared" si="2"/>
        <v>0.125</v>
      </c>
      <c r="R19" s="378"/>
      <c r="S19" s="386"/>
      <c r="T19" s="176"/>
      <c r="U19" s="189"/>
      <c r="V19" s="30"/>
      <c r="W19" s="30">
        <f t="shared" si="3"/>
        <v>0</v>
      </c>
      <c r="X19" s="30">
        <f t="shared" si="4"/>
        <v>0</v>
      </c>
      <c r="Y19" s="30">
        <f t="shared" si="5"/>
        <v>0</v>
      </c>
      <c r="Z19" s="378"/>
      <c r="AA19" s="386"/>
      <c r="AB19" s="176"/>
      <c r="AC19" s="144">
        <f>MOD(G19+O19+W19,1)</f>
        <v>4.166666666666663E-2</v>
      </c>
      <c r="AD19" s="144">
        <f>MOD(H19+P19+X19,1)</f>
        <v>0.30555555555555558</v>
      </c>
      <c r="AE19" s="144">
        <f>MOD(I19+Q19+Y19,1)</f>
        <v>0.34722222222222221</v>
      </c>
      <c r="AF19" s="176"/>
      <c r="AG19" s="298"/>
      <c r="AH19" s="298"/>
      <c r="AI19" s="339"/>
      <c r="AJ19" s="176"/>
      <c r="AK19" s="309"/>
      <c r="AL19" s="309"/>
      <c r="AM19" s="309"/>
      <c r="AN19" s="176"/>
      <c r="AO19" s="176"/>
      <c r="AP19" s="176"/>
      <c r="AQ19" s="176"/>
      <c r="AR19" s="176"/>
      <c r="AS19" s="176"/>
      <c r="AT19" s="311" t="s">
        <v>101</v>
      </c>
      <c r="AU19" s="311"/>
      <c r="AV19" s="311"/>
      <c r="AW19" s="311"/>
      <c r="AX19" s="311"/>
      <c r="AY19" s="311"/>
      <c r="AZ19" s="176"/>
      <c r="BA19" s="176"/>
      <c r="BB19" s="176"/>
      <c r="BC19" s="176"/>
      <c r="BD19" s="186"/>
      <c r="BE19" s="176"/>
      <c r="BF19" s="186"/>
      <c r="BG19" s="176"/>
      <c r="BH19" s="176"/>
      <c r="BI19" s="176"/>
      <c r="BJ19" s="176"/>
      <c r="BK19" s="176"/>
      <c r="BL19" s="176"/>
    </row>
    <row r="20" spans="1:64" ht="16.5" thickTop="1" thickBot="1" x14ac:dyDescent="0.3">
      <c r="A20" s="176"/>
      <c r="B20" s="27" t="s">
        <v>3</v>
      </c>
      <c r="C20" s="28">
        <v>42719</v>
      </c>
      <c r="D20" s="176"/>
      <c r="E20" s="180">
        <v>0</v>
      </c>
      <c r="F20" s="181">
        <v>0.22222222222222221</v>
      </c>
      <c r="G20" s="181">
        <f t="shared" si="6"/>
        <v>0</v>
      </c>
      <c r="H20" s="181">
        <f t="shared" si="7"/>
        <v>0.22222222222222221</v>
      </c>
      <c r="I20" s="181">
        <f t="shared" si="8"/>
        <v>0.22222222222222221</v>
      </c>
      <c r="J20" s="378"/>
      <c r="K20" s="386"/>
      <c r="L20" s="176"/>
      <c r="M20" s="180">
        <v>0.875</v>
      </c>
      <c r="N20" s="181">
        <v>0</v>
      </c>
      <c r="O20" s="181">
        <f t="shared" si="0"/>
        <v>4.166666666666663E-2</v>
      </c>
      <c r="P20" s="181">
        <f t="shared" si="1"/>
        <v>8.333333333333337E-2</v>
      </c>
      <c r="Q20" s="181">
        <f t="shared" si="2"/>
        <v>0.125</v>
      </c>
      <c r="R20" s="378"/>
      <c r="S20" s="386"/>
      <c r="T20" s="176"/>
      <c r="U20" s="191"/>
      <c r="V20" s="33"/>
      <c r="W20" s="30">
        <f t="shared" si="3"/>
        <v>0</v>
      </c>
      <c r="X20" s="30">
        <f t="shared" si="4"/>
        <v>0</v>
      </c>
      <c r="Y20" s="30">
        <f t="shared" si="5"/>
        <v>0</v>
      </c>
      <c r="Z20" s="378"/>
      <c r="AA20" s="386"/>
      <c r="AB20" s="176"/>
      <c r="AC20" s="144">
        <f>MOD(G20+O20+W20,1)</f>
        <v>4.166666666666663E-2</v>
      </c>
      <c r="AD20" s="144">
        <f>MOD(H20+P20+X20,1)</f>
        <v>0.30555555555555558</v>
      </c>
      <c r="AE20" s="144">
        <f>MOD(I20+Q20+Y20,1)</f>
        <v>0.34722222222222221</v>
      </c>
      <c r="AF20" s="176"/>
      <c r="AG20" s="298"/>
      <c r="AH20" s="298"/>
      <c r="AI20" s="339"/>
      <c r="AJ20" s="176"/>
      <c r="AK20" s="309"/>
      <c r="AL20" s="309"/>
      <c r="AM20" s="309"/>
      <c r="AN20" s="176"/>
      <c r="AO20" s="176"/>
      <c r="AP20" s="176"/>
      <c r="AQ20" s="176"/>
      <c r="AR20" s="176"/>
      <c r="AS20" s="176"/>
      <c r="AT20" s="311" t="s">
        <v>102</v>
      </c>
      <c r="AU20" s="311"/>
      <c r="AV20" s="311"/>
      <c r="AW20" s="311"/>
      <c r="AX20" s="311"/>
      <c r="AY20" s="311"/>
      <c r="AZ20" s="176"/>
      <c r="BA20" s="176"/>
      <c r="BB20" s="176"/>
      <c r="BC20" s="176"/>
      <c r="BD20" s="186"/>
      <c r="BE20" s="176"/>
      <c r="BF20" s="186"/>
      <c r="BG20" s="176"/>
      <c r="BH20" s="176"/>
      <c r="BI20" s="176"/>
      <c r="BJ20" s="176"/>
      <c r="BK20" s="176"/>
      <c r="BL20" s="176"/>
    </row>
    <row r="21" spans="1:64" ht="16.5" thickTop="1" thickBot="1" x14ac:dyDescent="0.3">
      <c r="A21" s="176"/>
      <c r="B21" s="27" t="s">
        <v>4</v>
      </c>
      <c r="C21" s="28">
        <v>42720</v>
      </c>
      <c r="D21" s="176"/>
      <c r="E21" s="180">
        <v>0</v>
      </c>
      <c r="F21" s="181">
        <v>0.22222222222222221</v>
      </c>
      <c r="G21" s="181">
        <f t="shared" si="6"/>
        <v>0</v>
      </c>
      <c r="H21" s="181">
        <f t="shared" si="7"/>
        <v>0.22222222222222221</v>
      </c>
      <c r="I21" s="181">
        <f t="shared" si="8"/>
        <v>0.22222222222222221</v>
      </c>
      <c r="J21" s="378"/>
      <c r="K21" s="386"/>
      <c r="L21" s="176"/>
      <c r="M21" s="149">
        <v>0.75</v>
      </c>
      <c r="N21" s="150">
        <v>0.83333333333333337</v>
      </c>
      <c r="O21" s="150">
        <f t="shared" si="0"/>
        <v>8.333333333333337E-2</v>
      </c>
      <c r="P21" s="150">
        <f t="shared" si="1"/>
        <v>0</v>
      </c>
      <c r="Q21" s="150">
        <f t="shared" si="2"/>
        <v>8.333333333333337E-2</v>
      </c>
      <c r="R21" s="378"/>
      <c r="S21" s="386"/>
      <c r="T21" s="176"/>
      <c r="U21" s="180">
        <v>0.875</v>
      </c>
      <c r="V21" s="181">
        <v>0</v>
      </c>
      <c r="W21" s="181">
        <f t="shared" si="3"/>
        <v>4.166666666666663E-2</v>
      </c>
      <c r="X21" s="181">
        <f t="shared" si="4"/>
        <v>8.333333333333337E-2</v>
      </c>
      <c r="Y21" s="181">
        <f t="shared" si="5"/>
        <v>0.125</v>
      </c>
      <c r="Z21" s="378"/>
      <c r="AA21" s="386"/>
      <c r="AB21" s="176"/>
      <c r="AC21" s="144">
        <f>MOD(G21+O21+W21,1)</f>
        <v>0.125</v>
      </c>
      <c r="AD21" s="144">
        <f>MOD(H21+P21+X21,1)</f>
        <v>0.30555555555555558</v>
      </c>
      <c r="AE21" s="144">
        <f>MOD(I21+Q21+Y21,1)</f>
        <v>0.43055555555555558</v>
      </c>
      <c r="AF21" s="176"/>
      <c r="AG21" s="298"/>
      <c r="AH21" s="298"/>
      <c r="AI21" s="339"/>
      <c r="AJ21" s="176"/>
      <c r="AK21" s="309"/>
      <c r="AL21" s="309"/>
      <c r="AM21" s="309"/>
      <c r="AN21" s="176"/>
      <c r="AO21" s="176"/>
      <c r="AP21" s="176"/>
      <c r="AQ21" s="176"/>
      <c r="AR21" s="176"/>
      <c r="AS21" s="176"/>
      <c r="AT21" s="311" t="s">
        <v>103</v>
      </c>
      <c r="AU21" s="311"/>
      <c r="AV21" s="311"/>
      <c r="AW21" s="311"/>
      <c r="AX21" s="311"/>
      <c r="AY21" s="311"/>
      <c r="AZ21" s="176"/>
      <c r="BA21" s="176"/>
      <c r="BB21" s="176"/>
      <c r="BC21" s="176"/>
      <c r="BD21" s="186"/>
      <c r="BE21" s="176"/>
      <c r="BF21" s="186"/>
      <c r="BG21" s="176"/>
      <c r="BH21" s="176"/>
      <c r="BI21" s="176"/>
      <c r="BJ21" s="176"/>
      <c r="BK21" s="176"/>
      <c r="BL21" s="176"/>
    </row>
    <row r="22" spans="1:64" ht="16.5" thickTop="1" thickBot="1" x14ac:dyDescent="0.3">
      <c r="A22" s="176"/>
      <c r="B22" s="27" t="s">
        <v>8</v>
      </c>
      <c r="C22" s="28">
        <v>42721</v>
      </c>
      <c r="D22" s="176"/>
      <c r="E22" s="180">
        <v>0</v>
      </c>
      <c r="F22" s="181">
        <v>0.22222222222222221</v>
      </c>
      <c r="G22" s="181">
        <f t="shared" si="6"/>
        <v>0</v>
      </c>
      <c r="H22" s="181">
        <f t="shared" si="7"/>
        <v>0.22222222222222221</v>
      </c>
      <c r="I22" s="181">
        <f t="shared" si="8"/>
        <v>0.22222222222222221</v>
      </c>
      <c r="J22" s="378"/>
      <c r="K22" s="386"/>
      <c r="L22" s="176"/>
      <c r="M22" s="189"/>
      <c r="N22" s="30"/>
      <c r="O22" s="30">
        <f t="shared" si="0"/>
        <v>0</v>
      </c>
      <c r="P22" s="30">
        <f t="shared" si="1"/>
        <v>0</v>
      </c>
      <c r="Q22" s="30">
        <f t="shared" si="2"/>
        <v>0</v>
      </c>
      <c r="R22" s="378"/>
      <c r="S22" s="386"/>
      <c r="T22" s="176"/>
      <c r="U22" s="189"/>
      <c r="V22" s="30"/>
      <c r="W22" s="30">
        <f t="shared" si="3"/>
        <v>0</v>
      </c>
      <c r="X22" s="30">
        <f t="shared" si="4"/>
        <v>0</v>
      </c>
      <c r="Y22" s="30">
        <f t="shared" si="5"/>
        <v>0</v>
      </c>
      <c r="Z22" s="378"/>
      <c r="AA22" s="386"/>
      <c r="AB22" s="176"/>
      <c r="AC22" s="144">
        <f>MOD(G22+O22+W22,1)</f>
        <v>0</v>
      </c>
      <c r="AD22" s="144">
        <f>MOD(H22+P22+X22,1)</f>
        <v>0.22222222222222221</v>
      </c>
      <c r="AE22" s="144">
        <f>MOD(I22+Q22+Y22,1)</f>
        <v>0.22222222222222221</v>
      </c>
      <c r="AF22" s="176"/>
      <c r="AG22" s="298"/>
      <c r="AH22" s="298"/>
      <c r="AI22" s="339"/>
      <c r="AJ22" s="176"/>
      <c r="AK22" s="309"/>
      <c r="AL22" s="309"/>
      <c r="AM22" s="309"/>
      <c r="AN22" s="176"/>
      <c r="AO22" s="176"/>
      <c r="AP22" s="176"/>
      <c r="AQ22" s="176"/>
      <c r="AR22" s="176"/>
      <c r="AS22" s="176"/>
      <c r="AT22" s="311" t="s">
        <v>104</v>
      </c>
      <c r="AU22" s="311"/>
      <c r="AV22" s="311"/>
      <c r="AW22" s="311"/>
      <c r="AX22" s="311"/>
      <c r="AY22" s="311"/>
      <c r="AZ22" s="176"/>
      <c r="BA22" s="176"/>
      <c r="BB22" s="176"/>
      <c r="BC22" s="176"/>
      <c r="BD22" s="186"/>
      <c r="BE22" s="176"/>
      <c r="BF22" s="186"/>
      <c r="BG22" s="176"/>
      <c r="BH22" s="176"/>
      <c r="BI22" s="176"/>
      <c r="BJ22" s="176"/>
      <c r="BK22" s="176"/>
      <c r="BL22" s="176"/>
    </row>
    <row r="23" spans="1:64" ht="16.5" thickTop="1" thickBot="1" x14ac:dyDescent="0.3">
      <c r="A23" s="176"/>
      <c r="B23" s="36" t="s">
        <v>9</v>
      </c>
      <c r="C23" s="37">
        <v>42722</v>
      </c>
      <c r="D23" s="176"/>
      <c r="E23" s="190"/>
      <c r="F23" s="52"/>
      <c r="G23" s="52">
        <f t="shared" si="6"/>
        <v>0</v>
      </c>
      <c r="H23" s="52">
        <f t="shared" si="7"/>
        <v>0</v>
      </c>
      <c r="I23" s="52">
        <f t="shared" si="8"/>
        <v>0</v>
      </c>
      <c r="J23" s="381"/>
      <c r="K23" s="387"/>
      <c r="L23" s="176"/>
      <c r="M23" s="190"/>
      <c r="N23" s="52"/>
      <c r="O23" s="52">
        <f t="shared" si="0"/>
        <v>0</v>
      </c>
      <c r="P23" s="52">
        <f t="shared" si="1"/>
        <v>0</v>
      </c>
      <c r="Q23" s="52">
        <f t="shared" si="2"/>
        <v>0</v>
      </c>
      <c r="R23" s="381"/>
      <c r="S23" s="387"/>
      <c r="T23" s="176"/>
      <c r="U23" s="192"/>
      <c r="V23" s="40"/>
      <c r="W23" s="52">
        <f t="shared" si="3"/>
        <v>0</v>
      </c>
      <c r="X23" s="52">
        <f t="shared" si="4"/>
        <v>0</v>
      </c>
      <c r="Y23" s="52">
        <f t="shared" si="5"/>
        <v>0</v>
      </c>
      <c r="Z23" s="381"/>
      <c r="AA23" s="387"/>
      <c r="AB23" s="176"/>
      <c r="AC23" s="145">
        <f>MOD(G23+O23+W23,1)</f>
        <v>0</v>
      </c>
      <c r="AD23" s="145">
        <f>MOD(H23+P23+X23,1)</f>
        <v>0</v>
      </c>
      <c r="AE23" s="145">
        <f>MOD(I23+Q23+Y23,1)</f>
        <v>0</v>
      </c>
      <c r="AF23" s="176"/>
      <c r="AG23" s="298"/>
      <c r="AH23" s="298"/>
      <c r="AI23" s="339"/>
      <c r="AJ23" s="176"/>
      <c r="AK23" s="309"/>
      <c r="AL23" s="309"/>
      <c r="AM23" s="309"/>
      <c r="AN23" s="176"/>
      <c r="AO23" s="176"/>
      <c r="AP23" s="176"/>
      <c r="AQ23" s="176"/>
      <c r="AR23" s="176"/>
      <c r="AS23" s="176"/>
      <c r="AT23" s="200"/>
      <c r="AU23" s="199"/>
      <c r="AV23" s="199"/>
      <c r="AW23" s="199"/>
      <c r="AX23" s="199"/>
      <c r="AY23" s="199"/>
      <c r="AZ23" s="176"/>
      <c r="BA23" s="176"/>
      <c r="BB23" s="176"/>
      <c r="BC23" s="176"/>
      <c r="BD23" s="186"/>
      <c r="BE23" s="176"/>
      <c r="BF23" s="186"/>
      <c r="BG23" s="176"/>
      <c r="BH23" s="176"/>
      <c r="BI23" s="176"/>
      <c r="BJ23" s="176"/>
      <c r="BK23" s="176"/>
      <c r="BL23" s="176"/>
    </row>
    <row r="24" spans="1:64" ht="16.5" thickTop="1" thickBot="1" x14ac:dyDescent="0.3">
      <c r="A24" s="176"/>
      <c r="B24" s="107" t="s">
        <v>5</v>
      </c>
      <c r="C24" s="108">
        <v>42723</v>
      </c>
      <c r="D24" s="176"/>
      <c r="E24" s="182">
        <v>0.875</v>
      </c>
      <c r="F24" s="183">
        <v>0</v>
      </c>
      <c r="G24" s="183">
        <f t="shared" si="6"/>
        <v>4.166666666666663E-2</v>
      </c>
      <c r="H24" s="183">
        <f t="shared" si="7"/>
        <v>8.333333333333337E-2</v>
      </c>
      <c r="I24" s="183">
        <f t="shared" si="8"/>
        <v>0.125</v>
      </c>
      <c r="J24" s="380"/>
      <c r="K24" s="385"/>
      <c r="L24" s="176"/>
      <c r="M24" s="193"/>
      <c r="N24" s="25"/>
      <c r="O24" s="25">
        <f t="shared" si="0"/>
        <v>0</v>
      </c>
      <c r="P24" s="25">
        <f t="shared" si="1"/>
        <v>0</v>
      </c>
      <c r="Q24" s="25">
        <f t="shared" si="2"/>
        <v>0</v>
      </c>
      <c r="R24" s="380"/>
      <c r="S24" s="385"/>
      <c r="T24" s="176"/>
      <c r="U24" s="71"/>
      <c r="V24" s="72"/>
      <c r="W24" s="25">
        <f t="shared" si="3"/>
        <v>0</v>
      </c>
      <c r="X24" s="25">
        <f t="shared" si="4"/>
        <v>0</v>
      </c>
      <c r="Y24" s="25">
        <f t="shared" si="5"/>
        <v>0</v>
      </c>
      <c r="Z24" s="380"/>
      <c r="AA24" s="385"/>
      <c r="AB24" s="176"/>
      <c r="AC24" s="143">
        <f>MOD(G24+O24+W24,1)</f>
        <v>4.166666666666663E-2</v>
      </c>
      <c r="AD24" s="143">
        <f>MOD(H24+P24+X24,1)</f>
        <v>8.333333333333337E-2</v>
      </c>
      <c r="AE24" s="143">
        <f>MOD(I24+Q24+Y24,1)</f>
        <v>0.125</v>
      </c>
      <c r="AF24" s="176"/>
      <c r="AG24" s="298">
        <f>SUM(AC24:AC30)</f>
        <v>0.24999999999999989</v>
      </c>
      <c r="AH24" s="298">
        <f>SUM(AD24:AD30)</f>
        <v>1.4444444444444446</v>
      </c>
      <c r="AI24" s="339">
        <f>SUM(AE24:AE30)</f>
        <v>1.6944444444444442</v>
      </c>
      <c r="AJ24" s="176"/>
      <c r="AK24" s="309"/>
      <c r="AL24" s="309"/>
      <c r="AM24" s="309"/>
      <c r="AN24" s="176"/>
      <c r="AO24" s="176"/>
      <c r="AP24" s="176"/>
      <c r="AQ24" s="176"/>
      <c r="AR24" s="176"/>
      <c r="AS24" s="176"/>
      <c r="AT24" s="311" t="s">
        <v>105</v>
      </c>
      <c r="AU24" s="311"/>
      <c r="AV24" s="311"/>
      <c r="AW24" s="311"/>
      <c r="AX24" s="311"/>
      <c r="AY24" s="311"/>
      <c r="AZ24" s="176"/>
      <c r="BA24" s="176"/>
      <c r="BB24" s="176"/>
      <c r="BC24" s="176"/>
      <c r="BD24" s="186"/>
      <c r="BE24" s="176"/>
      <c r="BF24" s="186"/>
      <c r="BG24" s="176"/>
      <c r="BH24" s="176"/>
      <c r="BI24" s="176"/>
      <c r="BJ24" s="176"/>
      <c r="BK24" s="176"/>
      <c r="BL24" s="176"/>
    </row>
    <row r="25" spans="1:64" ht="16.5" thickTop="1" thickBot="1" x14ac:dyDescent="0.3">
      <c r="A25" s="176"/>
      <c r="B25" s="27" t="s">
        <v>6</v>
      </c>
      <c r="C25" s="28">
        <v>42724</v>
      </c>
      <c r="D25" s="176"/>
      <c r="E25" s="180">
        <v>0</v>
      </c>
      <c r="F25" s="181">
        <v>0.22222222222222221</v>
      </c>
      <c r="G25" s="181">
        <f t="shared" si="6"/>
        <v>0</v>
      </c>
      <c r="H25" s="181">
        <f t="shared" si="7"/>
        <v>0.22222222222222221</v>
      </c>
      <c r="I25" s="181">
        <f t="shared" si="8"/>
        <v>0.22222222222222221</v>
      </c>
      <c r="J25" s="378"/>
      <c r="K25" s="386"/>
      <c r="L25" s="176"/>
      <c r="M25" s="180">
        <v>0.875</v>
      </c>
      <c r="N25" s="181">
        <v>0</v>
      </c>
      <c r="O25" s="181">
        <f t="shared" si="0"/>
        <v>4.166666666666663E-2</v>
      </c>
      <c r="P25" s="181">
        <f t="shared" si="1"/>
        <v>8.333333333333337E-2</v>
      </c>
      <c r="Q25" s="181">
        <f t="shared" si="2"/>
        <v>0.125</v>
      </c>
      <c r="R25" s="378"/>
      <c r="S25" s="386"/>
      <c r="T25" s="176"/>
      <c r="U25" s="191"/>
      <c r="V25" s="33"/>
      <c r="W25" s="30">
        <f t="shared" si="3"/>
        <v>0</v>
      </c>
      <c r="X25" s="30">
        <f t="shared" si="4"/>
        <v>0</v>
      </c>
      <c r="Y25" s="30">
        <f t="shared" si="5"/>
        <v>0</v>
      </c>
      <c r="Z25" s="378"/>
      <c r="AA25" s="386"/>
      <c r="AB25" s="176"/>
      <c r="AC25" s="144">
        <f>MOD(G25+O25+W25,1)</f>
        <v>4.166666666666663E-2</v>
      </c>
      <c r="AD25" s="144">
        <f>MOD(H25+P25+X25,1)</f>
        <v>0.30555555555555558</v>
      </c>
      <c r="AE25" s="144">
        <f>MOD(I25+Q25+Y25,1)</f>
        <v>0.34722222222222221</v>
      </c>
      <c r="AF25" s="176"/>
      <c r="AG25" s="298"/>
      <c r="AH25" s="298"/>
      <c r="AI25" s="339"/>
      <c r="AJ25" s="176"/>
      <c r="AK25" s="309"/>
      <c r="AL25" s="309"/>
      <c r="AM25" s="309"/>
      <c r="AN25" s="176"/>
      <c r="AO25" s="176"/>
      <c r="AP25" s="176"/>
      <c r="AQ25" s="176"/>
      <c r="AR25" s="176"/>
      <c r="AS25" s="176"/>
      <c r="AT25" s="200"/>
      <c r="AU25" s="199"/>
      <c r="AV25" s="199"/>
      <c r="AW25" s="199"/>
      <c r="AX25" s="199"/>
      <c r="AY25" s="199"/>
      <c r="AZ25" s="176"/>
      <c r="BA25" s="176"/>
      <c r="BB25" s="176"/>
      <c r="BC25" s="176"/>
      <c r="BD25" s="186"/>
      <c r="BE25" s="176"/>
      <c r="BF25" s="186"/>
      <c r="BG25" s="176"/>
      <c r="BH25" s="176"/>
      <c r="BI25" s="176"/>
      <c r="BJ25" s="176"/>
      <c r="BK25" s="176"/>
      <c r="BL25" s="176"/>
    </row>
    <row r="26" spans="1:64" ht="16.5" thickTop="1" thickBot="1" x14ac:dyDescent="0.3">
      <c r="A26" s="176"/>
      <c r="B26" s="27" t="s">
        <v>7</v>
      </c>
      <c r="C26" s="28">
        <v>42725</v>
      </c>
      <c r="D26" s="176"/>
      <c r="E26" s="180">
        <v>0</v>
      </c>
      <c r="F26" s="181">
        <v>0.22222222222222221</v>
      </c>
      <c r="G26" s="181">
        <f t="shared" si="6"/>
        <v>0</v>
      </c>
      <c r="H26" s="181">
        <f t="shared" si="7"/>
        <v>0.22222222222222221</v>
      </c>
      <c r="I26" s="181">
        <f t="shared" si="8"/>
        <v>0.22222222222222221</v>
      </c>
      <c r="J26" s="378"/>
      <c r="K26" s="386"/>
      <c r="L26" s="176"/>
      <c r="M26" s="180">
        <v>0.875</v>
      </c>
      <c r="N26" s="181">
        <v>0</v>
      </c>
      <c r="O26" s="181">
        <f t="shared" si="0"/>
        <v>4.166666666666663E-2</v>
      </c>
      <c r="P26" s="181">
        <f t="shared" si="1"/>
        <v>8.333333333333337E-2</v>
      </c>
      <c r="Q26" s="181">
        <f t="shared" si="2"/>
        <v>0.125</v>
      </c>
      <c r="R26" s="378"/>
      <c r="S26" s="386"/>
      <c r="T26" s="176"/>
      <c r="U26" s="191"/>
      <c r="V26" s="33"/>
      <c r="W26" s="30">
        <f t="shared" si="3"/>
        <v>0</v>
      </c>
      <c r="X26" s="30">
        <f t="shared" si="4"/>
        <v>0</v>
      </c>
      <c r="Y26" s="30">
        <f t="shared" si="5"/>
        <v>0</v>
      </c>
      <c r="Z26" s="378"/>
      <c r="AA26" s="386"/>
      <c r="AB26" s="176"/>
      <c r="AC26" s="144">
        <f>MOD(G26+O26+W26,1)</f>
        <v>4.166666666666663E-2</v>
      </c>
      <c r="AD26" s="144">
        <f>MOD(H26+P26+X26,1)</f>
        <v>0.30555555555555558</v>
      </c>
      <c r="AE26" s="144">
        <f>MOD(I26+Q26+Y26,1)</f>
        <v>0.34722222222222221</v>
      </c>
      <c r="AF26" s="176"/>
      <c r="AG26" s="298"/>
      <c r="AH26" s="298"/>
      <c r="AI26" s="339"/>
      <c r="AJ26" s="176"/>
      <c r="AK26" s="309"/>
      <c r="AL26" s="309"/>
      <c r="AM26" s="309"/>
      <c r="AN26" s="176"/>
      <c r="AO26" s="176"/>
      <c r="AP26" s="176"/>
      <c r="AQ26" s="176"/>
      <c r="AR26" s="176"/>
      <c r="AS26" s="176"/>
      <c r="AT26" s="312" t="s">
        <v>106</v>
      </c>
      <c r="AU26" s="312"/>
      <c r="AV26" s="312"/>
      <c r="AW26" s="312"/>
      <c r="AX26" s="312"/>
      <c r="AY26" s="312"/>
      <c r="AZ26" s="176"/>
      <c r="BA26" s="176"/>
      <c r="BB26" s="176"/>
      <c r="BC26" s="176"/>
      <c r="BD26" s="186"/>
      <c r="BE26" s="176"/>
      <c r="BF26" s="186"/>
      <c r="BG26" s="176"/>
      <c r="BH26" s="176"/>
      <c r="BI26" s="176"/>
      <c r="BJ26" s="176"/>
      <c r="BK26" s="176"/>
      <c r="BL26" s="176"/>
    </row>
    <row r="27" spans="1:64" ht="16.5" thickTop="1" thickBot="1" x14ac:dyDescent="0.3">
      <c r="A27" s="176"/>
      <c r="B27" s="27" t="s">
        <v>3</v>
      </c>
      <c r="C27" s="28">
        <v>42726</v>
      </c>
      <c r="D27" s="176"/>
      <c r="E27" s="180">
        <v>0</v>
      </c>
      <c r="F27" s="181">
        <v>0.22222222222222221</v>
      </c>
      <c r="G27" s="181">
        <f t="shared" si="6"/>
        <v>0</v>
      </c>
      <c r="H27" s="181">
        <f t="shared" si="7"/>
        <v>0.22222222222222221</v>
      </c>
      <c r="I27" s="181">
        <f t="shared" si="8"/>
        <v>0.22222222222222221</v>
      </c>
      <c r="J27" s="378"/>
      <c r="K27" s="386"/>
      <c r="L27" s="176"/>
      <c r="M27" s="180">
        <v>0.875</v>
      </c>
      <c r="N27" s="181">
        <v>0</v>
      </c>
      <c r="O27" s="181">
        <f t="shared" si="0"/>
        <v>4.166666666666663E-2</v>
      </c>
      <c r="P27" s="181">
        <f t="shared" si="1"/>
        <v>8.333333333333337E-2</v>
      </c>
      <c r="Q27" s="181">
        <f t="shared" si="2"/>
        <v>0.125</v>
      </c>
      <c r="R27" s="378"/>
      <c r="S27" s="386"/>
      <c r="T27" s="176"/>
      <c r="U27" s="191"/>
      <c r="V27" s="33"/>
      <c r="W27" s="30">
        <f t="shared" si="3"/>
        <v>0</v>
      </c>
      <c r="X27" s="30">
        <f t="shared" si="4"/>
        <v>0</v>
      </c>
      <c r="Y27" s="30">
        <f t="shared" si="5"/>
        <v>0</v>
      </c>
      <c r="Z27" s="378"/>
      <c r="AA27" s="386"/>
      <c r="AB27" s="176"/>
      <c r="AC27" s="144">
        <f>MOD(G27+O27+W27,1)</f>
        <v>4.166666666666663E-2</v>
      </c>
      <c r="AD27" s="144">
        <f>MOD(H27+P27+X27,1)</f>
        <v>0.30555555555555558</v>
      </c>
      <c r="AE27" s="144">
        <f>MOD(I27+Q27+Y27,1)</f>
        <v>0.34722222222222221</v>
      </c>
      <c r="AF27" s="176"/>
      <c r="AG27" s="298"/>
      <c r="AH27" s="298"/>
      <c r="AI27" s="339"/>
      <c r="AJ27" s="176"/>
      <c r="AK27" s="309"/>
      <c r="AL27" s="309"/>
      <c r="AM27" s="309"/>
      <c r="AN27" s="176"/>
      <c r="AO27" s="176"/>
      <c r="AP27" s="176"/>
      <c r="AQ27" s="176"/>
      <c r="AR27" s="176"/>
      <c r="AS27" s="176"/>
      <c r="AT27" s="311" t="s">
        <v>107</v>
      </c>
      <c r="AU27" s="311"/>
      <c r="AV27" s="311"/>
      <c r="AW27" s="311"/>
      <c r="AX27" s="311"/>
      <c r="AY27" s="311"/>
      <c r="AZ27" s="176"/>
      <c r="BA27" s="176"/>
      <c r="BB27" s="176"/>
      <c r="BC27" s="176"/>
      <c r="BD27" s="186"/>
      <c r="BE27" s="176"/>
      <c r="BF27" s="186"/>
      <c r="BG27" s="176"/>
      <c r="BH27" s="176"/>
      <c r="BI27" s="176"/>
      <c r="BJ27" s="176"/>
      <c r="BK27" s="176"/>
      <c r="BL27" s="176"/>
    </row>
    <row r="28" spans="1:64" ht="16.5" thickTop="1" thickBot="1" x14ac:dyDescent="0.3">
      <c r="A28" s="176"/>
      <c r="B28" s="27" t="s">
        <v>4</v>
      </c>
      <c r="C28" s="28">
        <v>42727</v>
      </c>
      <c r="D28" s="176"/>
      <c r="E28" s="180">
        <v>0</v>
      </c>
      <c r="F28" s="181">
        <v>0.22222222222222221</v>
      </c>
      <c r="G28" s="181">
        <f t="shared" si="6"/>
        <v>0</v>
      </c>
      <c r="H28" s="181">
        <f t="shared" si="7"/>
        <v>0.22222222222222221</v>
      </c>
      <c r="I28" s="181">
        <f t="shared" si="8"/>
        <v>0.22222222222222221</v>
      </c>
      <c r="J28" s="378"/>
      <c r="K28" s="386"/>
      <c r="L28" s="176"/>
      <c r="M28" s="149">
        <v>0.75</v>
      </c>
      <c r="N28" s="150">
        <v>0.83333333333333337</v>
      </c>
      <c r="O28" s="150">
        <f t="shared" si="0"/>
        <v>8.333333333333337E-2</v>
      </c>
      <c r="P28" s="150">
        <f t="shared" si="1"/>
        <v>0</v>
      </c>
      <c r="Q28" s="150">
        <f t="shared" si="2"/>
        <v>8.333333333333337E-2</v>
      </c>
      <c r="R28" s="378"/>
      <c r="S28" s="386"/>
      <c r="T28" s="176"/>
      <c r="U28" s="191"/>
      <c r="V28" s="33"/>
      <c r="W28" s="30">
        <f t="shared" si="3"/>
        <v>0</v>
      </c>
      <c r="X28" s="30">
        <f t="shared" si="4"/>
        <v>0</v>
      </c>
      <c r="Y28" s="30">
        <f t="shared" si="5"/>
        <v>0</v>
      </c>
      <c r="Z28" s="378"/>
      <c r="AA28" s="386"/>
      <c r="AB28" s="176"/>
      <c r="AC28" s="144">
        <f>MOD(G28+O28+W28,1)</f>
        <v>8.333333333333337E-2</v>
      </c>
      <c r="AD28" s="144">
        <f>MOD(H28+P28+X28,1)</f>
        <v>0.22222222222222221</v>
      </c>
      <c r="AE28" s="144">
        <f>MOD(I28+Q28+Y28,1)</f>
        <v>0.30555555555555558</v>
      </c>
      <c r="AF28" s="176"/>
      <c r="AG28" s="298"/>
      <c r="AH28" s="298"/>
      <c r="AI28" s="339"/>
      <c r="AJ28" s="176"/>
      <c r="AK28" s="309"/>
      <c r="AL28" s="309"/>
      <c r="AM28" s="309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86"/>
      <c r="BE28" s="176"/>
      <c r="BF28" s="186"/>
      <c r="BG28" s="176"/>
      <c r="BH28" s="176"/>
      <c r="BI28" s="176"/>
      <c r="BJ28" s="176"/>
      <c r="BK28" s="176"/>
      <c r="BL28" s="176"/>
    </row>
    <row r="29" spans="1:64" ht="16.5" thickTop="1" thickBot="1" x14ac:dyDescent="0.3">
      <c r="A29" s="176"/>
      <c r="B29" s="27" t="s">
        <v>8</v>
      </c>
      <c r="C29" s="28">
        <v>42728</v>
      </c>
      <c r="D29" s="176"/>
      <c r="E29" s="180">
        <v>0</v>
      </c>
      <c r="F29" s="181">
        <v>0.22222222222222221</v>
      </c>
      <c r="G29" s="181">
        <f t="shared" si="6"/>
        <v>0</v>
      </c>
      <c r="H29" s="181">
        <f t="shared" si="7"/>
        <v>0.22222222222222221</v>
      </c>
      <c r="I29" s="181">
        <f t="shared" si="8"/>
        <v>0.22222222222222221</v>
      </c>
      <c r="J29" s="378"/>
      <c r="K29" s="386"/>
      <c r="L29" s="176"/>
      <c r="M29" s="191"/>
      <c r="N29" s="33"/>
      <c r="O29" s="30">
        <f t="shared" si="0"/>
        <v>0</v>
      </c>
      <c r="P29" s="30">
        <f t="shared" si="1"/>
        <v>0</v>
      </c>
      <c r="Q29" s="30">
        <f t="shared" si="2"/>
        <v>0</v>
      </c>
      <c r="R29" s="378"/>
      <c r="S29" s="386"/>
      <c r="T29" s="176"/>
      <c r="U29" s="191"/>
      <c r="V29" s="33"/>
      <c r="W29" s="30">
        <f t="shared" si="3"/>
        <v>0</v>
      </c>
      <c r="X29" s="30">
        <f t="shared" si="4"/>
        <v>0</v>
      </c>
      <c r="Y29" s="30">
        <f t="shared" si="5"/>
        <v>0</v>
      </c>
      <c r="Z29" s="378"/>
      <c r="AA29" s="386"/>
      <c r="AB29" s="176"/>
      <c r="AC29" s="144">
        <f>MOD(G29+O29+W29,1)</f>
        <v>0</v>
      </c>
      <c r="AD29" s="144">
        <f>MOD(H29+P29+X29,1)</f>
        <v>0.22222222222222221</v>
      </c>
      <c r="AE29" s="144">
        <f>MOD(I29+Q29+Y29,1)</f>
        <v>0.22222222222222221</v>
      </c>
      <c r="AF29" s="176"/>
      <c r="AG29" s="298"/>
      <c r="AH29" s="298"/>
      <c r="AI29" s="339"/>
      <c r="AJ29" s="176"/>
      <c r="AK29" s="309"/>
      <c r="AL29" s="309"/>
      <c r="AM29" s="309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86"/>
      <c r="BE29" s="176"/>
      <c r="BF29" s="186"/>
      <c r="BG29" s="176"/>
      <c r="BH29" s="176"/>
      <c r="BI29" s="176"/>
      <c r="BJ29" s="176"/>
      <c r="BK29" s="176"/>
      <c r="BL29" s="176"/>
    </row>
    <row r="30" spans="1:64" ht="16.5" thickTop="1" thickBot="1" x14ac:dyDescent="0.3">
      <c r="A30" s="176"/>
      <c r="B30" s="36" t="s">
        <v>9</v>
      </c>
      <c r="C30" s="37">
        <v>42729</v>
      </c>
      <c r="D30" s="176"/>
      <c r="E30" s="190"/>
      <c r="F30" s="52"/>
      <c r="G30" s="52">
        <f t="shared" si="6"/>
        <v>0</v>
      </c>
      <c r="H30" s="52">
        <f t="shared" si="7"/>
        <v>0</v>
      </c>
      <c r="I30" s="52">
        <f t="shared" si="8"/>
        <v>0</v>
      </c>
      <c r="J30" s="381"/>
      <c r="K30" s="387"/>
      <c r="L30" s="176"/>
      <c r="M30" s="190"/>
      <c r="N30" s="52"/>
      <c r="O30" s="52">
        <f t="shared" si="0"/>
        <v>0</v>
      </c>
      <c r="P30" s="52">
        <f t="shared" si="1"/>
        <v>0</v>
      </c>
      <c r="Q30" s="52">
        <f t="shared" si="2"/>
        <v>0</v>
      </c>
      <c r="R30" s="381"/>
      <c r="S30" s="387"/>
      <c r="T30" s="176"/>
      <c r="U30" s="192"/>
      <c r="V30" s="40"/>
      <c r="W30" s="52">
        <f t="shared" si="3"/>
        <v>0</v>
      </c>
      <c r="X30" s="52">
        <f t="shared" si="4"/>
        <v>0</v>
      </c>
      <c r="Y30" s="52">
        <f t="shared" si="5"/>
        <v>0</v>
      </c>
      <c r="Z30" s="381"/>
      <c r="AA30" s="387"/>
      <c r="AB30" s="176"/>
      <c r="AC30" s="145">
        <f>MOD(G30+O30+W30,1)</f>
        <v>0</v>
      </c>
      <c r="AD30" s="145">
        <f>MOD(H30+P30+X30,1)</f>
        <v>0</v>
      </c>
      <c r="AE30" s="145">
        <f>MOD(I30+Q30+Y30,1)</f>
        <v>0</v>
      </c>
      <c r="AF30" s="176"/>
      <c r="AG30" s="298"/>
      <c r="AH30" s="298"/>
      <c r="AI30" s="339"/>
      <c r="AJ30" s="176"/>
      <c r="AK30" s="309"/>
      <c r="AL30" s="309"/>
      <c r="AM30" s="309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86"/>
      <c r="BE30" s="176"/>
      <c r="BF30" s="186"/>
      <c r="BG30" s="176"/>
      <c r="BH30" s="176"/>
      <c r="BI30" s="176"/>
      <c r="BJ30" s="176"/>
      <c r="BK30" s="176"/>
      <c r="BL30" s="176"/>
    </row>
    <row r="31" spans="1:64" ht="16.5" thickTop="1" thickBot="1" x14ac:dyDescent="0.3">
      <c r="A31" s="176"/>
      <c r="B31" s="107" t="s">
        <v>5</v>
      </c>
      <c r="C31" s="108">
        <v>42730</v>
      </c>
      <c r="D31" s="176"/>
      <c r="E31" s="182">
        <v>0.875</v>
      </c>
      <c r="F31" s="183">
        <v>0</v>
      </c>
      <c r="G31" s="183">
        <f t="shared" si="6"/>
        <v>4.166666666666663E-2</v>
      </c>
      <c r="H31" s="183">
        <f t="shared" si="7"/>
        <v>8.333333333333337E-2</v>
      </c>
      <c r="I31" s="183">
        <f t="shared" si="8"/>
        <v>0.125</v>
      </c>
      <c r="J31" s="380"/>
      <c r="K31" s="385"/>
      <c r="L31" s="176"/>
      <c r="M31" s="193"/>
      <c r="N31" s="25"/>
      <c r="O31" s="25">
        <f t="shared" si="0"/>
        <v>0</v>
      </c>
      <c r="P31" s="25">
        <f t="shared" si="1"/>
        <v>0</v>
      </c>
      <c r="Q31" s="25">
        <f t="shared" si="2"/>
        <v>0</v>
      </c>
      <c r="R31" s="380"/>
      <c r="S31" s="385"/>
      <c r="T31" s="176"/>
      <c r="U31" s="71"/>
      <c r="V31" s="72"/>
      <c r="W31" s="25">
        <f t="shared" si="3"/>
        <v>0</v>
      </c>
      <c r="X31" s="25">
        <f t="shared" si="4"/>
        <v>0</v>
      </c>
      <c r="Y31" s="25">
        <f t="shared" si="5"/>
        <v>0</v>
      </c>
      <c r="Z31" s="380"/>
      <c r="AA31" s="385"/>
      <c r="AB31" s="176"/>
      <c r="AC31" s="143">
        <f>MOD(G31+O31+W31,1)</f>
        <v>4.166666666666663E-2</v>
      </c>
      <c r="AD31" s="143">
        <f>MOD(H31+P31+X31,1)</f>
        <v>8.333333333333337E-2</v>
      </c>
      <c r="AE31" s="143">
        <f>MOD(I31+Q31+Y31,1)</f>
        <v>0.125</v>
      </c>
      <c r="AF31" s="176"/>
      <c r="AG31" s="298">
        <f>SUM(AC31:AC36)</f>
        <v>0.29166666666666652</v>
      </c>
      <c r="AH31" s="298">
        <f>SUM(AD31:AD36)</f>
        <v>1.3055555555555556</v>
      </c>
      <c r="AI31" s="339">
        <f>SUM(AE31:AE36)</f>
        <v>1.8194444444444442</v>
      </c>
      <c r="AJ31" s="176"/>
      <c r="AK31" s="309"/>
      <c r="AL31" s="309"/>
      <c r="AM31" s="309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86"/>
      <c r="BE31" s="176"/>
      <c r="BF31" s="186"/>
      <c r="BG31" s="176"/>
      <c r="BH31" s="176"/>
      <c r="BI31" s="176"/>
      <c r="BJ31" s="176"/>
      <c r="BK31" s="176"/>
      <c r="BL31" s="176"/>
    </row>
    <row r="32" spans="1:64" ht="16.5" thickTop="1" thickBot="1" x14ac:dyDescent="0.3">
      <c r="A32" s="176"/>
      <c r="B32" s="27" t="s">
        <v>6</v>
      </c>
      <c r="C32" s="28">
        <v>42731</v>
      </c>
      <c r="D32" s="176"/>
      <c r="E32" s="180">
        <v>0</v>
      </c>
      <c r="F32" s="181">
        <v>0.22222222222222221</v>
      </c>
      <c r="G32" s="181">
        <f t="shared" si="6"/>
        <v>0</v>
      </c>
      <c r="H32" s="181">
        <f t="shared" si="7"/>
        <v>0.22222222222222221</v>
      </c>
      <c r="I32" s="181">
        <f t="shared" si="8"/>
        <v>0.22222222222222221</v>
      </c>
      <c r="J32" s="378"/>
      <c r="K32" s="386"/>
      <c r="L32" s="176"/>
      <c r="M32" s="180">
        <v>0.875</v>
      </c>
      <c r="N32" s="181">
        <v>0</v>
      </c>
      <c r="O32" s="181">
        <f t="shared" si="0"/>
        <v>4.166666666666663E-2</v>
      </c>
      <c r="P32" s="181">
        <f t="shared" si="1"/>
        <v>8.333333333333337E-2</v>
      </c>
      <c r="Q32" s="181">
        <f t="shared" si="2"/>
        <v>0.125</v>
      </c>
      <c r="R32" s="378"/>
      <c r="S32" s="386"/>
      <c r="T32" s="176"/>
      <c r="U32" s="191"/>
      <c r="V32" s="33"/>
      <c r="W32" s="30">
        <f t="shared" si="3"/>
        <v>0</v>
      </c>
      <c r="X32" s="30">
        <f t="shared" si="4"/>
        <v>0</v>
      </c>
      <c r="Y32" s="30">
        <f t="shared" si="5"/>
        <v>0</v>
      </c>
      <c r="Z32" s="378"/>
      <c r="AA32" s="386"/>
      <c r="AB32" s="176"/>
      <c r="AC32" s="144">
        <f>MOD(G32+O32+W32,1)</f>
        <v>4.166666666666663E-2</v>
      </c>
      <c r="AD32" s="144">
        <f>MOD(H32+P32+X32,1)</f>
        <v>0.30555555555555558</v>
      </c>
      <c r="AE32" s="144">
        <f>MOD(I32+Q32+Y32,1)</f>
        <v>0.34722222222222221</v>
      </c>
      <c r="AF32" s="176"/>
      <c r="AG32" s="298"/>
      <c r="AH32" s="298"/>
      <c r="AI32" s="339"/>
      <c r="AJ32" s="176"/>
      <c r="AK32" s="309"/>
      <c r="AL32" s="309"/>
      <c r="AM32" s="309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86"/>
      <c r="BE32" s="176"/>
      <c r="BF32" s="186"/>
      <c r="BG32" s="176"/>
      <c r="BH32" s="176"/>
      <c r="BI32" s="176"/>
      <c r="BJ32" s="176"/>
      <c r="BK32" s="176"/>
      <c r="BL32" s="176"/>
    </row>
    <row r="33" spans="1:64" ht="16.5" thickTop="1" thickBot="1" x14ac:dyDescent="0.3">
      <c r="A33" s="176"/>
      <c r="B33" s="27" t="s">
        <v>7</v>
      </c>
      <c r="C33" s="28">
        <v>42732</v>
      </c>
      <c r="D33" s="176"/>
      <c r="E33" s="180">
        <v>0</v>
      </c>
      <c r="F33" s="181">
        <v>0.22222222222222221</v>
      </c>
      <c r="G33" s="181">
        <f t="shared" si="6"/>
        <v>0</v>
      </c>
      <c r="H33" s="181">
        <f t="shared" si="7"/>
        <v>0.22222222222222221</v>
      </c>
      <c r="I33" s="181">
        <f t="shared" si="8"/>
        <v>0.22222222222222221</v>
      </c>
      <c r="J33" s="378"/>
      <c r="K33" s="386"/>
      <c r="L33" s="176"/>
      <c r="M33" s="180">
        <v>0.875</v>
      </c>
      <c r="N33" s="181">
        <v>0</v>
      </c>
      <c r="O33" s="181">
        <f t="shared" si="0"/>
        <v>4.166666666666663E-2</v>
      </c>
      <c r="P33" s="181">
        <f t="shared" si="1"/>
        <v>8.333333333333337E-2</v>
      </c>
      <c r="Q33" s="181">
        <f t="shared" si="2"/>
        <v>0.125</v>
      </c>
      <c r="R33" s="378"/>
      <c r="S33" s="386"/>
      <c r="T33" s="176"/>
      <c r="U33" s="191"/>
      <c r="V33" s="33"/>
      <c r="W33" s="30">
        <f t="shared" si="3"/>
        <v>0</v>
      </c>
      <c r="X33" s="30">
        <f t="shared" si="4"/>
        <v>0</v>
      </c>
      <c r="Y33" s="30">
        <f t="shared" si="5"/>
        <v>0</v>
      </c>
      <c r="Z33" s="378"/>
      <c r="AA33" s="386"/>
      <c r="AB33" s="176"/>
      <c r="AC33" s="144">
        <f>MOD(G33+O33+W33,1)</f>
        <v>4.166666666666663E-2</v>
      </c>
      <c r="AD33" s="144">
        <f>MOD(H33+P33+X33,1)</f>
        <v>0.30555555555555558</v>
      </c>
      <c r="AE33" s="144">
        <f>MOD(I33+Q33+Y33,1)</f>
        <v>0.34722222222222221</v>
      </c>
      <c r="AF33" s="176"/>
      <c r="AG33" s="298"/>
      <c r="AH33" s="298"/>
      <c r="AI33" s="339"/>
      <c r="AJ33" s="176"/>
      <c r="AK33" s="309"/>
      <c r="AL33" s="309"/>
      <c r="AM33" s="309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86"/>
      <c r="BE33" s="176"/>
      <c r="BF33" s="186"/>
      <c r="BG33" s="176"/>
      <c r="BH33" s="176"/>
      <c r="BI33" s="176"/>
      <c r="BJ33" s="176"/>
      <c r="BK33" s="176"/>
      <c r="BL33" s="176"/>
    </row>
    <row r="34" spans="1:64" ht="16.5" thickTop="1" thickBot="1" x14ac:dyDescent="0.3">
      <c r="A34" s="176"/>
      <c r="B34" s="27" t="s">
        <v>3</v>
      </c>
      <c r="C34" s="28">
        <v>42733</v>
      </c>
      <c r="D34" s="176"/>
      <c r="E34" s="180">
        <v>0</v>
      </c>
      <c r="F34" s="181">
        <v>0.22222222222222221</v>
      </c>
      <c r="G34" s="181">
        <f t="shared" si="6"/>
        <v>0</v>
      </c>
      <c r="H34" s="181">
        <f t="shared" si="7"/>
        <v>0.22222222222222221</v>
      </c>
      <c r="I34" s="181">
        <f t="shared" si="8"/>
        <v>0.22222222222222221</v>
      </c>
      <c r="J34" s="378"/>
      <c r="K34" s="386"/>
      <c r="L34" s="176"/>
      <c r="M34" s="180">
        <v>0.875</v>
      </c>
      <c r="N34" s="181">
        <v>0</v>
      </c>
      <c r="O34" s="181">
        <f t="shared" si="0"/>
        <v>4.166666666666663E-2</v>
      </c>
      <c r="P34" s="181">
        <f t="shared" si="1"/>
        <v>8.333333333333337E-2</v>
      </c>
      <c r="Q34" s="181">
        <f t="shared" si="2"/>
        <v>0.125</v>
      </c>
      <c r="R34" s="378"/>
      <c r="S34" s="386"/>
      <c r="T34" s="176"/>
      <c r="U34" s="191"/>
      <c r="V34" s="33"/>
      <c r="W34" s="30">
        <f t="shared" si="3"/>
        <v>0</v>
      </c>
      <c r="X34" s="30">
        <f t="shared" si="4"/>
        <v>0</v>
      </c>
      <c r="Y34" s="30">
        <f t="shared" si="5"/>
        <v>0</v>
      </c>
      <c r="Z34" s="378"/>
      <c r="AA34" s="386"/>
      <c r="AB34" s="176"/>
      <c r="AC34" s="144">
        <f>MOD(G34+O34+W34,1)</f>
        <v>4.166666666666663E-2</v>
      </c>
      <c r="AD34" s="144">
        <f>MOD(H34+P34+X34,1)</f>
        <v>0.30555555555555558</v>
      </c>
      <c r="AE34" s="144">
        <f>MOD(I34+Q34+Y34,1)</f>
        <v>0.34722222222222221</v>
      </c>
      <c r="AF34" s="176"/>
      <c r="AG34" s="298"/>
      <c r="AH34" s="298"/>
      <c r="AI34" s="339"/>
      <c r="AJ34" s="176"/>
      <c r="AK34" s="309"/>
      <c r="AL34" s="309"/>
      <c r="AM34" s="309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86"/>
      <c r="BE34" s="176"/>
      <c r="BF34" s="186"/>
      <c r="BG34" s="176"/>
      <c r="BH34" s="176"/>
      <c r="BI34" s="176"/>
      <c r="BJ34" s="176"/>
      <c r="BK34" s="176"/>
      <c r="BL34" s="176"/>
    </row>
    <row r="35" spans="1:64" ht="16.5" thickTop="1" thickBot="1" x14ac:dyDescent="0.3">
      <c r="A35" s="176"/>
      <c r="B35" s="27" t="s">
        <v>4</v>
      </c>
      <c r="C35" s="28">
        <v>42734</v>
      </c>
      <c r="D35" s="176"/>
      <c r="E35" s="180">
        <v>0</v>
      </c>
      <c r="F35" s="181">
        <v>0.22222222222222221</v>
      </c>
      <c r="G35" s="181">
        <f t="shared" si="6"/>
        <v>0</v>
      </c>
      <c r="H35" s="181">
        <f t="shared" si="7"/>
        <v>0.22222222222222221</v>
      </c>
      <c r="I35" s="181">
        <f t="shared" si="8"/>
        <v>0.22222222222222221</v>
      </c>
      <c r="J35" s="378"/>
      <c r="K35" s="386"/>
      <c r="L35" s="176"/>
      <c r="M35" s="149">
        <v>0.75</v>
      </c>
      <c r="N35" s="150">
        <v>0.83333333333333337</v>
      </c>
      <c r="O35" s="150">
        <f t="shared" si="0"/>
        <v>8.333333333333337E-2</v>
      </c>
      <c r="P35" s="150">
        <f t="shared" si="1"/>
        <v>0</v>
      </c>
      <c r="Q35" s="150">
        <f t="shared" si="2"/>
        <v>8.333333333333337E-2</v>
      </c>
      <c r="R35" s="378"/>
      <c r="S35" s="386"/>
      <c r="T35" s="176"/>
      <c r="U35" s="180">
        <v>0.875</v>
      </c>
      <c r="V35" s="181">
        <v>0</v>
      </c>
      <c r="W35" s="181">
        <f t="shared" si="3"/>
        <v>4.166666666666663E-2</v>
      </c>
      <c r="X35" s="181">
        <f t="shared" si="4"/>
        <v>8.333333333333337E-2</v>
      </c>
      <c r="Y35" s="181">
        <f t="shared" si="5"/>
        <v>0.125</v>
      </c>
      <c r="Z35" s="378"/>
      <c r="AA35" s="386"/>
      <c r="AB35" s="176"/>
      <c r="AC35" s="144">
        <f>MOD(G35+O35+W35,1)</f>
        <v>0.125</v>
      </c>
      <c r="AD35" s="144">
        <f>MOD(H35+P35+X35,1)</f>
        <v>0.30555555555555558</v>
      </c>
      <c r="AE35" s="144">
        <f>MOD(I35+Q35+Y35,1)</f>
        <v>0.43055555555555558</v>
      </c>
      <c r="AF35" s="176"/>
      <c r="AG35" s="298"/>
      <c r="AH35" s="298"/>
      <c r="AI35" s="339"/>
      <c r="AJ35" s="176"/>
      <c r="AK35" s="309"/>
      <c r="AL35" s="309"/>
      <c r="AM35" s="309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/>
      <c r="AZ35" s="176"/>
      <c r="BA35" s="176"/>
      <c r="BB35" s="176"/>
      <c r="BC35" s="176"/>
      <c r="BD35" s="186"/>
      <c r="BE35" s="176"/>
      <c r="BF35" s="186"/>
      <c r="BG35" s="176"/>
      <c r="BH35" s="176"/>
      <c r="BI35" s="176"/>
      <c r="BJ35" s="176"/>
      <c r="BK35" s="176"/>
      <c r="BL35" s="176"/>
    </row>
    <row r="36" spans="1:64" ht="16.5" thickTop="1" thickBot="1" x14ac:dyDescent="0.3">
      <c r="A36" s="176"/>
      <c r="B36" s="36" t="s">
        <v>8</v>
      </c>
      <c r="C36" s="37">
        <v>42735</v>
      </c>
      <c r="D36" s="176"/>
      <c r="E36" s="184">
        <v>0</v>
      </c>
      <c r="F36" s="185">
        <v>0.22222222222222221</v>
      </c>
      <c r="G36" s="52"/>
      <c r="H36" s="52"/>
      <c r="I36" s="185">
        <f t="shared" si="8"/>
        <v>0.22222222222222221</v>
      </c>
      <c r="J36" s="381"/>
      <c r="K36" s="387"/>
      <c r="L36" s="176"/>
      <c r="M36" s="190"/>
      <c r="N36" s="52"/>
      <c r="O36" s="52"/>
      <c r="P36" s="52"/>
      <c r="Q36" s="52">
        <f t="shared" si="2"/>
        <v>0</v>
      </c>
      <c r="R36" s="381"/>
      <c r="S36" s="387"/>
      <c r="T36" s="176"/>
      <c r="U36" s="192"/>
      <c r="V36" s="40"/>
      <c r="W36" s="52"/>
      <c r="X36" s="52"/>
      <c r="Y36" s="52">
        <f t="shared" si="5"/>
        <v>0</v>
      </c>
      <c r="Z36" s="381"/>
      <c r="AA36" s="387"/>
      <c r="AB36" s="176"/>
      <c r="AC36" s="145">
        <f>MOD(G36+O36+W36,1)</f>
        <v>0</v>
      </c>
      <c r="AD36" s="145">
        <f>MOD(H36+P36+X36,1)</f>
        <v>0</v>
      </c>
      <c r="AE36" s="145">
        <f>MOD(I36+Q36+Y36,1)</f>
        <v>0.22222222222222221</v>
      </c>
      <c r="AF36" s="176"/>
      <c r="AG36" s="298"/>
      <c r="AH36" s="298"/>
      <c r="AI36" s="339"/>
      <c r="AJ36" s="176"/>
      <c r="AK36" s="310"/>
      <c r="AL36" s="310"/>
      <c r="AM36" s="310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86"/>
      <c r="BE36" s="176"/>
      <c r="BF36" s="186"/>
      <c r="BG36" s="176"/>
      <c r="BH36" s="176"/>
      <c r="BI36" s="176"/>
      <c r="BJ36" s="176"/>
      <c r="BK36" s="176"/>
      <c r="BL36" s="176"/>
    </row>
    <row r="37" spans="1:64" ht="16.5" thickTop="1" thickBot="1" x14ac:dyDescent="0.3">
      <c r="A37" s="176"/>
      <c r="B37" s="176"/>
      <c r="C37" s="176"/>
      <c r="D37" s="176"/>
      <c r="E37" s="176"/>
      <c r="F37" s="176"/>
      <c r="G37" s="176"/>
      <c r="H37" s="176"/>
      <c r="I37" s="176"/>
      <c r="J37" s="179"/>
      <c r="K37" s="383"/>
      <c r="L37" s="176"/>
      <c r="M37" s="176"/>
      <c r="N37" s="176"/>
      <c r="O37" s="176"/>
      <c r="P37" s="176"/>
      <c r="Q37" s="176"/>
      <c r="R37" s="179"/>
      <c r="S37" s="383"/>
      <c r="T37" s="176"/>
      <c r="U37" s="176"/>
      <c r="V37" s="176"/>
      <c r="W37" s="176"/>
      <c r="X37" s="176"/>
      <c r="Y37" s="176"/>
      <c r="Z37" s="179"/>
      <c r="AA37" s="383"/>
      <c r="AB37" s="176"/>
      <c r="AC37" s="176"/>
      <c r="AD37" s="176"/>
      <c r="AE37" s="176"/>
      <c r="AF37" s="176"/>
      <c r="AG37" s="176"/>
      <c r="AH37" s="176"/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86"/>
      <c r="BE37" s="176"/>
      <c r="BF37" s="186"/>
      <c r="BG37" s="176"/>
      <c r="BH37" s="176"/>
      <c r="BI37" s="176"/>
      <c r="BJ37" s="176"/>
      <c r="BK37" s="176"/>
      <c r="BL37" s="176"/>
    </row>
    <row r="38" spans="1:64" ht="16.5" thickTop="1" thickBot="1" x14ac:dyDescent="0.3">
      <c r="A38" s="176"/>
      <c r="B38" s="176"/>
      <c r="C38" s="176"/>
      <c r="D38" s="176"/>
      <c r="E38" s="176"/>
      <c r="F38" s="176"/>
      <c r="G38" s="176"/>
      <c r="H38" s="176"/>
      <c r="I38" s="176"/>
      <c r="J38" s="179"/>
      <c r="K38" s="383"/>
      <c r="L38" s="176"/>
      <c r="M38" s="176"/>
      <c r="N38" s="176"/>
      <c r="O38" s="176"/>
      <c r="P38" s="176"/>
      <c r="Q38" s="300" t="s">
        <v>64</v>
      </c>
      <c r="R38" s="300"/>
      <c r="S38" s="300"/>
      <c r="T38" s="300"/>
      <c r="U38" s="300"/>
      <c r="V38" s="176"/>
      <c r="W38" s="176"/>
      <c r="X38" s="176"/>
      <c r="Y38" s="146">
        <f>AM6</f>
        <v>7.9305555555555554</v>
      </c>
      <c r="Z38" s="179"/>
      <c r="AA38" s="383"/>
      <c r="AB38" s="176"/>
      <c r="AC38" s="176"/>
      <c r="AD38" s="176"/>
      <c r="AE38" s="176"/>
      <c r="AF38" s="176"/>
      <c r="AG38" s="176"/>
      <c r="AH38" s="176"/>
      <c r="AI38" s="176"/>
      <c r="AJ38" s="176"/>
      <c r="AK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86"/>
      <c r="BE38" s="176"/>
      <c r="BF38" s="186"/>
      <c r="BG38" s="176"/>
      <c r="BH38" s="176"/>
      <c r="BI38" s="176"/>
      <c r="BJ38" s="176"/>
      <c r="BK38" s="176"/>
      <c r="BL38" s="176"/>
    </row>
    <row r="39" spans="1:64" ht="16.5" thickTop="1" thickBot="1" x14ac:dyDescent="0.3">
      <c r="A39" s="176"/>
      <c r="B39" s="176"/>
      <c r="C39" s="176"/>
      <c r="D39" s="176"/>
      <c r="E39" s="176"/>
      <c r="F39" s="176"/>
      <c r="G39" s="176"/>
      <c r="H39" s="176"/>
      <c r="I39" s="176"/>
      <c r="J39" s="179"/>
      <c r="K39" s="383"/>
      <c r="L39" s="176"/>
      <c r="M39" s="176"/>
      <c r="N39" s="176"/>
      <c r="O39" s="176"/>
      <c r="P39" s="176"/>
      <c r="Q39" s="176"/>
      <c r="R39" s="179"/>
      <c r="S39" s="383"/>
      <c r="T39" s="176"/>
      <c r="U39" s="176"/>
      <c r="V39" s="176"/>
      <c r="W39" s="176"/>
      <c r="X39" s="176"/>
      <c r="Y39" s="176"/>
      <c r="Z39" s="179"/>
      <c r="AA39" s="383"/>
      <c r="AB39" s="176"/>
      <c r="AC39" s="176"/>
      <c r="AD39" s="176"/>
      <c r="AE39" s="176"/>
      <c r="AF39" s="176"/>
      <c r="AG39" s="176"/>
      <c r="AH39" s="176"/>
      <c r="AI39" s="176"/>
      <c r="AJ39" s="176"/>
      <c r="AK39" s="176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86"/>
      <c r="BE39" s="176"/>
      <c r="BF39" s="186"/>
      <c r="BG39" s="176"/>
      <c r="BH39" s="176"/>
      <c r="BI39" s="176"/>
      <c r="BJ39" s="176"/>
      <c r="BK39" s="176"/>
      <c r="BL39" s="176"/>
    </row>
    <row r="40" spans="1:64" ht="16.5" thickTop="1" thickBot="1" x14ac:dyDescent="0.3">
      <c r="A40" s="176"/>
      <c r="B40" s="176"/>
      <c r="C40" s="176"/>
      <c r="D40" s="176"/>
      <c r="E40" s="176"/>
      <c r="F40" s="176"/>
      <c r="G40" s="176"/>
      <c r="H40" s="176"/>
      <c r="I40" s="176"/>
      <c r="J40" s="179"/>
      <c r="K40" s="383"/>
      <c r="L40" s="176"/>
      <c r="M40" s="176"/>
      <c r="N40" s="176"/>
      <c r="O40" s="176"/>
      <c r="P40" s="176"/>
      <c r="Q40" s="228" t="s">
        <v>65</v>
      </c>
      <c r="R40" s="338"/>
      <c r="S40" s="338"/>
      <c r="T40" s="338"/>
      <c r="U40" s="229"/>
      <c r="V40" s="176"/>
      <c r="W40" s="176"/>
      <c r="X40" s="176"/>
      <c r="Y40" s="146">
        <f>AK6</f>
        <v>1.2916666666666661</v>
      </c>
      <c r="Z40" s="179"/>
      <c r="AA40" s="383"/>
      <c r="AB40" s="176"/>
      <c r="AC40" s="176"/>
      <c r="AD40" s="176"/>
      <c r="AE40" s="176"/>
      <c r="AF40" s="176"/>
      <c r="AG40" s="176"/>
      <c r="AH40" s="176"/>
      <c r="AI40" s="176"/>
      <c r="AJ40" s="176"/>
      <c r="AK40" s="176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86"/>
      <c r="BE40" s="176"/>
      <c r="BF40" s="186"/>
      <c r="BG40" s="176"/>
      <c r="BH40" s="176"/>
      <c r="BI40" s="176"/>
      <c r="BJ40" s="176"/>
      <c r="BK40" s="176"/>
      <c r="BL40" s="176"/>
    </row>
    <row r="41" spans="1:64" ht="16.5" thickTop="1" thickBot="1" x14ac:dyDescent="0.3">
      <c r="A41" s="176"/>
      <c r="B41" s="176"/>
      <c r="C41" s="176"/>
      <c r="D41" s="176"/>
      <c r="E41" s="176"/>
      <c r="F41" s="176"/>
      <c r="G41" s="176"/>
      <c r="H41" s="176"/>
      <c r="I41" s="176"/>
      <c r="J41" s="179"/>
      <c r="K41" s="383"/>
      <c r="L41" s="176"/>
      <c r="M41" s="176"/>
      <c r="N41" s="176"/>
      <c r="O41" s="176"/>
      <c r="P41" s="176"/>
      <c r="Q41" s="176"/>
      <c r="R41" s="179"/>
      <c r="S41" s="383"/>
      <c r="T41" s="176"/>
      <c r="U41" s="176"/>
      <c r="V41" s="176"/>
      <c r="W41" s="176"/>
      <c r="X41" s="176"/>
      <c r="Y41" s="176"/>
      <c r="Z41" s="179"/>
      <c r="AA41" s="383"/>
      <c r="AB41" s="176"/>
      <c r="AC41" s="176"/>
      <c r="AD41" s="176"/>
      <c r="AE41" s="176"/>
      <c r="AF41" s="176"/>
      <c r="AG41" s="176"/>
      <c r="AH41" s="176"/>
      <c r="AI41" s="176"/>
      <c r="AJ41" s="176"/>
      <c r="AK41" s="176"/>
      <c r="AL41" s="176"/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/>
      <c r="AZ41" s="176"/>
      <c r="BA41" s="176"/>
      <c r="BB41" s="176"/>
      <c r="BC41" s="176"/>
      <c r="BD41" s="186"/>
      <c r="BE41" s="176"/>
      <c r="BF41" s="186"/>
      <c r="BG41" s="176"/>
      <c r="BH41" s="176"/>
      <c r="BI41" s="176"/>
      <c r="BJ41" s="176"/>
      <c r="BK41" s="176"/>
      <c r="BL41" s="176"/>
    </row>
    <row r="42" spans="1:64" ht="16.5" thickTop="1" thickBot="1" x14ac:dyDescent="0.3">
      <c r="A42" s="176"/>
      <c r="B42" s="176"/>
      <c r="C42" s="176"/>
      <c r="D42" s="176"/>
      <c r="E42" s="334" t="s">
        <v>68</v>
      </c>
      <c r="F42" s="335"/>
      <c r="G42" s="176"/>
      <c r="H42" s="176"/>
      <c r="I42" s="176"/>
      <c r="J42" s="179"/>
      <c r="K42" s="383"/>
      <c r="L42" s="176"/>
      <c r="M42" s="176"/>
      <c r="N42" s="176"/>
      <c r="O42" s="176"/>
      <c r="P42" s="176"/>
      <c r="Q42" s="228" t="s">
        <v>66</v>
      </c>
      <c r="R42" s="338"/>
      <c r="S42" s="338"/>
      <c r="T42" s="338"/>
      <c r="U42" s="229"/>
      <c r="V42" s="176"/>
      <c r="W42" s="176"/>
      <c r="X42" s="176"/>
      <c r="Y42" s="146">
        <f>AL6</f>
        <v>6.4166666666666661</v>
      </c>
      <c r="Z42" s="179"/>
      <c r="AA42" s="383"/>
      <c r="AB42" s="176"/>
      <c r="AC42" s="176"/>
      <c r="AD42" s="176"/>
      <c r="AE42" s="176"/>
      <c r="AF42" s="176"/>
      <c r="AG42" s="176"/>
      <c r="AH42" s="176"/>
      <c r="AI42" s="176"/>
      <c r="AJ42" s="176"/>
      <c r="AK42" s="176"/>
      <c r="AL42" s="176"/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/>
      <c r="AZ42" s="176"/>
      <c r="BA42" s="176"/>
      <c r="BB42" s="176"/>
      <c r="BC42" s="176"/>
      <c r="BD42" s="186"/>
      <c r="BE42" s="176"/>
      <c r="BF42" s="186"/>
      <c r="BG42" s="176"/>
      <c r="BH42" s="176"/>
      <c r="BI42" s="176"/>
      <c r="BJ42" s="176"/>
      <c r="BK42" s="176"/>
      <c r="BL42" s="176"/>
    </row>
    <row r="43" spans="1:64" ht="16.5" thickTop="1" thickBot="1" x14ac:dyDescent="0.3">
      <c r="A43" s="176"/>
      <c r="B43" s="176"/>
      <c r="C43" s="176"/>
      <c r="D43" s="176"/>
      <c r="E43" s="336">
        <v>9.67</v>
      </c>
      <c r="F43" s="337"/>
      <c r="G43" s="176"/>
      <c r="H43" s="176"/>
      <c r="I43" s="176"/>
      <c r="J43" s="179"/>
      <c r="K43" s="383"/>
      <c r="L43" s="176"/>
      <c r="M43" s="176"/>
      <c r="N43" s="176"/>
      <c r="O43" s="176"/>
      <c r="P43" s="176"/>
      <c r="Q43" s="176"/>
      <c r="R43" s="179"/>
      <c r="S43" s="383"/>
      <c r="T43" s="176"/>
      <c r="U43" s="176"/>
      <c r="V43" s="176"/>
      <c r="W43" s="176"/>
      <c r="X43" s="176"/>
      <c r="Y43" s="176"/>
      <c r="Z43" s="179"/>
      <c r="AA43" s="383"/>
      <c r="AB43" s="176"/>
      <c r="AC43" s="176"/>
      <c r="AD43" s="176"/>
      <c r="AE43" s="176"/>
      <c r="AF43" s="176"/>
      <c r="AG43" s="176"/>
      <c r="AH43" s="176"/>
      <c r="AI43" s="176"/>
      <c r="AJ43" s="176"/>
      <c r="AK43" s="176"/>
      <c r="AL43" s="176"/>
      <c r="AM43" s="176"/>
      <c r="AN43" s="176"/>
      <c r="AO43" s="176"/>
      <c r="AP43" s="176"/>
      <c r="AQ43" s="176"/>
      <c r="AR43" s="176"/>
      <c r="AS43" s="176"/>
      <c r="AT43" s="176"/>
      <c r="AU43" s="176"/>
      <c r="AV43" s="176"/>
      <c r="AW43" s="176"/>
      <c r="AX43" s="176"/>
      <c r="AY43" s="176"/>
      <c r="AZ43" s="176"/>
      <c r="BA43" s="176"/>
      <c r="BB43" s="176"/>
      <c r="BC43" s="176"/>
      <c r="BD43" s="186"/>
      <c r="BE43" s="176"/>
      <c r="BF43" s="186"/>
      <c r="BG43" s="176"/>
      <c r="BH43" s="176"/>
      <c r="BI43" s="176"/>
      <c r="BJ43" s="176"/>
      <c r="BK43" s="176"/>
      <c r="BL43" s="176"/>
    </row>
    <row r="44" spans="1:64" ht="16.5" thickTop="1" thickBot="1" x14ac:dyDescent="0.3">
      <c r="A44" s="176"/>
      <c r="B44" s="176"/>
      <c r="C44" s="176"/>
      <c r="D44" s="176"/>
      <c r="E44" s="176"/>
      <c r="F44" s="176"/>
      <c r="G44" s="176"/>
      <c r="H44" s="176"/>
      <c r="I44" s="176"/>
      <c r="J44" s="179"/>
      <c r="K44" s="383"/>
      <c r="L44" s="176"/>
      <c r="M44" s="176"/>
      <c r="N44" s="176"/>
      <c r="O44" s="176"/>
      <c r="P44" s="176"/>
      <c r="Q44" s="300" t="s">
        <v>45</v>
      </c>
      <c r="R44" s="300"/>
      <c r="S44" s="300"/>
      <c r="T44" s="300"/>
      <c r="U44" s="300"/>
      <c r="V44" s="176"/>
      <c r="W44" s="176"/>
      <c r="X44" s="176"/>
      <c r="Y44" s="147">
        <f>(Y40*24*E43)</f>
        <v>299.76999999999987</v>
      </c>
      <c r="Z44" s="179"/>
      <c r="AA44" s="383"/>
      <c r="AB44" s="176"/>
      <c r="AC44" s="176"/>
      <c r="AD44" s="176"/>
      <c r="AE44" s="176"/>
      <c r="AF44" s="176"/>
      <c r="AG44" s="176"/>
      <c r="AH44" s="176"/>
      <c r="AI44" s="176"/>
      <c r="AJ44" s="176"/>
      <c r="AK44" s="176"/>
      <c r="AL44" s="176"/>
      <c r="AM44" s="176"/>
      <c r="AN44" s="176"/>
      <c r="AO44" s="176"/>
      <c r="AP44" s="176"/>
      <c r="AQ44" s="176"/>
      <c r="AR44" s="176"/>
      <c r="AS44" s="176"/>
      <c r="AT44" s="176"/>
      <c r="AU44" s="176"/>
      <c r="AV44" s="176"/>
      <c r="AW44" s="176"/>
      <c r="AX44" s="176"/>
      <c r="AY44" s="176"/>
      <c r="AZ44" s="176"/>
      <c r="BA44" s="176"/>
      <c r="BB44" s="176"/>
      <c r="BC44" s="176"/>
      <c r="BD44" s="186"/>
      <c r="BE44" s="176"/>
      <c r="BF44" s="186"/>
      <c r="BG44" s="176"/>
      <c r="BH44" s="176"/>
      <c r="BI44" s="176"/>
      <c r="BJ44" s="176"/>
      <c r="BK44" s="176"/>
      <c r="BL44" s="176"/>
    </row>
    <row r="45" spans="1:64" ht="16.5" thickTop="1" thickBot="1" x14ac:dyDescent="0.3">
      <c r="A45" s="176"/>
      <c r="B45" s="176"/>
      <c r="C45" s="176"/>
      <c r="D45" s="176"/>
      <c r="E45" s="334" t="s">
        <v>67</v>
      </c>
      <c r="F45" s="335"/>
      <c r="G45" s="176"/>
      <c r="H45" s="176"/>
      <c r="I45" s="176"/>
      <c r="J45" s="179"/>
      <c r="K45" s="383"/>
      <c r="L45" s="176"/>
      <c r="M45" s="176"/>
      <c r="N45" s="176"/>
      <c r="O45" s="176"/>
      <c r="P45" s="176"/>
      <c r="Q45" s="176"/>
      <c r="R45" s="179"/>
      <c r="S45" s="383"/>
      <c r="T45" s="176"/>
      <c r="U45" s="176"/>
      <c r="V45" s="176"/>
      <c r="W45" s="176"/>
      <c r="X45" s="176"/>
      <c r="Y45" s="176"/>
      <c r="Z45" s="179"/>
      <c r="AA45" s="383"/>
      <c r="AB45" s="176"/>
      <c r="AC45" s="176"/>
      <c r="AD45" s="176"/>
      <c r="AE45" s="176"/>
      <c r="AF45" s="176"/>
      <c r="AG45" s="176"/>
      <c r="AH45" s="176"/>
      <c r="AI45" s="176"/>
      <c r="AJ45" s="176"/>
      <c r="AK45" s="176"/>
      <c r="AL45" s="176"/>
      <c r="AM45" s="176"/>
      <c r="AN45" s="176"/>
      <c r="AO45" s="176"/>
      <c r="AP45" s="176"/>
      <c r="AQ45" s="176"/>
      <c r="AR45" s="176"/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86"/>
      <c r="BE45" s="176"/>
      <c r="BF45" s="186"/>
      <c r="BG45" s="176"/>
      <c r="BH45" s="176"/>
      <c r="BI45" s="176"/>
      <c r="BJ45" s="176"/>
      <c r="BK45" s="176"/>
      <c r="BL45" s="176"/>
    </row>
    <row r="46" spans="1:64" ht="16.5" thickTop="1" thickBot="1" x14ac:dyDescent="0.3">
      <c r="A46" s="176"/>
      <c r="B46" s="176"/>
      <c r="C46" s="176"/>
      <c r="D46" s="176"/>
      <c r="E46" s="336">
        <v>14.51</v>
      </c>
      <c r="F46" s="337"/>
      <c r="G46" s="176"/>
      <c r="H46" s="176"/>
      <c r="I46" s="176"/>
      <c r="J46" s="179"/>
      <c r="K46" s="383"/>
      <c r="L46" s="176"/>
      <c r="M46" s="176"/>
      <c r="N46" s="176"/>
      <c r="O46" s="176"/>
      <c r="P46" s="176"/>
      <c r="Q46" s="300" t="s">
        <v>46</v>
      </c>
      <c r="R46" s="300"/>
      <c r="S46" s="300"/>
      <c r="T46" s="300"/>
      <c r="U46" s="300"/>
      <c r="V46" s="176"/>
      <c r="W46" s="176"/>
      <c r="X46" s="176"/>
      <c r="Y46" s="147">
        <f>Y42*24*E46</f>
        <v>2234.54</v>
      </c>
      <c r="Z46" s="179"/>
      <c r="AA46" s="383"/>
      <c r="AB46" s="176"/>
      <c r="AC46" s="176"/>
      <c r="AD46" s="176"/>
      <c r="AE46" s="176"/>
      <c r="AF46" s="176"/>
      <c r="AG46" s="176"/>
      <c r="AH46" s="176"/>
      <c r="AI46" s="176"/>
      <c r="AJ46" s="176"/>
      <c r="AK46" s="176"/>
      <c r="AL46" s="176"/>
      <c r="AM46" s="176"/>
      <c r="AN46" s="176"/>
      <c r="AO46" s="176"/>
      <c r="AP46" s="176"/>
      <c r="AQ46" s="179"/>
      <c r="AR46" s="176"/>
      <c r="AS46" s="176"/>
      <c r="AT46" s="176"/>
      <c r="AU46" s="176"/>
      <c r="AV46" s="176"/>
      <c r="AW46" s="176"/>
      <c r="AX46" s="176"/>
      <c r="AY46" s="176"/>
      <c r="AZ46" s="176"/>
      <c r="BA46" s="176"/>
      <c r="BB46" s="176"/>
      <c r="BC46" s="176"/>
      <c r="BD46" s="186"/>
      <c r="BE46" s="176"/>
      <c r="BF46" s="186"/>
      <c r="BG46" s="176"/>
      <c r="BH46" s="176"/>
      <c r="BI46" s="176"/>
      <c r="BJ46" s="176"/>
      <c r="BK46" s="176"/>
      <c r="BL46" s="176"/>
    </row>
    <row r="47" spans="1:64" ht="16.5" thickTop="1" thickBot="1" x14ac:dyDescent="0.3">
      <c r="A47" s="176"/>
      <c r="B47" s="176"/>
      <c r="C47" s="176"/>
      <c r="D47" s="176"/>
      <c r="E47" s="176"/>
      <c r="F47" s="176"/>
      <c r="G47" s="176"/>
      <c r="H47" s="176"/>
      <c r="I47" s="176"/>
      <c r="J47" s="179"/>
      <c r="K47" s="383"/>
      <c r="L47" s="176"/>
      <c r="M47" s="176"/>
      <c r="N47" s="176"/>
      <c r="O47" s="176"/>
      <c r="P47" s="176"/>
      <c r="Q47" s="176"/>
      <c r="R47" s="179"/>
      <c r="S47" s="383"/>
      <c r="T47" s="176"/>
      <c r="U47" s="176"/>
      <c r="V47" s="176"/>
      <c r="W47" s="176"/>
      <c r="X47" s="176"/>
      <c r="Y47" s="176"/>
      <c r="Z47" s="179"/>
      <c r="AA47" s="383"/>
      <c r="AB47" s="176"/>
      <c r="AC47" s="176"/>
      <c r="AD47" s="176"/>
      <c r="AE47" s="176"/>
      <c r="AF47" s="176"/>
      <c r="AG47" s="176"/>
      <c r="AH47" s="176"/>
      <c r="AI47" s="176"/>
      <c r="AJ47" s="176"/>
      <c r="AK47" s="176"/>
      <c r="AL47" s="176"/>
      <c r="AM47" s="176"/>
      <c r="AN47" s="176"/>
      <c r="AO47" s="176"/>
      <c r="AP47" s="176"/>
      <c r="AQ47" s="176"/>
      <c r="AR47" s="176"/>
      <c r="AS47" s="176"/>
      <c r="AT47" s="176"/>
      <c r="AU47" s="176"/>
      <c r="AV47" s="176"/>
      <c r="AW47" s="176"/>
      <c r="AX47" s="176"/>
      <c r="AY47" s="176"/>
      <c r="AZ47" s="176"/>
      <c r="BA47" s="176"/>
      <c r="BB47" s="176"/>
      <c r="BC47" s="176"/>
      <c r="BD47" s="186"/>
      <c r="BE47" s="176"/>
      <c r="BF47" s="186"/>
      <c r="BG47" s="176"/>
      <c r="BH47" s="176"/>
      <c r="BI47" s="176"/>
      <c r="BJ47" s="176"/>
      <c r="BK47" s="176"/>
      <c r="BL47" s="176"/>
    </row>
    <row r="48" spans="1:64" ht="16.5" thickTop="1" thickBot="1" x14ac:dyDescent="0.3">
      <c r="A48" s="194"/>
      <c r="B48" s="194"/>
      <c r="C48" s="194"/>
      <c r="D48" s="194"/>
      <c r="E48" s="194"/>
      <c r="F48" s="194"/>
      <c r="G48" s="194"/>
      <c r="H48" s="194"/>
      <c r="I48" s="194"/>
      <c r="J48" s="179"/>
      <c r="K48" s="383"/>
      <c r="L48" s="194"/>
      <c r="M48" s="194"/>
      <c r="N48" s="194"/>
      <c r="O48" s="194"/>
      <c r="P48" s="194"/>
      <c r="Q48" s="300" t="s">
        <v>111</v>
      </c>
      <c r="R48" s="300"/>
      <c r="S48" s="300"/>
      <c r="T48" s="300"/>
      <c r="U48" s="300"/>
      <c r="V48" s="194"/>
      <c r="W48" s="194"/>
      <c r="X48" s="194"/>
      <c r="Y48" s="389"/>
      <c r="Z48" s="179"/>
      <c r="AA48" s="383"/>
      <c r="AB48" s="194"/>
      <c r="AC48" s="194"/>
      <c r="AD48" s="194"/>
      <c r="AE48" s="194"/>
      <c r="AF48" s="194"/>
      <c r="AG48" s="194"/>
      <c r="AH48" s="194"/>
      <c r="AI48" s="194"/>
      <c r="AJ48" s="194"/>
      <c r="AK48" s="194"/>
      <c r="AL48" s="194"/>
      <c r="AM48" s="194"/>
      <c r="AN48" s="194"/>
      <c r="AO48" s="194"/>
      <c r="AP48" s="194"/>
      <c r="AQ48" s="194"/>
      <c r="AR48" s="194"/>
      <c r="AS48" s="194"/>
      <c r="AT48" s="194"/>
      <c r="AU48" s="194"/>
      <c r="AV48" s="194"/>
      <c r="AW48" s="194"/>
      <c r="AX48" s="194"/>
      <c r="AY48" s="194"/>
      <c r="AZ48" s="194"/>
      <c r="BA48" s="194"/>
      <c r="BB48" s="194"/>
      <c r="BC48" s="194"/>
      <c r="BD48" s="194"/>
      <c r="BE48" s="194"/>
      <c r="BF48" s="194"/>
      <c r="BG48" s="194"/>
      <c r="BH48" s="194"/>
      <c r="BI48" s="194"/>
      <c r="BJ48" s="194"/>
      <c r="BK48" s="194"/>
      <c r="BL48" s="194"/>
    </row>
    <row r="49" spans="1:64" ht="16.5" thickTop="1" thickBot="1" x14ac:dyDescent="0.3">
      <c r="A49" s="194"/>
      <c r="B49" s="194"/>
      <c r="C49" s="194"/>
      <c r="D49" s="194"/>
      <c r="E49" s="194"/>
      <c r="F49" s="194"/>
      <c r="G49" s="194"/>
      <c r="H49" s="194"/>
      <c r="I49" s="194"/>
      <c r="J49" s="179"/>
      <c r="K49" s="383"/>
      <c r="L49" s="194"/>
      <c r="M49" s="194"/>
      <c r="N49" s="194"/>
      <c r="O49" s="194"/>
      <c r="P49" s="194"/>
      <c r="Q49" s="194"/>
      <c r="R49" s="179"/>
      <c r="S49" s="383"/>
      <c r="T49" s="194"/>
      <c r="U49" s="194"/>
      <c r="V49" s="194"/>
      <c r="W49" s="194"/>
      <c r="X49" s="194"/>
      <c r="Y49" s="194"/>
      <c r="Z49" s="179"/>
      <c r="AA49" s="383"/>
      <c r="AB49" s="194"/>
      <c r="AC49" s="194"/>
      <c r="AD49" s="194"/>
      <c r="AE49" s="194"/>
      <c r="AF49" s="194"/>
      <c r="AG49" s="194"/>
      <c r="AH49" s="194"/>
      <c r="AI49" s="194"/>
      <c r="AJ49" s="194"/>
      <c r="AK49" s="194"/>
      <c r="AL49" s="194"/>
      <c r="AM49" s="194"/>
      <c r="AN49" s="194"/>
      <c r="AO49" s="194"/>
      <c r="AP49" s="194"/>
      <c r="AQ49" s="194"/>
      <c r="AR49" s="194"/>
      <c r="AS49" s="194"/>
      <c r="AT49" s="194"/>
      <c r="AU49" s="194"/>
      <c r="AV49" s="194"/>
      <c r="AW49" s="194"/>
      <c r="AX49" s="194"/>
      <c r="AY49" s="194"/>
      <c r="AZ49" s="194"/>
      <c r="BA49" s="194"/>
      <c r="BB49" s="194"/>
      <c r="BC49" s="194"/>
      <c r="BD49" s="194"/>
      <c r="BE49" s="194"/>
      <c r="BF49" s="194"/>
      <c r="BG49" s="194"/>
      <c r="BH49" s="194"/>
      <c r="BI49" s="194"/>
      <c r="BJ49" s="194"/>
      <c r="BK49" s="194"/>
      <c r="BL49" s="194"/>
    </row>
    <row r="50" spans="1:64" ht="16.5" thickTop="1" thickBot="1" x14ac:dyDescent="0.3">
      <c r="A50" s="194"/>
      <c r="B50" s="194"/>
      <c r="C50" s="194"/>
      <c r="D50" s="194"/>
      <c r="E50" s="194"/>
      <c r="F50" s="194"/>
      <c r="G50" s="194"/>
      <c r="H50" s="194"/>
      <c r="I50" s="194"/>
      <c r="J50" s="179"/>
      <c r="K50" s="383"/>
      <c r="L50" s="194"/>
      <c r="M50" s="194"/>
      <c r="N50" s="194"/>
      <c r="O50" s="194"/>
      <c r="P50" s="194"/>
      <c r="Q50" s="300" t="s">
        <v>110</v>
      </c>
      <c r="R50" s="300"/>
      <c r="S50" s="300"/>
      <c r="T50" s="300"/>
      <c r="U50" s="300"/>
      <c r="V50" s="194"/>
      <c r="W50" s="194"/>
      <c r="X50" s="194"/>
      <c r="Y50" s="389"/>
      <c r="Z50" s="179"/>
      <c r="AA50" s="383"/>
      <c r="AB50" s="194"/>
      <c r="AC50" s="194"/>
      <c r="AD50" s="194"/>
      <c r="AE50" s="194"/>
      <c r="AF50" s="194"/>
      <c r="AG50" s="194"/>
      <c r="AH50" s="194"/>
      <c r="AI50" s="194"/>
      <c r="AJ50" s="194"/>
      <c r="AK50" s="194"/>
      <c r="AL50" s="194"/>
      <c r="AM50" s="194"/>
      <c r="AN50" s="194"/>
      <c r="AO50" s="194"/>
      <c r="AP50" s="194"/>
      <c r="AQ50" s="194"/>
      <c r="AR50" s="194"/>
      <c r="AS50" s="194"/>
      <c r="AT50" s="194"/>
      <c r="AU50" s="194"/>
      <c r="AV50" s="194"/>
      <c r="AW50" s="194"/>
      <c r="AX50" s="194"/>
      <c r="AY50" s="194"/>
      <c r="AZ50" s="194"/>
      <c r="BA50" s="194"/>
      <c r="BB50" s="194"/>
      <c r="BC50" s="194"/>
      <c r="BD50" s="194"/>
      <c r="BE50" s="194"/>
      <c r="BF50" s="194"/>
      <c r="BG50" s="194"/>
      <c r="BH50" s="194"/>
      <c r="BI50" s="194"/>
      <c r="BJ50" s="194"/>
      <c r="BK50" s="194"/>
      <c r="BL50" s="194"/>
    </row>
    <row r="51" spans="1:64" ht="16.5" thickTop="1" thickBot="1" x14ac:dyDescent="0.3">
      <c r="A51" s="194"/>
      <c r="B51" s="194"/>
      <c r="C51" s="194"/>
      <c r="D51" s="194"/>
      <c r="E51" s="194"/>
      <c r="F51" s="194"/>
      <c r="G51" s="194"/>
      <c r="H51" s="194"/>
      <c r="I51" s="194"/>
      <c r="J51" s="179"/>
      <c r="K51" s="383"/>
      <c r="L51" s="194"/>
      <c r="M51" s="194"/>
      <c r="N51" s="194"/>
      <c r="O51" s="194"/>
      <c r="P51" s="194"/>
      <c r="Q51" s="194"/>
      <c r="R51" s="179"/>
      <c r="S51" s="383"/>
      <c r="T51" s="194"/>
      <c r="U51" s="194"/>
      <c r="V51" s="194"/>
      <c r="W51" s="194"/>
      <c r="X51" s="194"/>
      <c r="Y51" s="194"/>
      <c r="Z51" s="179"/>
      <c r="AA51" s="383"/>
      <c r="AB51" s="194"/>
      <c r="AC51" s="194"/>
      <c r="AD51" s="194"/>
      <c r="AE51" s="194"/>
      <c r="AF51" s="194"/>
      <c r="AG51" s="194"/>
      <c r="AH51" s="194"/>
      <c r="AI51" s="194"/>
      <c r="AJ51" s="194"/>
      <c r="AK51" s="194"/>
      <c r="AL51" s="194"/>
      <c r="AM51" s="194"/>
      <c r="AN51" s="194"/>
      <c r="AO51" s="194"/>
      <c r="AP51" s="194"/>
      <c r="AQ51" s="194"/>
      <c r="AR51" s="194"/>
      <c r="AS51" s="194"/>
      <c r="AT51" s="194"/>
      <c r="AU51" s="194"/>
      <c r="AV51" s="194"/>
      <c r="AW51" s="194"/>
      <c r="AX51" s="194"/>
      <c r="AY51" s="194"/>
      <c r="AZ51" s="194"/>
      <c r="BA51" s="194"/>
      <c r="BB51" s="194"/>
      <c r="BC51" s="194"/>
      <c r="BD51" s="194"/>
      <c r="BE51" s="194"/>
      <c r="BF51" s="194"/>
      <c r="BG51" s="194"/>
      <c r="BH51" s="194"/>
      <c r="BI51" s="194"/>
      <c r="BJ51" s="194"/>
      <c r="BK51" s="194"/>
      <c r="BL51" s="194"/>
    </row>
    <row r="52" spans="1:64" ht="16.5" thickTop="1" thickBot="1" x14ac:dyDescent="0.3">
      <c r="A52" s="176"/>
      <c r="B52" s="176"/>
      <c r="C52" s="176"/>
      <c r="D52" s="176"/>
      <c r="E52" s="334" t="s">
        <v>69</v>
      </c>
      <c r="F52" s="335"/>
      <c r="G52" s="176"/>
      <c r="H52" s="176"/>
      <c r="I52" s="176"/>
      <c r="J52" s="179"/>
      <c r="K52" s="383"/>
      <c r="L52" s="176"/>
      <c r="M52" s="176"/>
      <c r="N52" s="176"/>
      <c r="O52" s="176"/>
      <c r="P52" s="176"/>
      <c r="Q52" s="300" t="s">
        <v>49</v>
      </c>
      <c r="R52" s="300"/>
      <c r="S52" s="300"/>
      <c r="T52" s="300"/>
      <c r="U52" s="300"/>
      <c r="V52" s="176"/>
      <c r="W52" s="176"/>
      <c r="X52" s="176"/>
      <c r="Y52" s="147">
        <f>Y44+Y46</f>
        <v>2534.31</v>
      </c>
      <c r="Z52" s="179"/>
      <c r="AA52" s="383"/>
      <c r="AB52" s="176"/>
      <c r="AC52" s="176"/>
      <c r="AD52" s="176"/>
      <c r="AE52" s="176"/>
      <c r="AF52" s="176"/>
      <c r="AG52" s="176"/>
      <c r="AH52" s="176"/>
      <c r="AI52" s="176"/>
      <c r="AJ52" s="176"/>
      <c r="AK52" s="176"/>
      <c r="AL52" s="176"/>
      <c r="AM52" s="176"/>
      <c r="AN52" s="176"/>
      <c r="AO52" s="176"/>
      <c r="AP52" s="176"/>
      <c r="AQ52" s="176"/>
      <c r="AR52" s="176"/>
      <c r="AS52" s="176"/>
      <c r="AT52" s="176"/>
      <c r="AU52" s="176"/>
      <c r="AV52" s="176"/>
      <c r="AW52" s="176"/>
      <c r="AX52" s="176"/>
      <c r="AY52" s="176"/>
      <c r="AZ52" s="176"/>
      <c r="BA52" s="176"/>
      <c r="BB52" s="176"/>
      <c r="BC52" s="176"/>
      <c r="BD52" s="186"/>
      <c r="BE52" s="176"/>
      <c r="BF52" s="186"/>
      <c r="BG52" s="176"/>
      <c r="BH52" s="176"/>
      <c r="BI52" s="176"/>
      <c r="BJ52" s="176"/>
      <c r="BK52" s="176"/>
      <c r="BL52" s="176"/>
    </row>
    <row r="53" spans="1:64" ht="16.5" thickTop="1" thickBot="1" x14ac:dyDescent="0.3">
      <c r="A53" s="176"/>
      <c r="B53" s="176"/>
      <c r="C53" s="176"/>
      <c r="D53" s="176"/>
      <c r="E53" s="332">
        <v>0.23</v>
      </c>
      <c r="F53" s="333"/>
      <c r="G53" s="176"/>
      <c r="H53" s="176"/>
      <c r="I53" s="176"/>
      <c r="J53" s="179"/>
      <c r="K53" s="383"/>
      <c r="L53" s="176"/>
      <c r="M53" s="176"/>
      <c r="N53" s="176"/>
      <c r="O53" s="176"/>
      <c r="P53" s="176"/>
      <c r="Q53" s="176"/>
      <c r="R53" s="179"/>
      <c r="S53" s="383"/>
      <c r="T53" s="176"/>
      <c r="U53" s="176"/>
      <c r="V53" s="176"/>
      <c r="W53" s="176"/>
      <c r="X53" s="176"/>
      <c r="Y53" s="176"/>
      <c r="Z53" s="179"/>
      <c r="AA53" s="383"/>
      <c r="AB53" s="176"/>
      <c r="AC53" s="176"/>
      <c r="AD53" s="176"/>
      <c r="AE53" s="176"/>
      <c r="AF53" s="176"/>
      <c r="AG53" s="176"/>
      <c r="AH53" s="176"/>
      <c r="AI53" s="176"/>
      <c r="AJ53" s="176"/>
      <c r="AK53" s="176"/>
      <c r="AL53" s="176"/>
      <c r="AM53" s="176"/>
      <c r="AN53" s="176"/>
      <c r="AO53" s="176"/>
      <c r="AP53" s="176"/>
      <c r="AQ53" s="176"/>
      <c r="AR53" s="176"/>
      <c r="AS53" s="176"/>
      <c r="AT53" s="176"/>
      <c r="AU53" s="176"/>
      <c r="AV53" s="176"/>
      <c r="AW53" s="176"/>
      <c r="AX53" s="176"/>
      <c r="AY53" s="176"/>
      <c r="AZ53" s="176"/>
      <c r="BA53" s="176"/>
      <c r="BB53" s="176"/>
      <c r="BC53" s="176"/>
      <c r="BD53" s="186"/>
      <c r="BE53" s="176"/>
      <c r="BF53" s="186"/>
      <c r="BG53" s="176"/>
      <c r="BH53" s="176"/>
      <c r="BI53" s="176"/>
      <c r="BJ53" s="176"/>
      <c r="BK53" s="176"/>
      <c r="BL53" s="176"/>
    </row>
    <row r="54" spans="1:64" ht="16.5" thickTop="1" thickBot="1" x14ac:dyDescent="0.3">
      <c r="A54" s="176"/>
      <c r="B54" s="176"/>
      <c r="C54" s="176"/>
      <c r="D54" s="176"/>
      <c r="E54" s="176"/>
      <c r="F54" s="176"/>
      <c r="G54" s="176"/>
      <c r="H54" s="176"/>
      <c r="I54" s="176"/>
      <c r="J54" s="179"/>
      <c r="K54" s="383"/>
      <c r="L54" s="176"/>
      <c r="M54" s="176"/>
      <c r="N54" s="176"/>
      <c r="O54" s="176"/>
      <c r="P54" s="176"/>
      <c r="Q54" s="300" t="s">
        <v>48</v>
      </c>
      <c r="R54" s="300"/>
      <c r="S54" s="300"/>
      <c r="T54" s="300"/>
      <c r="U54" s="300"/>
      <c r="V54" s="176"/>
      <c r="W54" s="176"/>
      <c r="X54" s="176"/>
      <c r="Y54" s="147">
        <f>SUM((Y44+Y46)-(Y44+Y46)*E53)</f>
        <v>1951.4186999999999</v>
      </c>
      <c r="Z54" s="179"/>
      <c r="AA54" s="383"/>
      <c r="AB54" s="176"/>
      <c r="AC54" s="176"/>
      <c r="AD54" s="176"/>
      <c r="AE54" s="176"/>
      <c r="AF54" s="176"/>
      <c r="AG54" s="176"/>
      <c r="AH54" s="176"/>
      <c r="AI54" s="176"/>
      <c r="AJ54" s="176"/>
      <c r="AK54" s="176"/>
      <c r="AL54" s="176"/>
      <c r="AM54" s="176"/>
      <c r="AN54" s="176"/>
      <c r="AO54" s="176"/>
      <c r="AP54" s="176"/>
      <c r="AQ54" s="176"/>
      <c r="AR54" s="176"/>
      <c r="AS54" s="176"/>
      <c r="AT54" s="176"/>
      <c r="AU54" s="176"/>
      <c r="AV54" s="176"/>
      <c r="AW54" s="176"/>
      <c r="AX54" s="176"/>
      <c r="AY54" s="176"/>
      <c r="AZ54" s="176"/>
      <c r="BA54" s="176"/>
      <c r="BB54" s="176"/>
      <c r="BC54" s="176"/>
      <c r="BD54" s="186"/>
      <c r="BE54" s="176"/>
      <c r="BF54" s="186"/>
      <c r="BG54" s="176"/>
      <c r="BH54" s="176"/>
      <c r="BI54" s="176"/>
      <c r="BJ54" s="176"/>
      <c r="BK54" s="176"/>
      <c r="BL54" s="176"/>
    </row>
    <row r="55" spans="1:64" ht="15.75" thickTop="1" x14ac:dyDescent="0.25">
      <c r="A55" s="176"/>
      <c r="B55" s="176"/>
      <c r="C55" s="176"/>
      <c r="D55" s="176"/>
      <c r="E55" s="176"/>
      <c r="F55" s="176"/>
      <c r="G55" s="176"/>
      <c r="H55" s="176"/>
      <c r="I55" s="176"/>
      <c r="J55" s="179"/>
      <c r="K55" s="383"/>
      <c r="L55" s="176"/>
      <c r="M55" s="176"/>
      <c r="N55" s="176"/>
      <c r="O55" s="176"/>
      <c r="P55" s="176"/>
      <c r="Q55" s="176"/>
      <c r="R55" s="179"/>
      <c r="S55" s="383"/>
      <c r="T55" s="176"/>
      <c r="U55" s="176"/>
      <c r="V55" s="176"/>
      <c r="W55" s="176"/>
      <c r="X55" s="176"/>
      <c r="Y55" s="176"/>
      <c r="Z55" s="179"/>
      <c r="AA55" s="383"/>
      <c r="AB55" s="176"/>
      <c r="AC55" s="176"/>
      <c r="AD55" s="176"/>
      <c r="AE55" s="176"/>
      <c r="AF55" s="176"/>
      <c r="AG55" s="176"/>
      <c r="AH55" s="176"/>
      <c r="AI55" s="176"/>
      <c r="AJ55" s="176"/>
      <c r="AK55" s="176"/>
      <c r="AL55" s="176"/>
      <c r="AM55" s="176"/>
      <c r="AN55" s="176"/>
      <c r="AO55" s="176"/>
      <c r="AP55" s="176"/>
      <c r="AQ55" s="176"/>
      <c r="AR55" s="176"/>
      <c r="AS55" s="176"/>
      <c r="AT55" s="176"/>
      <c r="AU55" s="176"/>
      <c r="AV55" s="176"/>
      <c r="AW55" s="176"/>
      <c r="AX55" s="176"/>
      <c r="AY55" s="176"/>
      <c r="AZ55" s="176"/>
      <c r="BA55" s="176"/>
      <c r="BB55" s="176"/>
      <c r="BC55" s="176"/>
      <c r="BD55" s="186"/>
      <c r="BE55" s="176"/>
      <c r="BF55" s="186"/>
      <c r="BG55" s="176"/>
      <c r="BH55" s="176"/>
      <c r="BI55" s="176"/>
      <c r="BJ55" s="176"/>
      <c r="BK55" s="176"/>
      <c r="BL55" s="176"/>
    </row>
  </sheetData>
  <mergeCells count="139">
    <mergeCell ref="Q50:U50"/>
    <mergeCell ref="Q48:U48"/>
    <mergeCell ref="AX3:BA3"/>
    <mergeCell ref="AS4:AT4"/>
    <mergeCell ref="AU4:AV4"/>
    <mergeCell ref="AX4:AY4"/>
    <mergeCell ref="AZ4:BA4"/>
    <mergeCell ref="AS2:AV2"/>
    <mergeCell ref="AX2:BA2"/>
    <mergeCell ref="AC3:AE3"/>
    <mergeCell ref="AG3:AI3"/>
    <mergeCell ref="AK3:AM3"/>
    <mergeCell ref="AS3:AV3"/>
    <mergeCell ref="E3:K3"/>
    <mergeCell ref="M3:S3"/>
    <mergeCell ref="U3:AA3"/>
    <mergeCell ref="AS5:AV5"/>
    <mergeCell ref="AX5:BA5"/>
    <mergeCell ref="AG6:AG9"/>
    <mergeCell ref="AH6:AH9"/>
    <mergeCell ref="AI6:AI9"/>
    <mergeCell ref="AK6:AK36"/>
    <mergeCell ref="AL6:AL36"/>
    <mergeCell ref="AM6:AM36"/>
    <mergeCell ref="AP6:AQ6"/>
    <mergeCell ref="AP7:AQ7"/>
    <mergeCell ref="AS7:AT7"/>
    <mergeCell ref="AU7:AV7"/>
    <mergeCell ref="AX7:AY7"/>
    <mergeCell ref="AZ7:BA7"/>
    <mergeCell ref="AS6:AT6"/>
    <mergeCell ref="AU6:AV6"/>
    <mergeCell ref="AX6:AY6"/>
    <mergeCell ref="AZ6:BA6"/>
    <mergeCell ref="AP9:AQ9"/>
    <mergeCell ref="AS9:AT9"/>
    <mergeCell ref="AU9:AV9"/>
    <mergeCell ref="AX9:AY9"/>
    <mergeCell ref="AZ9:BA9"/>
    <mergeCell ref="AP8:AQ8"/>
    <mergeCell ref="AS8:AT8"/>
    <mergeCell ref="AU8:AV8"/>
    <mergeCell ref="AX8:AY8"/>
    <mergeCell ref="AZ8:BA8"/>
    <mergeCell ref="AP12:AQ12"/>
    <mergeCell ref="AS12:AT12"/>
    <mergeCell ref="AU12:AV12"/>
    <mergeCell ref="AX12:AY12"/>
    <mergeCell ref="AZ12:BA12"/>
    <mergeCell ref="AP11:AQ11"/>
    <mergeCell ref="AS11:AT11"/>
    <mergeCell ref="AU11:AV11"/>
    <mergeCell ref="AX11:AY11"/>
    <mergeCell ref="AZ11:BA11"/>
    <mergeCell ref="AP14:AQ14"/>
    <mergeCell ref="AS14:AT14"/>
    <mergeCell ref="AU14:AV14"/>
    <mergeCell ref="AX14:AY14"/>
    <mergeCell ref="AZ14:BA14"/>
    <mergeCell ref="AP13:AQ13"/>
    <mergeCell ref="AS13:AT13"/>
    <mergeCell ref="AU13:AV13"/>
    <mergeCell ref="AX13:AY13"/>
    <mergeCell ref="AZ13:BA13"/>
    <mergeCell ref="AG17:AG23"/>
    <mergeCell ref="AH17:AH23"/>
    <mergeCell ref="AI17:AI23"/>
    <mergeCell ref="AP16:AQ16"/>
    <mergeCell ref="AS16:AT16"/>
    <mergeCell ref="AU16:AV16"/>
    <mergeCell ref="AX16:AY16"/>
    <mergeCell ref="AZ16:BA16"/>
    <mergeCell ref="AP15:AQ15"/>
    <mergeCell ref="AS15:AT15"/>
    <mergeCell ref="AU15:AV15"/>
    <mergeCell ref="AX15:AY15"/>
    <mergeCell ref="AZ15:BA15"/>
    <mergeCell ref="AG10:AG16"/>
    <mergeCell ref="AH10:AH16"/>
    <mergeCell ref="AI10:AI16"/>
    <mergeCell ref="AP10:AQ10"/>
    <mergeCell ref="AS10:AT10"/>
    <mergeCell ref="AU10:AV10"/>
    <mergeCell ref="AX10:AY10"/>
    <mergeCell ref="AZ10:BA10"/>
    <mergeCell ref="AT19:AY19"/>
    <mergeCell ref="AT20:AY20"/>
    <mergeCell ref="AT21:AY21"/>
    <mergeCell ref="BC2:BF2"/>
    <mergeCell ref="BH2:BK2"/>
    <mergeCell ref="BH3:BK3"/>
    <mergeCell ref="BH4:BI4"/>
    <mergeCell ref="BJ4:BK4"/>
    <mergeCell ref="E53:F53"/>
    <mergeCell ref="Q54:U54"/>
    <mergeCell ref="E52:F52"/>
    <mergeCell ref="Q52:U52"/>
    <mergeCell ref="E45:F45"/>
    <mergeCell ref="E46:F46"/>
    <mergeCell ref="Q46:U46"/>
    <mergeCell ref="E43:F43"/>
    <mergeCell ref="Q44:U44"/>
    <mergeCell ref="E42:F42"/>
    <mergeCell ref="Q42:U42"/>
    <mergeCell ref="Q38:U38"/>
    <mergeCell ref="Q40:U40"/>
    <mergeCell ref="AG31:AG36"/>
    <mergeCell ref="AH31:AH36"/>
    <mergeCell ref="AI31:AI36"/>
    <mergeCell ref="AG24:AG30"/>
    <mergeCell ref="AH24:AH30"/>
    <mergeCell ref="AI24:AI30"/>
    <mergeCell ref="BH9:BI9"/>
    <mergeCell ref="BJ9:BK9"/>
    <mergeCell ref="BH10:BI10"/>
    <mergeCell ref="BJ10:BK10"/>
    <mergeCell ref="BH11:BI11"/>
    <mergeCell ref="BJ11:BK11"/>
    <mergeCell ref="BH5:BK5"/>
    <mergeCell ref="BH6:BI6"/>
    <mergeCell ref="BJ6:BK6"/>
    <mergeCell ref="BH7:BI7"/>
    <mergeCell ref="BJ7:BK7"/>
    <mergeCell ref="BH8:BI8"/>
    <mergeCell ref="BJ8:BK8"/>
    <mergeCell ref="AT22:AY22"/>
    <mergeCell ref="AT24:AY24"/>
    <mergeCell ref="AT26:AY26"/>
    <mergeCell ref="AT27:AY27"/>
    <mergeCell ref="BH15:BI15"/>
    <mergeCell ref="BJ15:BK15"/>
    <mergeCell ref="BH16:BI16"/>
    <mergeCell ref="BJ16:BK16"/>
    <mergeCell ref="BH12:BI12"/>
    <mergeCell ref="BJ12:BK12"/>
    <mergeCell ref="BH13:BI13"/>
    <mergeCell ref="BJ13:BK13"/>
    <mergeCell ref="BH14:BI14"/>
    <mergeCell ref="BJ14:BK14"/>
  </mergeCells>
  <conditionalFormatting sqref="BE6:BF16">
    <cfRule type="cellIs" priority="10" operator="lessThanOrEqual">
      <formula>50</formula>
    </cfRule>
  </conditionalFormatting>
  <conditionalFormatting sqref="BC6:BC16">
    <cfRule type="cellIs" dxfId="1" priority="6" operator="greaterThan">
      <formula>50</formula>
    </cfRule>
  </conditionalFormatting>
  <conditionalFormatting sqref="BE6:BE16">
    <cfRule type="cellIs" dxfId="0" priority="3" operator="greaterThan">
      <formula>50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Août 2016</vt:lpstr>
      <vt:lpstr>Septembre 2016</vt:lpstr>
      <vt:lpstr>Octobre 2016</vt:lpstr>
      <vt:lpstr>Novembre 2016</vt:lpstr>
      <vt:lpstr>Décembre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2016-12-11T10:37:01Z</dcterms:modified>
</cp:coreProperties>
</file>