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eomoenner-mad/Desktop/Équipe de France/Statistiques/"/>
    </mc:Choice>
  </mc:AlternateContent>
  <xr:revisionPtr revIDLastSave="0" documentId="13_ncr:1_{FD5F102A-3C8E-674D-BAA6-28A1BBC7D8B1}" xr6:coauthVersionLast="47" xr6:coauthVersionMax="47" xr10:uidLastSave="{00000000-0000-0000-0000-000000000000}"/>
  <bookViews>
    <workbookView xWindow="0" yWindow="0" windowWidth="28800" windowHeight="18000" xr2:uid="{E61ADD76-FA7E-C643-8628-2B7809C8F1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M11" i="1"/>
  <c r="P11" i="1"/>
  <c r="L11" i="1"/>
  <c r="P10" i="1"/>
  <c r="O10" i="1"/>
  <c r="M10" i="1"/>
  <c r="N10" i="1" s="1"/>
  <c r="C10" i="1"/>
  <c r="J10" i="1" s="1"/>
  <c r="L10" i="1"/>
  <c r="I11" i="1"/>
  <c r="H11" i="1"/>
  <c r="G11" i="1"/>
  <c r="G10" i="1"/>
  <c r="W22" i="1"/>
  <c r="Y22" i="1"/>
  <c r="Z22" i="1"/>
  <c r="AA22" i="1"/>
  <c r="AB22" i="1"/>
  <c r="AC22" i="1"/>
  <c r="AD22" i="1"/>
  <c r="V22" i="1"/>
  <c r="T22" i="1"/>
  <c r="S22" i="1"/>
  <c r="R22" i="1"/>
  <c r="B22" i="1"/>
  <c r="X24" i="1"/>
  <c r="X23" i="1"/>
  <c r="X22" i="1" s="1"/>
  <c r="F11" i="1"/>
  <c r="F10" i="1"/>
  <c r="C11" i="1"/>
  <c r="B11" i="1"/>
  <c r="B10" i="1"/>
  <c r="A2" i="1" s="1"/>
  <c r="P24" i="1"/>
  <c r="E11" i="1" s="1"/>
  <c r="O24" i="1"/>
  <c r="O23" i="1"/>
  <c r="M22" i="1"/>
  <c r="N22" i="1"/>
  <c r="G22" i="1"/>
  <c r="I22" i="1"/>
  <c r="J22" i="1"/>
  <c r="K22" i="1"/>
  <c r="L22" i="1"/>
  <c r="F22" i="1"/>
  <c r="D22" i="1"/>
  <c r="C22" i="1"/>
  <c r="H24" i="1"/>
  <c r="P23" i="1"/>
  <c r="P22" i="1" s="1"/>
  <c r="H23" i="1"/>
  <c r="H22" i="1" s="1"/>
  <c r="E10" i="1" l="1"/>
  <c r="D11" i="1"/>
  <c r="J11" i="1"/>
  <c r="N11" i="1"/>
  <c r="C2" i="1"/>
  <c r="O11" i="1"/>
  <c r="D10" i="1"/>
  <c r="I10" i="1"/>
  <c r="H10" i="1"/>
  <c r="O22" i="1"/>
</calcChain>
</file>

<file path=xl/sharedStrings.xml><?xml version="1.0" encoding="utf-8"?>
<sst xmlns="http://schemas.openxmlformats.org/spreadsheetml/2006/main" count="73" uniqueCount="43">
  <si>
    <t>PTS marq.</t>
  </si>
  <si>
    <t>Possess OFF</t>
  </si>
  <si>
    <t>Efficacité OFF</t>
  </si>
  <si>
    <t>%3pts</t>
  </si>
  <si>
    <t>% RO</t>
  </si>
  <si>
    <t>% RD</t>
  </si>
  <si>
    <t>%FPR</t>
  </si>
  <si>
    <t>PD/poss</t>
  </si>
  <si>
    <t>BP/possess</t>
  </si>
  <si>
    <t>PTS enc.</t>
  </si>
  <si>
    <t>Possess DEF</t>
  </si>
  <si>
    <t>Efficacité DEF</t>
  </si>
  <si>
    <t>INT/poss</t>
  </si>
  <si>
    <t>%3pts adv</t>
  </si>
  <si>
    <t>Voiron 1</t>
  </si>
  <si>
    <t>Voiron 2</t>
  </si>
  <si>
    <t>FGM-A</t>
  </si>
  <si>
    <t>3PM-A</t>
  </si>
  <si>
    <t>FTM-A</t>
  </si>
  <si>
    <t>FIC</t>
  </si>
  <si>
    <t>Off</t>
  </si>
  <si>
    <t>Def</t>
  </si>
  <si>
    <t>Reb</t>
  </si>
  <si>
    <t>Ast</t>
  </si>
  <si>
    <t>PF</t>
  </si>
  <si>
    <t>STL</t>
  </si>
  <si>
    <t>TO</t>
  </si>
  <si>
    <t>BLK</t>
  </si>
  <si>
    <t>PTS</t>
  </si>
  <si>
    <t>%TT</t>
  </si>
  <si>
    <t>Campagne</t>
  </si>
  <si>
    <t>15/48</t>
  </si>
  <si>
    <t>0/6</t>
  </si>
  <si>
    <t>12/20</t>
  </si>
  <si>
    <t>21/57</t>
  </si>
  <si>
    <t>3/6</t>
  </si>
  <si>
    <t>13/24</t>
  </si>
  <si>
    <t>3/17</t>
  </si>
  <si>
    <t>13/19</t>
  </si>
  <si>
    <t>26/67</t>
  </si>
  <si>
    <t>6/27</t>
  </si>
  <si>
    <t>5/10</t>
  </si>
  <si>
    <t>34/79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</si>
</sst>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%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5" borderId="0" xfId="0" applyFill="1"/>
    <xf numFmtId="0" fontId="3" fillId="0" borderId="0" xfId="0" applyFont="1" applyAlignment="1">
      <alignment horizontal="center" vertical="center" wrapText="1"/>
    </xf>
    <xf numFmtId="0" fontId="3" fillId="6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0" fontId="4" fillId="0" borderId="1" xfId="1" applyNumberFormat="1" applyFont="1" applyBorder="1" applyAlignment="1">
      <alignment horizontal="center" vertical="center"/>
    </xf>
    <xf numFmtId="2" fontId="3" fillId="6" borderId="0" xfId="0" applyNumberFormat="1" applyFont="1" applyFill="1" applyAlignment="1">
      <alignment horizontal="center" vertical="center"/>
    </xf>
    <xf numFmtId="49" fontId="3" fillId="6" borderId="0" xfId="0" applyNumberFormat="1" applyFont="1" applyFill="1" applyAlignment="1">
      <alignment horizontal="center" vertical="center"/>
    </xf>
    <xf numFmtId="9" fontId="3" fillId="6" borderId="4" xfId="1" applyFont="1" applyFill="1" applyBorder="1" applyAlignment="1">
      <alignment horizontal="center" vertical="center"/>
    </xf>
    <xf numFmtId="9" fontId="3" fillId="0" borderId="4" xfId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9" fontId="2" fillId="0" borderId="5" xfId="1" applyFont="1" applyFill="1" applyBorder="1" applyAlignment="1">
      <alignment horizontal="center" vertical="center"/>
    </xf>
    <xf numFmtId="10" fontId="2" fillId="0" borderId="4" xfId="1" applyNumberFormat="1" applyFont="1" applyBorder="1" applyAlignment="1">
      <alignment horizontal="center" vertical="center"/>
    </xf>
    <xf numFmtId="9" fontId="2" fillId="0" borderId="5" xfId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1" xfId="1" applyNumberFormat="1" applyFont="1" applyBorder="1" applyAlignment="1">
      <alignment horizontal="center" vertic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F47C5-B726-4043-BBF6-29E52912AE93}">
  <dimension ref="A1:AD24"/>
  <sheetViews>
    <sheetView tabSelected="1" workbookViewId="0">
      <selection activeCell="B2" sqref="B2:B5"/>
    </sheetView>
  </sheetViews>
  <sheetFormatPr baseColWidth="10" defaultRowHeight="16" x14ac:dyDescent="0.2"/>
  <cols>
    <col min="1" max="16" width="18.83203125" customWidth="1"/>
    <col min="18" max="30" width="18.83203125" customWidth="1"/>
  </cols>
  <sheetData>
    <row r="1" spans="1:16" ht="51" customHeight="1" x14ac:dyDescent="0.2">
      <c r="A1" s="1" t="s">
        <v>0</v>
      </c>
      <c r="B1" s="4" t="s">
        <v>1</v>
      </c>
      <c r="C1" s="7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5"/>
      <c r="K1" s="1" t="s">
        <v>9</v>
      </c>
      <c r="L1" s="4" t="s">
        <v>10</v>
      </c>
      <c r="M1" s="6" t="s">
        <v>11</v>
      </c>
      <c r="N1" s="4" t="s">
        <v>12</v>
      </c>
      <c r="O1" s="4" t="s">
        <v>13</v>
      </c>
    </row>
    <row r="2" spans="1:16" x14ac:dyDescent="0.2">
      <c r="A2" s="30">
        <f>AVERAGE(B10:B11)</f>
        <v>50</v>
      </c>
      <c r="B2" s="31">
        <f>AVERAGE(C10:C11)</f>
        <v>88.18</v>
      </c>
      <c r="C2" s="31">
        <f>C10+C11</f>
        <v>176.36</v>
      </c>
      <c r="D2" s="30"/>
      <c r="E2" s="30"/>
      <c r="F2" s="32"/>
      <c r="G2" s="30"/>
      <c r="H2" s="30"/>
      <c r="I2" s="30"/>
      <c r="K2" s="29"/>
      <c r="L2" s="29"/>
      <c r="M2" s="29"/>
      <c r="N2" s="29"/>
      <c r="O2" s="29"/>
    </row>
    <row r="3" spans="1:16" x14ac:dyDescent="0.2">
      <c r="A3" s="30"/>
      <c r="B3" s="30"/>
      <c r="C3" s="31"/>
      <c r="D3" s="30"/>
      <c r="E3" s="30"/>
      <c r="F3" s="30"/>
      <c r="G3" s="30"/>
      <c r="H3" s="30"/>
      <c r="I3" s="30"/>
      <c r="K3" s="29"/>
      <c r="L3" s="29"/>
      <c r="M3" s="29"/>
      <c r="N3" s="29"/>
      <c r="O3" s="29"/>
    </row>
    <row r="4" spans="1:16" x14ac:dyDescent="0.2">
      <c r="A4" s="30"/>
      <c r="B4" s="30"/>
      <c r="C4" s="31"/>
      <c r="D4" s="30"/>
      <c r="E4" s="30"/>
      <c r="F4" s="30"/>
      <c r="G4" s="30"/>
      <c r="H4" s="30"/>
      <c r="I4" s="30"/>
      <c r="K4" s="29"/>
      <c r="L4" s="29"/>
      <c r="M4" s="29"/>
      <c r="N4" s="29"/>
      <c r="O4" s="29"/>
    </row>
    <row r="5" spans="1:16" x14ac:dyDescent="0.2">
      <c r="A5" s="30"/>
      <c r="B5" s="30"/>
      <c r="C5" s="31"/>
      <c r="D5" s="30"/>
      <c r="E5" s="30"/>
      <c r="F5" s="30"/>
      <c r="G5" s="30"/>
      <c r="H5" s="30"/>
      <c r="I5" s="30"/>
      <c r="K5" s="29"/>
      <c r="L5" s="29"/>
      <c r="M5" s="29"/>
      <c r="N5" s="29"/>
      <c r="O5" s="29"/>
    </row>
    <row r="9" spans="1:16" ht="24" x14ac:dyDescent="0.2">
      <c r="B9" s="8" t="s">
        <v>0</v>
      </c>
      <c r="C9" s="2" t="s">
        <v>1</v>
      </c>
      <c r="D9" s="3" t="s">
        <v>2</v>
      </c>
      <c r="E9" s="2" t="s">
        <v>3</v>
      </c>
      <c r="F9" s="2" t="s">
        <v>4</v>
      </c>
      <c r="G9" s="2" t="s">
        <v>5</v>
      </c>
      <c r="H9" s="2" t="s">
        <v>6</v>
      </c>
      <c r="I9" s="2" t="s">
        <v>7</v>
      </c>
      <c r="J9" s="2" t="s">
        <v>8</v>
      </c>
      <c r="K9" s="5"/>
      <c r="L9" s="1" t="s">
        <v>9</v>
      </c>
      <c r="M9" s="4" t="s">
        <v>10</v>
      </c>
      <c r="N9" s="6" t="s">
        <v>11</v>
      </c>
      <c r="O9" s="4" t="s">
        <v>12</v>
      </c>
      <c r="P9" s="4" t="s">
        <v>13</v>
      </c>
    </row>
    <row r="10" spans="1:16" ht="36" customHeight="1" x14ac:dyDescent="0.2">
      <c r="A10" s="4" t="s">
        <v>14</v>
      </c>
      <c r="B10" s="14">
        <f>N23</f>
        <v>42</v>
      </c>
      <c r="C10" s="16">
        <f>RIGHT(B23,2)+(RIGHT(D23,2)*0.44)+L23-F23</f>
        <v>92.8</v>
      </c>
      <c r="D10" s="15">
        <f>B10/C10</f>
        <v>0.45258620689655171</v>
      </c>
      <c r="E10" s="26">
        <f>P23</f>
        <v>0</v>
      </c>
      <c r="F10" s="17">
        <f>F23/(RIGHT(B23,2)-LEFT(B23,2))</f>
        <v>0.33333333333333331</v>
      </c>
      <c r="G10" s="17">
        <f>G23/(RIGHT(R23,2)-LEFT(R23,2))</f>
        <v>0.68888888888888888</v>
      </c>
      <c r="H10" s="15">
        <f>Z23/C10</f>
        <v>0.22629310344827586</v>
      </c>
      <c r="I10" s="15">
        <f>I23/C10</f>
        <v>0.10775862068965518</v>
      </c>
      <c r="J10" s="15">
        <f>L23/C10</f>
        <v>0.50646551724137934</v>
      </c>
      <c r="L10" s="14">
        <f>AD23</f>
        <v>84</v>
      </c>
      <c r="M10" s="16">
        <f>(RIGHT(R23,2)+((RIGHT(T23,2)*0.44)-V23+AB23))</f>
        <v>95.36</v>
      </c>
      <c r="N10" s="15">
        <f>L10/M10</f>
        <v>0.88087248322147649</v>
      </c>
      <c r="O10" s="15">
        <f>K23/M10</f>
        <v>0.10486577181208054</v>
      </c>
      <c r="P10" s="27">
        <f>(LEFT(S23,1)/RIGHT(S23,2))</f>
        <v>0.17647058823529413</v>
      </c>
    </row>
    <row r="11" spans="1:16" ht="36" customHeight="1" x14ac:dyDescent="0.2">
      <c r="A11" s="4" t="s">
        <v>15</v>
      </c>
      <c r="B11" s="14">
        <f>N24</f>
        <v>58</v>
      </c>
      <c r="C11" s="16">
        <f>RIGHT(B24,2)+(RIGHT(D24,2)*0.44)+L24-F24</f>
        <v>83.56</v>
      </c>
      <c r="D11" s="15">
        <f>B11/C11</f>
        <v>0.69411201531833411</v>
      </c>
      <c r="E11" s="26">
        <f>P24</f>
        <v>0.5</v>
      </c>
      <c r="F11" s="17">
        <f>F24/(RIGHT(B24,2)-LEFT(B24,2))</f>
        <v>0.5</v>
      </c>
      <c r="G11" s="17">
        <f>G24/(RIGHT(R24,2)-LEFT(R24,2))</f>
        <v>0.63414634146341464</v>
      </c>
      <c r="H11" s="15">
        <f>Z24/C11</f>
        <v>0.27525131641933936</v>
      </c>
      <c r="I11" s="15">
        <f>I24/C11</f>
        <v>0.1555768310196266</v>
      </c>
      <c r="J11" s="15">
        <f>L24/C11</f>
        <v>0.40689325035902346</v>
      </c>
      <c r="L11" s="14">
        <f>AD24</f>
        <v>63</v>
      </c>
      <c r="M11" s="16">
        <f>(RIGHT(R24,2)+((RIGHT(T24,2)*0.44)-V24+AB24))</f>
        <v>86.4</v>
      </c>
      <c r="N11" s="15">
        <f>L11/M11</f>
        <v>0.72916666666666663</v>
      </c>
      <c r="O11" s="15">
        <f>K24/M11</f>
        <v>0.15046296296296297</v>
      </c>
      <c r="P11" s="27">
        <f>(LEFT(S24,1)/RIGHT(S24,2))</f>
        <v>0.22222222222222221</v>
      </c>
    </row>
    <row r="14" spans="1:16" x14ac:dyDescent="0.2">
      <c r="C14" s="28"/>
    </row>
    <row r="18" spans="1:30" ht="6" customHeight="1" x14ac:dyDescent="0.2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</row>
    <row r="21" spans="1:30" ht="25" x14ac:dyDescent="0.2">
      <c r="B21" s="10" t="s">
        <v>16</v>
      </c>
      <c r="C21" s="10" t="s">
        <v>17</v>
      </c>
      <c r="D21" s="10" t="s">
        <v>18</v>
      </c>
      <c r="E21" s="10" t="s">
        <v>19</v>
      </c>
      <c r="F21" s="10" t="s">
        <v>20</v>
      </c>
      <c r="G21" s="10" t="s">
        <v>21</v>
      </c>
      <c r="H21" s="10" t="s">
        <v>22</v>
      </c>
      <c r="I21" s="10" t="s">
        <v>23</v>
      </c>
      <c r="J21" s="10" t="s">
        <v>24</v>
      </c>
      <c r="K21" s="10" t="s">
        <v>25</v>
      </c>
      <c r="L21" s="10" t="s">
        <v>26</v>
      </c>
      <c r="M21" s="10" t="s">
        <v>27</v>
      </c>
      <c r="N21" s="10" t="s">
        <v>28</v>
      </c>
      <c r="O21" s="22" t="s">
        <v>29</v>
      </c>
      <c r="P21" s="22" t="s">
        <v>3</v>
      </c>
      <c r="R21" s="10" t="s">
        <v>16</v>
      </c>
      <c r="S21" s="10" t="s">
        <v>17</v>
      </c>
      <c r="T21" s="10" t="s">
        <v>18</v>
      </c>
      <c r="U21" s="10" t="s">
        <v>19</v>
      </c>
      <c r="V21" s="10" t="s">
        <v>20</v>
      </c>
      <c r="W21" s="10" t="s">
        <v>21</v>
      </c>
      <c r="X21" s="10" t="s">
        <v>22</v>
      </c>
      <c r="Y21" s="10" t="s">
        <v>23</v>
      </c>
      <c r="Z21" s="10" t="s">
        <v>24</v>
      </c>
      <c r="AA21" s="10" t="s">
        <v>25</v>
      </c>
      <c r="AB21" s="10" t="s">
        <v>26</v>
      </c>
      <c r="AC21" s="10" t="s">
        <v>27</v>
      </c>
      <c r="AD21" s="10" t="s">
        <v>28</v>
      </c>
    </row>
    <row r="22" spans="1:30" ht="50" customHeight="1" x14ac:dyDescent="0.2">
      <c r="A22" s="11" t="s">
        <v>30</v>
      </c>
      <c r="B22" s="11" t="str">
        <f>AVERAGE(LEFT(B23,2),LEFT(B24,2))&amp;"/"&amp;AVERAGE(RIGHT(B23,2),RIGHT(B24,2))</f>
        <v>18/52,5</v>
      </c>
      <c r="C22" s="11" t="str">
        <f>AVERAGE(LEFT(C23,1),LEFT(C24,1))&amp;"/"&amp;AVERAGE(RIGHT(C23,1),RIGHT(C24,1))</f>
        <v>1,5/6</v>
      </c>
      <c r="D22" s="11" t="str">
        <f>AVERAGE(LEFT(D23,2),LEFT(D24,2))&amp;"/"&amp;AVERAGE(RIGHT(D23,2),RIGHT(D24,2))</f>
        <v>12,5/22</v>
      </c>
      <c r="E22" s="11"/>
      <c r="F22" s="11">
        <f>AVERAGE(F23:F24)</f>
        <v>14.5</v>
      </c>
      <c r="G22" s="11">
        <f t="shared" ref="G22:L22" si="0">AVERAGE(G23:G24)</f>
        <v>28.5</v>
      </c>
      <c r="H22" s="11">
        <f t="shared" si="0"/>
        <v>43</v>
      </c>
      <c r="I22" s="11">
        <f t="shared" si="0"/>
        <v>11.5</v>
      </c>
      <c r="J22" s="11">
        <f t="shared" si="0"/>
        <v>10.5</v>
      </c>
      <c r="K22" s="11">
        <f t="shared" si="0"/>
        <v>11.5</v>
      </c>
      <c r="L22" s="11">
        <f t="shared" si="0"/>
        <v>40.5</v>
      </c>
      <c r="M22" s="11">
        <f t="shared" ref="M22" si="1">AVERAGE(M23:M24)</f>
        <v>4</v>
      </c>
      <c r="N22" s="11">
        <f t="shared" ref="N22" si="2">AVERAGE(N23:N24)</f>
        <v>50</v>
      </c>
      <c r="O22" s="20">
        <f>AVERAGE(O23:O24)</f>
        <v>0.34046052631578949</v>
      </c>
      <c r="P22" s="20">
        <f>AVERAGE(P23:P24)</f>
        <v>0.25</v>
      </c>
      <c r="R22" s="18" t="str">
        <f>AVERAGE(LEFT(R23,2),LEFT(R24,2))&amp;"/"&amp;AVERAGE(RIGHT(R23,2),RIGHT(R24,2))</f>
        <v>30/73</v>
      </c>
      <c r="S22" s="18" t="str">
        <f>AVERAGE(LEFT(S23,1),LEFT(S24,1))&amp;"/"&amp;AVERAGE(RIGHT(S23,2),RIGHT(S24,2))</f>
        <v>4,5/22</v>
      </c>
      <c r="T22" s="18" t="str">
        <f>AVERAGE(LEFT(T23,2),LEFT(T24,1))&amp;"/"&amp;AVERAGE(RIGHT(T23,2),RIGHT(T24,2))</f>
        <v>9/14,5</v>
      </c>
      <c r="U22" s="19"/>
      <c r="V22" s="18">
        <f>AVERAGE(V23:V24)</f>
        <v>16.5</v>
      </c>
      <c r="W22" s="18">
        <f t="shared" ref="W22:AD22" si="3">AVERAGE(W23:W24)</f>
        <v>24.5</v>
      </c>
      <c r="X22" s="18">
        <f t="shared" si="3"/>
        <v>41</v>
      </c>
      <c r="Y22" s="18">
        <f t="shared" si="3"/>
        <v>20.5</v>
      </c>
      <c r="Z22" s="18">
        <f t="shared" si="3"/>
        <v>22</v>
      </c>
      <c r="AA22" s="18">
        <f t="shared" si="3"/>
        <v>21</v>
      </c>
      <c r="AB22" s="18">
        <f t="shared" si="3"/>
        <v>28</v>
      </c>
      <c r="AC22" s="18">
        <f t="shared" si="3"/>
        <v>2</v>
      </c>
      <c r="AD22" s="18">
        <f t="shared" si="3"/>
        <v>73.5</v>
      </c>
    </row>
    <row r="23" spans="1:30" ht="25" x14ac:dyDescent="0.2">
      <c r="A23" s="12" t="s">
        <v>14</v>
      </c>
      <c r="B23" s="12" t="s">
        <v>31</v>
      </c>
      <c r="C23" s="13" t="s">
        <v>32</v>
      </c>
      <c r="D23" s="13" t="s">
        <v>33</v>
      </c>
      <c r="E23" s="12"/>
      <c r="F23" s="12">
        <v>11</v>
      </c>
      <c r="G23" s="12">
        <v>31</v>
      </c>
      <c r="H23" s="12">
        <f>F23+G23</f>
        <v>42</v>
      </c>
      <c r="I23" s="12">
        <v>10</v>
      </c>
      <c r="J23" s="12">
        <v>13</v>
      </c>
      <c r="K23" s="12">
        <v>10</v>
      </c>
      <c r="L23" s="12">
        <v>47</v>
      </c>
      <c r="M23" s="12">
        <v>5</v>
      </c>
      <c r="N23" s="12">
        <v>42</v>
      </c>
      <c r="O23" s="21">
        <f>LEFT(B$23,2)/RIGHT(B$23,2)</f>
        <v>0.3125</v>
      </c>
      <c r="P23" s="24">
        <f>LEFT(C23,1)/RIGHT(C23,1)</f>
        <v>0</v>
      </c>
      <c r="R23" s="12" t="s">
        <v>42</v>
      </c>
      <c r="S23" s="13" t="s">
        <v>37</v>
      </c>
      <c r="T23" s="13" t="s">
        <v>38</v>
      </c>
      <c r="U23" s="12"/>
      <c r="V23" s="12">
        <v>17</v>
      </c>
      <c r="W23" s="12">
        <v>26</v>
      </c>
      <c r="X23" s="12">
        <f>V23+W23</f>
        <v>43</v>
      </c>
      <c r="Y23" s="12">
        <v>20</v>
      </c>
      <c r="Z23" s="12">
        <v>21</v>
      </c>
      <c r="AA23" s="12">
        <v>29</v>
      </c>
      <c r="AB23" s="12">
        <v>25</v>
      </c>
      <c r="AC23" s="12">
        <v>1</v>
      </c>
      <c r="AD23" s="12">
        <v>84</v>
      </c>
    </row>
    <row r="24" spans="1:30" ht="25" x14ac:dyDescent="0.2">
      <c r="A24" s="5" t="s">
        <v>15</v>
      </c>
      <c r="B24" s="12" t="s">
        <v>34</v>
      </c>
      <c r="C24" s="13" t="s">
        <v>35</v>
      </c>
      <c r="D24" s="12" t="s">
        <v>36</v>
      </c>
      <c r="E24" s="12"/>
      <c r="F24" s="12">
        <v>18</v>
      </c>
      <c r="G24" s="12">
        <v>26</v>
      </c>
      <c r="H24" s="12">
        <f>F24+G24</f>
        <v>44</v>
      </c>
      <c r="I24" s="12">
        <v>13</v>
      </c>
      <c r="J24" s="12">
        <v>8</v>
      </c>
      <c r="K24" s="12">
        <v>13</v>
      </c>
      <c r="L24" s="12">
        <v>34</v>
      </c>
      <c r="M24" s="12">
        <v>3</v>
      </c>
      <c r="N24" s="12">
        <v>58</v>
      </c>
      <c r="O24" s="23">
        <f>LEFT(B$24,2)/RIGHT(B$24,2)</f>
        <v>0.36842105263157893</v>
      </c>
      <c r="P24" s="25">
        <f>LEFT(C$24,1)/RIGHT(C$24,1)</f>
        <v>0.5</v>
      </c>
      <c r="R24" s="12" t="s">
        <v>39</v>
      </c>
      <c r="S24" s="13" t="s">
        <v>40</v>
      </c>
      <c r="T24" s="13" t="s">
        <v>41</v>
      </c>
      <c r="U24" s="12"/>
      <c r="V24" s="12">
        <v>16</v>
      </c>
      <c r="W24" s="12">
        <v>23</v>
      </c>
      <c r="X24" s="12">
        <f>V24+W24</f>
        <v>39</v>
      </c>
      <c r="Y24" s="12">
        <v>21</v>
      </c>
      <c r="Z24" s="12">
        <v>23</v>
      </c>
      <c r="AA24" s="12">
        <v>13</v>
      </c>
      <c r="AB24" s="12">
        <v>31</v>
      </c>
      <c r="AC24" s="12">
        <v>3</v>
      </c>
      <c r="AD24" s="12">
        <v>63</v>
      </c>
    </row>
  </sheetData>
  <mergeCells count="14">
    <mergeCell ref="F2:F5"/>
    <mergeCell ref="A2:A5"/>
    <mergeCell ref="B2:B5"/>
    <mergeCell ref="C2:C5"/>
    <mergeCell ref="D2:D5"/>
    <mergeCell ref="E2:E5"/>
    <mergeCell ref="N2:N5"/>
    <mergeCell ref="O2:O5"/>
    <mergeCell ref="G2:G5"/>
    <mergeCell ref="H2:H5"/>
    <mergeCell ref="I2:I5"/>
    <mergeCell ref="K2:K5"/>
    <mergeCell ref="L2:L5"/>
    <mergeCell ref="M2:M5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Mattéo Moenner-Mad</dc:creator>
  <cp:lastModifiedBy>Mattéo Moenner-Mad</cp:lastModifiedBy>
  <dcterms:created xsi:type="dcterms:W3CDTF">2024-06-15T12:04:25Z</dcterms:created>
  <dcterms:modified xsi:type="dcterms:W3CDTF">2024-06-17T13:14:04Z</dcterms:modified>
</cp:coreProperties>
</file>