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50" windowWidth="17715" windowHeight="8220"/>
  </bookViews>
  <sheets>
    <sheet name="Récap" sheetId="1" r:id="rId1"/>
    <sheet name="Taj" sheetId="2" r:id="rId2"/>
    <sheet name="Wave Pastel" sheetId="3" r:id="rId3"/>
    <sheet name="Lovebird" sheetId="4" r:id="rId4"/>
  </sheets>
  <definedNames>
    <definedName name="Tablo">OFFSET(Récap!$S$2:$AG$2,,,COUNTA(Récap!$S:$S)-1)</definedName>
    <definedName name="Type">OFFSET(Récap!$S$2,,,COUNTA(Récap!$S:$S)-1)</definedName>
  </definedNames>
  <calcPr calcId="125725" fullCalcOnLoad="1"/>
</workbook>
</file>

<file path=xl/calcChain.xml><?xml version="1.0" encoding="utf-8"?>
<calcChain xmlns="http://schemas.openxmlformats.org/spreadsheetml/2006/main">
  <c r="G8" i="1"/>
  <c r="G9"/>
  <c r="G10"/>
  <c r="G11"/>
  <c r="G12"/>
  <c r="G13"/>
  <c r="G16"/>
  <c r="G17"/>
  <c r="G18"/>
  <c r="G19"/>
  <c r="G20"/>
  <c r="G21"/>
  <c r="G22"/>
  <c r="G3"/>
  <c r="M10" i="4"/>
  <c r="J10"/>
  <c r="K10"/>
  <c r="L10" s="1"/>
  <c r="M9"/>
  <c r="J9"/>
  <c r="K9" s="1"/>
  <c r="L9" s="1"/>
  <c r="M8"/>
  <c r="J8"/>
  <c r="K8" s="1"/>
  <c r="L8" s="1"/>
  <c r="M7"/>
  <c r="J7"/>
  <c r="K7" s="1"/>
  <c r="L7" s="1"/>
  <c r="M6"/>
  <c r="J6"/>
  <c r="K6" s="1"/>
  <c r="L6" s="1"/>
  <c r="M5"/>
  <c r="J5"/>
  <c r="K5" s="1"/>
  <c r="L5" s="1"/>
  <c r="M4"/>
  <c r="J4"/>
  <c r="K4" s="1"/>
  <c r="L4" s="1"/>
  <c r="M10" i="3"/>
  <c r="J10"/>
  <c r="K10" s="1"/>
  <c r="L10" s="1"/>
  <c r="M9"/>
  <c r="J9"/>
  <c r="K9" s="1"/>
  <c r="L9" s="1"/>
  <c r="M8"/>
  <c r="J8"/>
  <c r="K8" s="1"/>
  <c r="L8" s="1"/>
  <c r="M7"/>
  <c r="J7"/>
  <c r="K7" s="1"/>
  <c r="L7" s="1"/>
  <c r="M6"/>
  <c r="J6"/>
  <c r="K6" s="1"/>
  <c r="L6" s="1"/>
  <c r="M5"/>
  <c r="J5"/>
  <c r="K5" s="1"/>
  <c r="L5" s="1"/>
  <c r="M4"/>
  <c r="J4"/>
  <c r="K4" s="1"/>
  <c r="L4" s="1"/>
  <c r="F3" i="1"/>
  <c r="H3"/>
  <c r="I3"/>
  <c r="J3"/>
  <c r="K3"/>
  <c r="L3"/>
  <c r="M3"/>
  <c r="N3"/>
  <c r="O3"/>
  <c r="P3"/>
  <c r="Q3"/>
  <c r="E3"/>
  <c r="J5" i="2"/>
  <c r="K5"/>
  <c r="M5"/>
  <c r="L5"/>
  <c r="J6"/>
  <c r="K6"/>
  <c r="M6"/>
  <c r="L6"/>
  <c r="J7"/>
  <c r="K7"/>
  <c r="M7"/>
  <c r="L7"/>
  <c r="J8"/>
  <c r="K8"/>
  <c r="M8"/>
  <c r="L8"/>
  <c r="J9"/>
  <c r="K9"/>
  <c r="M9"/>
  <c r="L9"/>
  <c r="J10"/>
  <c r="K10"/>
  <c r="M10"/>
  <c r="L10"/>
  <c r="J11"/>
  <c r="K11"/>
  <c r="M11"/>
  <c r="L11"/>
  <c r="J4"/>
  <c r="K4"/>
  <c r="M4"/>
  <c r="L4"/>
  <c r="I8" i="1"/>
  <c r="I9"/>
  <c r="I10"/>
  <c r="I11"/>
  <c r="I12"/>
  <c r="I13"/>
  <c r="I16"/>
  <c r="I17"/>
  <c r="I18"/>
  <c r="I19"/>
  <c r="I20"/>
  <c r="I21"/>
  <c r="I22"/>
</calcChain>
</file>

<file path=xl/comments1.xml><?xml version="1.0" encoding="utf-8"?>
<comments xmlns="http://schemas.openxmlformats.org/spreadsheetml/2006/main">
  <authors>
    <author>Alain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Alain:</t>
        </r>
        <r>
          <rPr>
            <sz val="9"/>
            <color indexed="81"/>
            <rFont val="Tahoma"/>
            <family val="2"/>
          </rPr>
          <t xml:space="preserve">
La formule dans cette cellule est pour ajouter un % au prix target qui sont dans la collone "A" et qui font référence à l'onglet nommé "Tarif 2011"</t>
        </r>
      </text>
    </comment>
  </commentList>
</comments>
</file>

<file path=xl/comments2.xml><?xml version="1.0" encoding="utf-8"?>
<comments xmlns="http://schemas.openxmlformats.org/spreadsheetml/2006/main">
  <authors>
    <author>Alain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Alain:</t>
        </r>
        <r>
          <rPr>
            <sz val="9"/>
            <color indexed="81"/>
            <rFont val="Tahoma"/>
            <family val="2"/>
          </rPr>
          <t xml:space="preserve">
La formule dans cette cellule est pour ajouter un % au prix target qui sont dans la collone "A" et qui font référence à l'onglet nommé "Tarif 2011"</t>
        </r>
      </text>
    </comment>
  </commentList>
</comments>
</file>

<file path=xl/comments3.xml><?xml version="1.0" encoding="utf-8"?>
<comments xmlns="http://schemas.openxmlformats.org/spreadsheetml/2006/main">
  <authors>
    <author>Alain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Alain:</t>
        </r>
        <r>
          <rPr>
            <sz val="9"/>
            <color indexed="81"/>
            <rFont val="Tahoma"/>
            <family val="2"/>
          </rPr>
          <t xml:space="preserve">
La formule dans cette cellule est pour ajouter un % au prix target qui sont dans la collone "A" et qui font référence à l'onglet nommé "Tarif 2011"</t>
        </r>
      </text>
    </comment>
  </commentList>
</comments>
</file>

<file path=xl/sharedStrings.xml><?xml version="1.0" encoding="utf-8"?>
<sst xmlns="http://schemas.openxmlformats.org/spreadsheetml/2006/main" count="275" uniqueCount="123">
  <si>
    <t>PA</t>
  </si>
  <si>
    <t>PV</t>
  </si>
  <si>
    <t>Ø</t>
  </si>
  <si>
    <t>Hauteur</t>
  </si>
  <si>
    <t>% à appliquer</t>
  </si>
  <si>
    <t>Incidence Trans %</t>
  </si>
  <si>
    <t>PV + Centimes</t>
  </si>
  <si>
    <t>PV Total</t>
  </si>
  <si>
    <t>?</t>
  </si>
  <si>
    <t>choisir</t>
  </si>
  <si>
    <r>
      <t>diam.</t>
    </r>
    <r>
      <rPr>
        <sz val="8"/>
        <color indexed="8"/>
        <rFont val="Arial"/>
      </rPr>
      <t xml:space="preserve"> </t>
    </r>
  </si>
  <si>
    <r>
      <t>height</t>
    </r>
    <r>
      <rPr>
        <sz val="8"/>
        <color indexed="8"/>
        <rFont val="Arial"/>
      </rPr>
      <t xml:space="preserve"> </t>
    </r>
  </si>
  <si>
    <r>
      <t>tray</t>
    </r>
    <r>
      <rPr>
        <sz val="8"/>
        <color indexed="8"/>
        <rFont val="Arial"/>
      </rPr>
      <t xml:space="preserve"> </t>
    </r>
  </si>
  <si>
    <r>
      <t>1/2 pal</t>
    </r>
    <r>
      <rPr>
        <sz val="8"/>
        <color indexed="8"/>
        <rFont val="Arial"/>
      </rPr>
      <t xml:space="preserve"> </t>
    </r>
  </si>
  <si>
    <r>
      <t>1 pal</t>
    </r>
    <r>
      <rPr>
        <sz val="8"/>
        <color indexed="8"/>
        <rFont val="Arial"/>
      </rPr>
      <t xml:space="preserve"> </t>
    </r>
  </si>
  <si>
    <r>
      <t>l/pal</t>
    </r>
    <r>
      <rPr>
        <sz val="8"/>
        <color indexed="8"/>
        <rFont val="Arial"/>
      </rPr>
      <t xml:space="preserve"> </t>
    </r>
  </si>
  <si>
    <r>
      <t>€ ht</t>
    </r>
    <r>
      <rPr>
        <sz val="8"/>
        <color indexed="8"/>
        <rFont val="Arial"/>
      </rPr>
      <t xml:space="preserve"> </t>
    </r>
  </si>
  <si>
    <t>9cm</t>
  </si>
  <si>
    <t>7.5 cm</t>
  </si>
  <si>
    <t>23x6t</t>
  </si>
  <si>
    <t xml:space="preserve">10cm </t>
  </si>
  <si>
    <t xml:space="preserve">9.5 cm </t>
  </si>
  <si>
    <t xml:space="preserve">19x6t </t>
  </si>
  <si>
    <t xml:space="preserve">12.5cm </t>
  </si>
  <si>
    <t xml:space="preserve">11 cm </t>
  </si>
  <si>
    <t xml:space="preserve">17x6t </t>
  </si>
  <si>
    <t xml:space="preserve">15,5cm </t>
  </si>
  <si>
    <t xml:space="preserve">14 cm </t>
  </si>
  <si>
    <t xml:space="preserve">14x6t </t>
  </si>
  <si>
    <t xml:space="preserve">17,5cm </t>
  </si>
  <si>
    <t xml:space="preserve">15.5 cm </t>
  </si>
  <si>
    <t xml:space="preserve">13x5t </t>
  </si>
  <si>
    <t xml:space="preserve">19,5cm </t>
  </si>
  <si>
    <t xml:space="preserve">17,5 cm </t>
  </si>
  <si>
    <t xml:space="preserve">12x4t </t>
  </si>
  <si>
    <t xml:space="preserve">22cm </t>
  </si>
  <si>
    <t xml:space="preserve">19,5 cm </t>
  </si>
  <si>
    <t xml:space="preserve">11x4t+8t </t>
  </si>
  <si>
    <t xml:space="preserve">26cm </t>
  </si>
  <si>
    <t xml:space="preserve">22,5 cm </t>
  </si>
  <si>
    <t xml:space="preserve">8x12t </t>
  </si>
  <si>
    <r>
      <t>pack</t>
    </r>
    <r>
      <rPr>
        <sz val="8"/>
        <color indexed="8"/>
        <rFont val="Arial"/>
      </rPr>
      <t xml:space="preserve"> </t>
    </r>
  </si>
  <si>
    <t>€ ht</t>
  </si>
  <si>
    <r>
      <t>9cm</t>
    </r>
    <r>
      <rPr>
        <sz val="8"/>
        <color indexed="8"/>
        <rFont val="Arial"/>
      </rPr>
      <t xml:space="preserve"> </t>
    </r>
  </si>
  <si>
    <r>
      <t>6cm</t>
    </r>
    <r>
      <rPr>
        <sz val="8"/>
        <color indexed="8"/>
        <rFont val="Arial"/>
      </rPr>
      <t xml:space="preserve"> </t>
    </r>
  </si>
  <si>
    <r>
      <t>1320/2760</t>
    </r>
    <r>
      <rPr>
        <sz val="8"/>
        <color indexed="8"/>
        <rFont val="Arial"/>
      </rPr>
      <t xml:space="preserve"> </t>
    </r>
  </si>
  <si>
    <r>
      <t>10cm</t>
    </r>
    <r>
      <rPr>
        <sz val="8"/>
        <color indexed="8"/>
        <rFont val="Arial"/>
      </rPr>
      <t xml:space="preserve"> </t>
    </r>
  </si>
  <si>
    <r>
      <t>8,5cm</t>
    </r>
    <r>
      <rPr>
        <sz val="8"/>
        <color indexed="8"/>
        <rFont val="Arial"/>
      </rPr>
      <t xml:space="preserve"> </t>
    </r>
  </si>
  <si>
    <r>
      <t>792/1656</t>
    </r>
    <r>
      <rPr>
        <sz val="8"/>
        <color indexed="8"/>
        <rFont val="Arial"/>
      </rPr>
      <t xml:space="preserve"> </t>
    </r>
  </si>
  <si>
    <r>
      <t>12cm</t>
    </r>
    <r>
      <rPr>
        <sz val="8"/>
        <color indexed="8"/>
        <rFont val="Arial"/>
      </rPr>
      <t xml:space="preserve"> </t>
    </r>
  </si>
  <si>
    <r>
      <t>540/1080</t>
    </r>
    <r>
      <rPr>
        <sz val="8"/>
        <color indexed="8"/>
        <rFont val="Arial"/>
      </rPr>
      <t xml:space="preserve"> </t>
    </r>
  </si>
  <si>
    <r>
      <t>15cm</t>
    </r>
    <r>
      <rPr>
        <sz val="8"/>
        <color indexed="8"/>
        <rFont val="Arial"/>
      </rPr>
      <t xml:space="preserve"> </t>
    </r>
  </si>
  <si>
    <r>
      <t>288/648</t>
    </r>
    <r>
      <rPr>
        <sz val="8"/>
        <color indexed="8"/>
        <rFont val="Arial"/>
      </rPr>
      <t xml:space="preserve"> </t>
    </r>
  </si>
  <si>
    <r>
      <t>17cm</t>
    </r>
    <r>
      <rPr>
        <sz val="8"/>
        <color indexed="8"/>
        <rFont val="Arial"/>
      </rPr>
      <t xml:space="preserve"> </t>
    </r>
  </si>
  <si>
    <r>
      <t>14cm</t>
    </r>
    <r>
      <rPr>
        <sz val="8"/>
        <color indexed="8"/>
        <rFont val="Arial"/>
      </rPr>
      <t xml:space="preserve"> </t>
    </r>
  </si>
  <si>
    <r>
      <t>210/450</t>
    </r>
    <r>
      <rPr>
        <sz val="8"/>
        <color indexed="8"/>
        <rFont val="Arial"/>
      </rPr>
      <t xml:space="preserve"> </t>
    </r>
  </si>
  <si>
    <t>16cm</t>
  </si>
  <si>
    <t>144/312</t>
  </si>
  <si>
    <t>22cm</t>
  </si>
  <si>
    <t>96/224</t>
  </si>
  <si>
    <t xml:space="preserve">8,5cm </t>
  </si>
  <si>
    <t xml:space="preserve">23x6t </t>
  </si>
  <si>
    <t xml:space="preserve">12cm </t>
  </si>
  <si>
    <t xml:space="preserve">20x6t </t>
  </si>
  <si>
    <t xml:space="preserve">15cm </t>
  </si>
  <si>
    <t xml:space="preserve">16x6t </t>
  </si>
  <si>
    <t xml:space="preserve">17cm </t>
  </si>
  <si>
    <t xml:space="preserve">14cm </t>
  </si>
  <si>
    <t xml:space="preserve">15x5t </t>
  </si>
  <si>
    <t xml:space="preserve">16cm </t>
  </si>
  <si>
    <t xml:space="preserve">13x4t </t>
  </si>
  <si>
    <t xml:space="preserve">18,5cm </t>
  </si>
  <si>
    <t>25,7cm</t>
  </si>
  <si>
    <t>21cm</t>
  </si>
  <si>
    <t>10x12t</t>
  </si>
  <si>
    <r>
      <t>½/1Pal</t>
    </r>
    <r>
      <rPr>
        <sz val="8"/>
        <color indexed="8"/>
        <rFont val="Arial"/>
      </rPr>
      <t xml:space="preserve"> </t>
    </r>
  </si>
  <si>
    <t>% en plus</t>
  </si>
  <si>
    <t>Total PV</t>
  </si>
  <si>
    <t>plus cts</t>
  </si>
  <si>
    <t>Transport?</t>
  </si>
  <si>
    <t>Tarif Usine</t>
  </si>
  <si>
    <t>http://forum.excel-pratique.com/excel/creation-d-un-tableau-avec-liste-deroulante-t22257.html</t>
  </si>
  <si>
    <t xml:space="preserve">540/1080 </t>
  </si>
  <si>
    <t xml:space="preserve">288/648 </t>
  </si>
  <si>
    <t xml:space="preserve">210/450 </t>
  </si>
  <si>
    <t>Taj</t>
  </si>
  <si>
    <t xml:space="preserve">9cm </t>
  </si>
  <si>
    <t xml:space="preserve">6cm </t>
  </si>
  <si>
    <t xml:space="preserve">1320/2760 </t>
  </si>
  <si>
    <t xml:space="preserve">792/1656 </t>
  </si>
  <si>
    <t>Wave Pastel</t>
  </si>
  <si>
    <t>Lovebird</t>
  </si>
  <si>
    <t>Taj9cm</t>
  </si>
  <si>
    <t xml:space="preserve">Taj10cm </t>
  </si>
  <si>
    <t xml:space="preserve">Taj12.5cm </t>
  </si>
  <si>
    <t xml:space="preserve">Taj15,5cm </t>
  </si>
  <si>
    <t xml:space="preserve">Taj17,5cm </t>
  </si>
  <si>
    <t xml:space="preserve">Taj19,5cm </t>
  </si>
  <si>
    <t xml:space="preserve">Taj22cm </t>
  </si>
  <si>
    <t xml:space="preserve">Wave Pastel9cm </t>
  </si>
  <si>
    <t xml:space="preserve">Wave Pastel10cm </t>
  </si>
  <si>
    <t xml:space="preserve">Wave Pastel12cm </t>
  </si>
  <si>
    <t xml:space="preserve">Wave Pastel15cm </t>
  </si>
  <si>
    <t xml:space="preserve">Wave Pastel17cm </t>
  </si>
  <si>
    <t>Wave Pastel19,5</t>
  </si>
  <si>
    <t xml:space="preserve">Lovebird10cm </t>
  </si>
  <si>
    <t xml:space="preserve">Lovebird12cm </t>
  </si>
  <si>
    <t xml:space="preserve">Lovebird15cm </t>
  </si>
  <si>
    <t xml:space="preserve">Lovebird17cm </t>
  </si>
  <si>
    <t xml:space="preserve">Lovebird19,5cm </t>
  </si>
  <si>
    <t xml:space="preserve">Lovebird22cm </t>
  </si>
  <si>
    <t>Lovebird25,7cm</t>
  </si>
  <si>
    <t xml:space="preserve">diam. </t>
  </si>
  <si>
    <t xml:space="preserve">height </t>
  </si>
  <si>
    <t xml:space="preserve">tray </t>
  </si>
  <si>
    <t xml:space="preserve">1/2 pal </t>
  </si>
  <si>
    <t xml:space="preserve">1 pal </t>
  </si>
  <si>
    <t xml:space="preserve">l/pal </t>
  </si>
  <si>
    <t xml:space="preserve">€ ht </t>
  </si>
  <si>
    <t>Type</t>
  </si>
  <si>
    <t>Modèle</t>
  </si>
  <si>
    <t xml:space="preserve">Taj26cm </t>
  </si>
  <si>
    <t>Wave Pastel22cm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</si>
</sst>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&quot;€&quot;"/>
    <numFmt numFmtId="168" formatCode="#,##0.00\ _€"/>
  </numFmts>
  <fonts count="21">
    <font>
      <sz val="11"/>
      <color theme="1"/>
      <name val="Calibri"/>
      <family val="2"/>
      <scheme val="minor"/>
    </font>
    <font>
      <sz val="11"/>
      <color indexed="12"/>
      <name val="Calibri"/>
      <family val="2"/>
    </font>
    <font>
      <sz val="8"/>
      <color indexed="8"/>
      <name val="Arial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8"/>
      <color indexed="8"/>
      <name val="Century Gothic"/>
    </font>
    <font>
      <sz val="8"/>
      <color indexed="8"/>
      <name val="Century Gothic"/>
    </font>
    <font>
      <b/>
      <sz val="8"/>
      <color indexed="8"/>
      <name val="Arial"/>
    </font>
    <font>
      <sz val="8"/>
      <color indexed="8"/>
      <name val="Arial"/>
    </font>
    <font>
      <b/>
      <sz val="10"/>
      <color indexed="8"/>
      <name val="Arial"/>
      <family val="2"/>
    </font>
    <font>
      <b/>
      <sz val="11"/>
      <color indexed="1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indexed="10"/>
      <name val="Calibri"/>
      <family val="2"/>
    </font>
    <font>
      <b/>
      <sz val="12"/>
      <color indexed="10"/>
      <name val="Calibri"/>
      <family val="2"/>
    </font>
    <font>
      <sz val="11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b/>
      <sz val="10"/>
      <color indexed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2" borderId="1" xfId="0" applyFont="1" applyFill="1" applyBorder="1"/>
    <xf numFmtId="0" fontId="5" fillId="0" borderId="2" xfId="0" applyFont="1" applyBorder="1" applyAlignment="1">
      <alignment horizontal="center" wrapText="1" readingOrder="1"/>
    </xf>
    <xf numFmtId="0" fontId="6" fillId="0" borderId="2" xfId="0" applyFont="1" applyBorder="1" applyAlignment="1">
      <alignment horizontal="center" wrapText="1" readingOrder="1"/>
    </xf>
    <xf numFmtId="8" fontId="6" fillId="0" borderId="2" xfId="0" applyNumberFormat="1" applyFont="1" applyBorder="1" applyAlignment="1">
      <alignment horizontal="center" vertical="center" wrapText="1" readingOrder="1"/>
    </xf>
    <xf numFmtId="0" fontId="8" fillId="0" borderId="2" xfId="0" applyFont="1" applyBorder="1" applyAlignment="1">
      <alignment horizontal="center" wrapText="1" readingOrder="1"/>
    </xf>
    <xf numFmtId="8" fontId="6" fillId="3" borderId="3" xfId="0" applyNumberFormat="1" applyFont="1" applyFill="1" applyBorder="1" applyAlignment="1">
      <alignment horizontal="center" vertical="center" wrapText="1" readingOrder="1"/>
    </xf>
    <xf numFmtId="9" fontId="0" fillId="3" borderId="4" xfId="0" applyNumberForma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168" fontId="0" fillId="3" borderId="1" xfId="0" applyNumberFormat="1" applyFill="1" applyBorder="1" applyAlignment="1">
      <alignment horizontal="center" vertical="center"/>
    </xf>
    <xf numFmtId="164" fontId="10" fillId="3" borderId="1" xfId="0" applyNumberFormat="1" applyFont="1" applyFill="1" applyBorder="1" applyAlignment="1">
      <alignment horizontal="center" vertical="center"/>
    </xf>
    <xf numFmtId="8" fontId="6" fillId="3" borderId="5" xfId="0" applyNumberFormat="1" applyFont="1" applyFill="1" applyBorder="1" applyAlignment="1">
      <alignment horizontal="center" vertical="center" wrapText="1" readingOrder="1"/>
    </xf>
    <xf numFmtId="8" fontId="6" fillId="3" borderId="6" xfId="0" applyNumberFormat="1" applyFont="1" applyFill="1" applyBorder="1" applyAlignment="1">
      <alignment horizontal="center" vertical="center" wrapText="1" readingOrder="1"/>
    </xf>
    <xf numFmtId="0" fontId="10" fillId="3" borderId="1" xfId="0" applyFont="1" applyFill="1" applyBorder="1" applyAlignment="1">
      <alignment horizontal="center" vertical="center"/>
    </xf>
    <xf numFmtId="164" fontId="9" fillId="4" borderId="0" xfId="0" applyNumberFormat="1" applyFont="1" applyFill="1" applyBorder="1" applyAlignment="1">
      <alignment horizontal="center" vertical="top" wrapText="1"/>
    </xf>
    <xf numFmtId="9" fontId="0" fillId="4" borderId="0" xfId="0" applyNumberForma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168" fontId="0" fillId="0" borderId="0" xfId="0" applyNumberFormat="1" applyBorder="1" applyAlignment="1">
      <alignment horizontal="center" vertical="center"/>
    </xf>
    <xf numFmtId="164" fontId="10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14" fillId="3" borderId="7" xfId="0" applyFont="1" applyFill="1" applyBorder="1" applyAlignment="1">
      <alignment horizontal="center"/>
    </xf>
    <xf numFmtId="0" fontId="14" fillId="3" borderId="1" xfId="0" applyFont="1" applyFill="1" applyBorder="1" applyAlignment="1">
      <alignment horizontal="center"/>
    </xf>
    <xf numFmtId="49" fontId="14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8" fontId="6" fillId="4" borderId="0" xfId="0" applyNumberFormat="1" applyFont="1" applyFill="1" applyBorder="1" applyAlignment="1">
      <alignment horizontal="center" vertical="center" wrapText="1" readingOrder="1"/>
    </xf>
    <xf numFmtId="8" fontId="3" fillId="3" borderId="1" xfId="0" applyNumberFormat="1" applyFont="1" applyFill="1" applyBorder="1" applyAlignment="1">
      <alignment horizontal="center"/>
    </xf>
    <xf numFmtId="8" fontId="15" fillId="0" borderId="9" xfId="0" applyNumberFormat="1" applyFont="1" applyFill="1" applyBorder="1" applyAlignment="1">
      <alignment horizontal="center"/>
    </xf>
    <xf numFmtId="8" fontId="15" fillId="0" borderId="0" xfId="0" applyNumberFormat="1" applyFont="1" applyFill="1" applyBorder="1" applyAlignment="1">
      <alignment horizontal="center"/>
    </xf>
    <xf numFmtId="0" fontId="16" fillId="0" borderId="0" xfId="1" applyAlignment="1" applyProtection="1"/>
    <xf numFmtId="0" fontId="19" fillId="2" borderId="1" xfId="0" applyFont="1" applyFill="1" applyBorder="1" applyAlignment="1">
      <alignment horizontal="center"/>
    </xf>
    <xf numFmtId="49" fontId="19" fillId="2" borderId="1" xfId="0" applyNumberFormat="1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wrapText="1" readingOrder="1"/>
    </xf>
    <xf numFmtId="0" fontId="0" fillId="5" borderId="1" xfId="0" applyFill="1" applyBorder="1"/>
    <xf numFmtId="0" fontId="19" fillId="5" borderId="1" xfId="0" applyFont="1" applyFill="1" applyBorder="1" applyAlignment="1">
      <alignment horizontal="center" wrapText="1" readingOrder="1"/>
    </xf>
    <xf numFmtId="0" fontId="19" fillId="5" borderId="1" xfId="0" applyFont="1" applyFill="1" applyBorder="1" applyAlignment="1">
      <alignment horizontal="center"/>
    </xf>
    <xf numFmtId="49" fontId="19" fillId="5" borderId="1" xfId="0" applyNumberFormat="1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/>
    </xf>
    <xf numFmtId="10" fontId="20" fillId="2" borderId="1" xfId="0" applyNumberFormat="1" applyFont="1" applyFill="1" applyBorder="1" applyAlignment="1">
      <alignment horizontal="center"/>
    </xf>
    <xf numFmtId="164" fontId="18" fillId="0" borderId="9" xfId="0" applyNumberFormat="1" applyFont="1" applyFill="1" applyBorder="1" applyAlignment="1">
      <alignment horizontal="center"/>
    </xf>
    <xf numFmtId="168" fontId="15" fillId="0" borderId="9" xfId="0" applyNumberFormat="1" applyFont="1" applyFill="1" applyBorder="1" applyAlignment="1">
      <alignment horizontal="center" vertical="center"/>
    </xf>
    <xf numFmtId="164" fontId="18" fillId="0" borderId="9" xfId="0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wrapText="1" readingOrder="1"/>
    </xf>
    <xf numFmtId="8" fontId="8" fillId="0" borderId="10" xfId="0" applyNumberFormat="1" applyFont="1" applyBorder="1" applyAlignment="1">
      <alignment horizontal="center" vertical="center" wrapText="1" readingOrder="1"/>
    </xf>
    <xf numFmtId="0" fontId="14" fillId="3" borderId="11" xfId="0" applyFont="1" applyFill="1" applyBorder="1" applyAlignment="1">
      <alignment horizontal="center"/>
    </xf>
    <xf numFmtId="8" fontId="8" fillId="3" borderId="12" xfId="0" applyNumberFormat="1" applyFont="1" applyFill="1" applyBorder="1" applyAlignment="1">
      <alignment horizontal="center" vertical="center" wrapText="1" readingOrder="1"/>
    </xf>
    <xf numFmtId="8" fontId="8" fillId="3" borderId="13" xfId="0" applyNumberFormat="1" applyFont="1" applyFill="1" applyBorder="1" applyAlignment="1">
      <alignment horizontal="center" vertical="center" wrapText="1" readingOrder="1"/>
    </xf>
    <xf numFmtId="0" fontId="7" fillId="0" borderId="14" xfId="0" applyFont="1" applyBorder="1" applyAlignment="1">
      <alignment horizontal="center" wrapText="1" readingOrder="1"/>
    </xf>
    <xf numFmtId="8" fontId="8" fillId="0" borderId="15" xfId="0" applyNumberFormat="1" applyFont="1" applyBorder="1" applyAlignment="1">
      <alignment horizontal="center" vertical="center" wrapText="1" readingOrder="1"/>
    </xf>
    <xf numFmtId="8" fontId="8" fillId="0" borderId="16" xfId="0" applyNumberFormat="1" applyFont="1" applyBorder="1" applyAlignment="1">
      <alignment horizontal="center" vertical="center" wrapText="1" readingOrder="1"/>
    </xf>
    <xf numFmtId="8" fontId="8" fillId="0" borderId="17" xfId="0" applyNumberFormat="1" applyFont="1" applyBorder="1" applyAlignment="1">
      <alignment horizontal="center" vertical="center" wrapText="1" readingOrder="1"/>
    </xf>
    <xf numFmtId="8" fontId="8" fillId="0" borderId="18" xfId="0" applyNumberFormat="1" applyFont="1" applyBorder="1" applyAlignment="1">
      <alignment horizontal="center" vertical="center" wrapText="1" readingOrder="1"/>
    </xf>
    <xf numFmtId="8" fontId="8" fillId="0" borderId="19" xfId="0" applyNumberFormat="1" applyFont="1" applyBorder="1" applyAlignment="1">
      <alignment horizontal="center" vertical="center" wrapText="1" readingOrder="1"/>
    </xf>
    <xf numFmtId="0" fontId="7" fillId="0" borderId="20" xfId="0" applyFont="1" applyBorder="1" applyAlignment="1">
      <alignment horizontal="center" wrapText="1" readingOrder="1"/>
    </xf>
    <xf numFmtId="0" fontId="0" fillId="6" borderId="0" xfId="0" applyFill="1" applyAlignment="1">
      <alignment horizontal="center"/>
    </xf>
    <xf numFmtId="164" fontId="0" fillId="6" borderId="0" xfId="0" applyNumberFormat="1" applyFill="1" applyAlignment="1">
      <alignment horizontal="center"/>
    </xf>
    <xf numFmtId="9" fontId="0" fillId="6" borderId="0" xfId="0" applyNumberFormat="1" applyFill="1" applyAlignment="1">
      <alignment horizontal="center"/>
    </xf>
    <xf numFmtId="164" fontId="0" fillId="6" borderId="0" xfId="0" applyNumberFormat="1" applyFill="1"/>
    <xf numFmtId="0" fontId="0" fillId="6" borderId="0" xfId="0" applyFill="1"/>
    <xf numFmtId="0" fontId="0" fillId="6" borderId="0" xfId="0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0" fontId="13" fillId="7" borderId="1" xfId="0" applyFont="1" applyFill="1" applyBorder="1" applyAlignment="1">
      <alignment horizontal="center"/>
    </xf>
    <xf numFmtId="0" fontId="0" fillId="7" borderId="0" xfId="0" applyFill="1"/>
    <xf numFmtId="8" fontId="3" fillId="7" borderId="1" xfId="0" applyNumberFormat="1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 vertical="center"/>
    </xf>
    <xf numFmtId="164" fontId="10" fillId="7" borderId="1" xfId="0" applyNumberFormat="1" applyFont="1" applyFill="1" applyBorder="1" applyAlignment="1">
      <alignment horizontal="center" vertical="center"/>
    </xf>
    <xf numFmtId="49" fontId="14" fillId="7" borderId="1" xfId="0" applyNumberFormat="1" applyFont="1" applyFill="1" applyBorder="1" applyAlignment="1">
      <alignment horizontal="center" vertical="center"/>
    </xf>
    <xf numFmtId="168" fontId="0" fillId="7" borderId="1" xfId="0" applyNumberForma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/>
    </xf>
    <xf numFmtId="164" fontId="4" fillId="7" borderId="1" xfId="0" applyNumberFormat="1" applyFont="1" applyFill="1" applyBorder="1" applyAlignment="1">
      <alignment horizontal="center"/>
    </xf>
    <xf numFmtId="9" fontId="0" fillId="7" borderId="4" xfId="0" applyNumberFormat="1" applyFill="1" applyBorder="1" applyAlignment="1">
      <alignment horizontal="center"/>
    </xf>
    <xf numFmtId="0" fontId="14" fillId="7" borderId="7" xfId="0" applyFont="1" applyFill="1" applyBorder="1" applyAlignment="1">
      <alignment horizontal="center"/>
    </xf>
    <xf numFmtId="8" fontId="8" fillId="7" borderId="2" xfId="0" applyNumberFormat="1" applyFont="1" applyFill="1" applyBorder="1" applyAlignment="1">
      <alignment horizontal="center" vertical="center" wrapText="1" readingOrder="1"/>
    </xf>
    <xf numFmtId="8" fontId="8" fillId="7" borderId="8" xfId="0" applyNumberFormat="1" applyFont="1" applyFill="1" applyBorder="1" applyAlignment="1">
      <alignment horizontal="center" vertical="center" wrapText="1" readingOrder="1"/>
    </xf>
    <xf numFmtId="0" fontId="5" fillId="7" borderId="2" xfId="0" applyFont="1" applyFill="1" applyBorder="1" applyAlignment="1">
      <alignment horizontal="center" wrapText="1" readingOrder="1"/>
    </xf>
    <xf numFmtId="0" fontId="6" fillId="7" borderId="2" xfId="0" applyFont="1" applyFill="1" applyBorder="1" applyAlignment="1">
      <alignment horizontal="center" wrapText="1" readingOrder="1"/>
    </xf>
    <xf numFmtId="8" fontId="6" fillId="7" borderId="2" xfId="0" applyNumberFormat="1" applyFont="1" applyFill="1" applyBorder="1" applyAlignment="1">
      <alignment horizontal="center" vertical="center" wrapText="1" readingOrder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</xdr:colOff>
      <xdr:row>20</xdr:row>
      <xdr:rowOff>152400</xdr:rowOff>
    </xdr:from>
    <xdr:to>
      <xdr:col>17</xdr:col>
      <xdr:colOff>552450</xdr:colOff>
      <xdr:row>32</xdr:row>
      <xdr:rowOff>114300</xdr:rowOff>
    </xdr:to>
    <xdr:sp macro="" textlink="">
      <xdr:nvSpPr>
        <xdr:cNvPr id="4" name="ZoneTexte 3"/>
        <xdr:cNvSpPr txBox="1"/>
      </xdr:nvSpPr>
      <xdr:spPr>
        <a:xfrm>
          <a:off x="3171825" y="2571750"/>
          <a:ext cx="5000625" cy="2247900"/>
        </a:xfrm>
        <a:prstGeom prst="rect">
          <a:avLst/>
        </a:prstGeom>
        <a:solidFill>
          <a:srgbClr val="FAB4F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 tableau blanc contient les informations officielles</a:t>
          </a:r>
          <a:r>
            <a:rPr lang="fr-FR" sz="1100" baseline="0"/>
            <a:t> de l'usine: Ø, h, PCB, </a:t>
          </a:r>
        </a:p>
        <a:p>
          <a:r>
            <a:rPr lang="fr-FR" sz="1100" baseline="0"/>
            <a:t>tarif Ex-Works ou DDP, etc etc....  En jaune c'est mon bidouillage pour connaitre le PV (L3 à L11), de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i3 à i11 c'est en théorie le % que j'applique pour connaitre mon PV clients, mais ça va pas  et c'est pour ça que j'ai créé la collone K3 à K11 qui me rajoute des cts d'€ à mon prix d'usine, ce que j'aimerais c'est que lorsque je met un % en  i4 ça calcule en K4  combien de cents en + il y a sur le tarif usine pour me donner au final le PV en L4. Je sais que le transport (DDP) colonne M représente en moyenne 12%  j'airais là aussi pouvoir selectionner avec un menu déroulant "ddp ou ex-works" et qui s'ajouterais à mon PV final. Dans l'ongler "Récap"  j'aimerais à partir d'une liste déroulante  par Ex  appeler la Ref "Taj"  et qu'il apparaisse  sur la page  toute les informations modifiés aupparavant dans l'onglet  en question.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/>
        </a:p>
      </xdr:txBody>
    </xdr:sp>
    <xdr:clientData/>
  </xdr:twoCellAnchor>
  <xdr:twoCellAnchor>
    <xdr:from>
      <xdr:col>5</xdr:col>
      <xdr:colOff>828675</xdr:colOff>
      <xdr:row>25</xdr:row>
      <xdr:rowOff>19050</xdr:rowOff>
    </xdr:from>
    <xdr:to>
      <xdr:col>9</xdr:col>
      <xdr:colOff>752475</xdr:colOff>
      <xdr:row>38</xdr:row>
      <xdr:rowOff>76200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5572125" y="4781550"/>
          <a:ext cx="3581400" cy="2533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Tous les tableaux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doivent avoir le même nombre de colonnes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Doivent commencer à la même ligne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colonnes doivent avoir les mêmes informations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modification d'un tableau met à jour la liste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11</xdr:row>
      <xdr:rowOff>161925</xdr:rowOff>
    </xdr:from>
    <xdr:to>
      <xdr:col>5</xdr:col>
      <xdr:colOff>333375</xdr:colOff>
      <xdr:row>21</xdr:row>
      <xdr:rowOff>19050</xdr:rowOff>
    </xdr:to>
    <xdr:pic>
      <xdr:nvPicPr>
        <xdr:cNvPr id="2069" name="Image 2" descr="imagesCA0EZ8S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5670" t="11969" r="8247" b="16602"/>
        <a:stretch>
          <a:fillRect/>
        </a:stretch>
      </xdr:blipFill>
      <xdr:spPr bwMode="auto">
        <a:xfrm>
          <a:off x="1133475" y="2438400"/>
          <a:ext cx="1590675" cy="1762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457200</xdr:colOff>
      <xdr:row>24</xdr:row>
      <xdr:rowOff>161925</xdr:rowOff>
    </xdr:from>
    <xdr:to>
      <xdr:col>9</xdr:col>
      <xdr:colOff>447675</xdr:colOff>
      <xdr:row>36</xdr:row>
      <xdr:rowOff>123825</xdr:rowOff>
    </xdr:to>
    <xdr:sp macro="" textlink="">
      <xdr:nvSpPr>
        <xdr:cNvPr id="4" name="ZoneTexte 3"/>
        <xdr:cNvSpPr txBox="1"/>
      </xdr:nvSpPr>
      <xdr:spPr>
        <a:xfrm>
          <a:off x="3171825" y="2571750"/>
          <a:ext cx="5000625" cy="2247900"/>
        </a:xfrm>
        <a:prstGeom prst="rect">
          <a:avLst/>
        </a:prstGeom>
        <a:solidFill>
          <a:srgbClr val="FAB4F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 tableau blanc contient les informations officielles</a:t>
          </a:r>
          <a:r>
            <a:rPr lang="fr-FR" sz="1100" baseline="0"/>
            <a:t> de l'usine: Ø, h, PCB, </a:t>
          </a:r>
        </a:p>
        <a:p>
          <a:r>
            <a:rPr lang="fr-FR" sz="1100" baseline="0"/>
            <a:t>tarif Ex-Works ou DDP, etc etc....  En jaune c'est mon bidouillage pour connaitre le PV (L3 à L11), de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i3 à i11 c'est en théorie le % que j'applique pour connaitre mon PV clients, mais ça va pas  et c'est pour ça que j'ai créé la collone K3 à K11 qui me rajoute des cts d'€ à mon prix d'usine, ce que j'aimerais c'est que lorsque je met un % en  i4 ça calcule en K4  combien de cents en + il y a sur le tarif usine pour me donner au final le PV en L4. Je sais que le transport (DDP) colonne M représente en moyenne 12%  j'airais là aussi pouvoir selectionner avec un menu déroulant "ddp ou ex-works" et qui s'ajouterais à mon PV final. Dans l'ongler "Récap"  j'aimerais à partir d'une liste déroulante  par Ex  appeler la Ref "Taj"  et qu'il apparaisse  sur la page  toute les informations modifiés aupparavant dans l'onglet  en question.</a:t>
          </a:r>
          <a:endParaRPr lang="fr-FR"/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704850</xdr:colOff>
      <xdr:row>14</xdr:row>
      <xdr:rowOff>142875</xdr:rowOff>
    </xdr:from>
    <xdr:to>
      <xdr:col>3</xdr:col>
      <xdr:colOff>628650</xdr:colOff>
      <xdr:row>25</xdr:row>
      <xdr:rowOff>123825</xdr:rowOff>
    </xdr:to>
    <xdr:pic>
      <xdr:nvPicPr>
        <xdr:cNvPr id="3085" name="Image 2" descr="imagesCAJV2N9C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4850" y="2971800"/>
          <a:ext cx="2209800" cy="2076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200025</xdr:colOff>
      <xdr:row>12</xdr:row>
      <xdr:rowOff>76200</xdr:rowOff>
    </xdr:from>
    <xdr:to>
      <xdr:col>5</xdr:col>
      <xdr:colOff>133350</xdr:colOff>
      <xdr:row>23</xdr:row>
      <xdr:rowOff>123825</xdr:rowOff>
    </xdr:to>
    <xdr:pic>
      <xdr:nvPicPr>
        <xdr:cNvPr id="4109" name="Image 2" descr="images1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28650" y="2543175"/>
          <a:ext cx="2143125" cy="2143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d-un-tableau-avec-liste-deroulante-t22257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AG28"/>
  <sheetViews>
    <sheetView tabSelected="1" workbookViewId="0">
      <pane ySplit="5" topLeftCell="A6" activePane="bottomLeft" state="frozen"/>
      <selection pane="bottomLeft" activeCell="C3" sqref="C3"/>
    </sheetView>
  </sheetViews>
  <sheetFormatPr baseColWidth="10" defaultRowHeight="15"/>
  <cols>
    <col min="1" max="1" width="15.5703125" customWidth="1"/>
    <col min="3" max="3" width="17.7109375" customWidth="1"/>
    <col min="5" max="5" width="15" customWidth="1"/>
    <col min="6" max="6" width="13.28515625" customWidth="1"/>
    <col min="8" max="8" width="13.5703125" customWidth="1"/>
    <col min="9" max="9" width="16.5703125" customWidth="1"/>
    <col min="10" max="10" width="17.140625" customWidth="1"/>
  </cols>
  <sheetData>
    <row r="1" spans="1:3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S1" s="35" t="s">
        <v>119</v>
      </c>
      <c r="T1" s="35" t="s">
        <v>120</v>
      </c>
      <c r="U1" s="36" t="s">
        <v>112</v>
      </c>
      <c r="V1" s="36" t="s">
        <v>113</v>
      </c>
      <c r="W1" s="36" t="s">
        <v>114</v>
      </c>
      <c r="X1" s="36" t="s">
        <v>115</v>
      </c>
      <c r="Y1" s="36" t="s">
        <v>116</v>
      </c>
      <c r="Z1" s="36" t="s">
        <v>117</v>
      </c>
      <c r="AA1" s="36" t="s">
        <v>118</v>
      </c>
      <c r="AB1" s="37" t="s">
        <v>80</v>
      </c>
      <c r="AC1" s="37" t="s">
        <v>76</v>
      </c>
      <c r="AD1" s="37" t="s">
        <v>77</v>
      </c>
      <c r="AE1" s="38" t="s">
        <v>78</v>
      </c>
      <c r="AF1" s="39" t="s">
        <v>77</v>
      </c>
      <c r="AG1" s="37" t="s">
        <v>79</v>
      </c>
    </row>
    <row r="2" spans="1:33">
      <c r="A2" s="2"/>
      <c r="B2" s="2"/>
      <c r="C2" s="2" t="s">
        <v>9</v>
      </c>
      <c r="D2" s="2"/>
      <c r="E2" s="34" t="s">
        <v>112</v>
      </c>
      <c r="F2" s="34" t="s">
        <v>113</v>
      </c>
      <c r="G2" s="34" t="s">
        <v>114</v>
      </c>
      <c r="H2" s="34" t="s">
        <v>115</v>
      </c>
      <c r="I2" s="34" t="s">
        <v>116</v>
      </c>
      <c r="J2" s="34" t="s">
        <v>117</v>
      </c>
      <c r="K2" s="34" t="s">
        <v>118</v>
      </c>
      <c r="L2" s="31" t="s">
        <v>80</v>
      </c>
      <c r="M2" s="31" t="s">
        <v>76</v>
      </c>
      <c r="N2" s="31" t="s">
        <v>77</v>
      </c>
      <c r="O2" s="32" t="s">
        <v>78</v>
      </c>
      <c r="P2" s="33" t="s">
        <v>77</v>
      </c>
      <c r="Q2" s="31" t="s">
        <v>79</v>
      </c>
      <c r="S2" t="s">
        <v>105</v>
      </c>
      <c r="T2" t="s">
        <v>91</v>
      </c>
      <c r="U2" t="s">
        <v>20</v>
      </c>
      <c r="V2" t="s">
        <v>60</v>
      </c>
      <c r="W2">
        <v>12</v>
      </c>
      <c r="X2">
        <v>792</v>
      </c>
      <c r="Y2">
        <v>1656</v>
      </c>
      <c r="Z2" t="s">
        <v>61</v>
      </c>
      <c r="AA2">
        <v>0.7</v>
      </c>
      <c r="AB2">
        <v>0.67</v>
      </c>
      <c r="AC2">
        <v>0.4</v>
      </c>
      <c r="AD2">
        <v>0.93799999999999994</v>
      </c>
      <c r="AE2">
        <v>0.2679999999999999</v>
      </c>
      <c r="AF2">
        <v>1.0184</v>
      </c>
      <c r="AG2">
        <v>8.0399999999999999E-2</v>
      </c>
    </row>
    <row r="3" spans="1:33">
      <c r="A3" s="2"/>
      <c r="B3" s="2"/>
      <c r="C3" s="3" t="s">
        <v>105</v>
      </c>
      <c r="D3" s="2"/>
      <c r="E3" s="40" t="str">
        <f t="shared" ref="E3:Q3" ca="1" si="0">INDEX(Tablo,MATCH($C$3,Type,FALSE),COLUMN()-2)</f>
        <v xml:space="preserve">10cm </v>
      </c>
      <c r="F3" s="40" t="str">
        <f t="shared" ca="1" si="0"/>
        <v xml:space="preserve">8,5cm </v>
      </c>
      <c r="G3" s="40">
        <f t="shared" ca="1" si="0"/>
        <v>12</v>
      </c>
      <c r="H3" s="40">
        <f t="shared" ca="1" si="0"/>
        <v>792</v>
      </c>
      <c r="I3" s="40">
        <f t="shared" ca="1" si="0"/>
        <v>1656</v>
      </c>
      <c r="J3" s="40" t="str">
        <f t="shared" ca="1" si="0"/>
        <v xml:space="preserve">23x6t </v>
      </c>
      <c r="K3" s="40">
        <f t="shared" ca="1" si="0"/>
        <v>0.7</v>
      </c>
      <c r="L3" s="40">
        <f t="shared" ca="1" si="0"/>
        <v>0.67</v>
      </c>
      <c r="M3" s="41">
        <f t="shared" ca="1" si="0"/>
        <v>0.4</v>
      </c>
      <c r="N3" s="40">
        <f t="shared" ca="1" si="0"/>
        <v>0.93799999999999994</v>
      </c>
      <c r="O3" s="40">
        <f t="shared" ca="1" si="0"/>
        <v>0.2679999999999999</v>
      </c>
      <c r="P3" s="40">
        <f t="shared" ca="1" si="0"/>
        <v>1.0184</v>
      </c>
      <c r="Q3" s="40">
        <f t="shared" ca="1" si="0"/>
        <v>8.0399999999999999E-2</v>
      </c>
      <c r="S3" t="s">
        <v>106</v>
      </c>
      <c r="T3" t="s">
        <v>91</v>
      </c>
      <c r="U3" t="s">
        <v>62</v>
      </c>
      <c r="V3" t="s">
        <v>20</v>
      </c>
      <c r="W3">
        <v>9</v>
      </c>
      <c r="X3">
        <v>540</v>
      </c>
      <c r="Y3">
        <v>1080</v>
      </c>
      <c r="Z3" t="s">
        <v>63</v>
      </c>
      <c r="AA3">
        <v>0.78</v>
      </c>
      <c r="AB3">
        <v>0.77</v>
      </c>
      <c r="AC3">
        <v>0.2</v>
      </c>
      <c r="AD3">
        <v>0.92399999999999993</v>
      </c>
      <c r="AE3">
        <v>0.15399999999999991</v>
      </c>
      <c r="AF3">
        <v>1.0164</v>
      </c>
      <c r="AG3">
        <v>9.2399999999999996E-2</v>
      </c>
    </row>
    <row r="4" spans="1:3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S4" t="s">
        <v>107</v>
      </c>
      <c r="T4" t="s">
        <v>91</v>
      </c>
      <c r="U4" t="s">
        <v>64</v>
      </c>
      <c r="V4" t="s">
        <v>62</v>
      </c>
      <c r="W4">
        <v>6</v>
      </c>
      <c r="X4">
        <v>288</v>
      </c>
      <c r="Y4">
        <v>648</v>
      </c>
      <c r="Z4" t="s">
        <v>65</v>
      </c>
      <c r="AA4">
        <v>0.93</v>
      </c>
      <c r="AB4">
        <v>0.85</v>
      </c>
      <c r="AC4">
        <v>0.2</v>
      </c>
      <c r="AD4">
        <v>1.02</v>
      </c>
      <c r="AE4">
        <v>0.17000000000000004</v>
      </c>
      <c r="AF4">
        <v>1.1220000000000001</v>
      </c>
      <c r="AG4">
        <v>0.10199999999999999</v>
      </c>
    </row>
    <row r="5" spans="1:3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S5" t="s">
        <v>108</v>
      </c>
      <c r="T5" t="s">
        <v>91</v>
      </c>
      <c r="U5" t="s">
        <v>66</v>
      </c>
      <c r="V5" t="s">
        <v>67</v>
      </c>
      <c r="W5">
        <v>6</v>
      </c>
      <c r="X5">
        <v>210</v>
      </c>
      <c r="Y5">
        <v>450</v>
      </c>
      <c r="Z5" t="s">
        <v>68</v>
      </c>
      <c r="AA5">
        <v>1.3</v>
      </c>
      <c r="AB5">
        <v>1</v>
      </c>
      <c r="AC5">
        <v>0.2</v>
      </c>
      <c r="AD5">
        <v>1.2</v>
      </c>
      <c r="AE5">
        <v>0.19999999999999996</v>
      </c>
      <c r="AF5">
        <v>1.3199999999999998</v>
      </c>
      <c r="AG5">
        <v>0.12</v>
      </c>
    </row>
    <row r="6" spans="1:33">
      <c r="S6" t="s">
        <v>109</v>
      </c>
      <c r="T6" t="s">
        <v>91</v>
      </c>
      <c r="U6" t="s">
        <v>32</v>
      </c>
      <c r="V6" t="s">
        <v>69</v>
      </c>
      <c r="W6">
        <v>6</v>
      </c>
      <c r="X6">
        <v>144</v>
      </c>
      <c r="Y6">
        <v>312</v>
      </c>
      <c r="Z6" t="s">
        <v>70</v>
      </c>
      <c r="AA6">
        <v>1.55</v>
      </c>
      <c r="AB6">
        <v>1.27</v>
      </c>
      <c r="AC6">
        <v>0.2</v>
      </c>
      <c r="AD6">
        <v>1.524</v>
      </c>
      <c r="AE6">
        <v>0.254</v>
      </c>
      <c r="AF6">
        <v>1.6764000000000001</v>
      </c>
      <c r="AG6">
        <v>0.15240000000000001</v>
      </c>
    </row>
    <row r="7" spans="1:33">
      <c r="B7" s="1"/>
      <c r="C7" s="57" t="s">
        <v>2</v>
      </c>
      <c r="D7" s="57" t="s">
        <v>3</v>
      </c>
      <c r="E7" s="57" t="s">
        <v>0</v>
      </c>
      <c r="F7" s="57" t="s">
        <v>4</v>
      </c>
      <c r="G7" s="57" t="s">
        <v>1</v>
      </c>
      <c r="H7" s="57" t="s">
        <v>6</v>
      </c>
      <c r="I7" s="57" t="s">
        <v>7</v>
      </c>
      <c r="J7" s="57" t="s">
        <v>5</v>
      </c>
      <c r="S7" t="s">
        <v>110</v>
      </c>
      <c r="T7" t="s">
        <v>91</v>
      </c>
      <c r="U7" t="s">
        <v>35</v>
      </c>
      <c r="V7" t="s">
        <v>71</v>
      </c>
      <c r="W7">
        <v>4</v>
      </c>
      <c r="X7">
        <v>96</v>
      </c>
      <c r="Y7">
        <v>224</v>
      </c>
      <c r="Z7" t="s">
        <v>34</v>
      </c>
      <c r="AA7">
        <v>1.75</v>
      </c>
      <c r="AB7">
        <v>1.52</v>
      </c>
      <c r="AC7">
        <v>0.2</v>
      </c>
      <c r="AD7">
        <v>1.8239999999999998</v>
      </c>
      <c r="AE7">
        <v>0.30399999999999983</v>
      </c>
      <c r="AF7">
        <v>2.0063999999999997</v>
      </c>
      <c r="AG7">
        <v>0.18240000000000001</v>
      </c>
    </row>
    <row r="8" spans="1:33">
      <c r="B8" s="1"/>
      <c r="C8" s="57">
        <v>9</v>
      </c>
      <c r="D8" s="57">
        <v>8.5</v>
      </c>
      <c r="E8" s="58">
        <v>0.5</v>
      </c>
      <c r="F8" s="59">
        <v>0.5</v>
      </c>
      <c r="G8" s="58">
        <f t="shared" ref="G8:G13" si="1">E8*(1+F8)</f>
        <v>0.75</v>
      </c>
      <c r="H8" s="58">
        <v>0.11</v>
      </c>
      <c r="I8" s="60">
        <f>E8+H8</f>
        <v>0.61</v>
      </c>
      <c r="J8" s="57" t="s">
        <v>8</v>
      </c>
      <c r="S8" t="s">
        <v>111</v>
      </c>
      <c r="T8" t="s">
        <v>91</v>
      </c>
      <c r="U8" t="s">
        <v>72</v>
      </c>
      <c r="V8" t="s">
        <v>73</v>
      </c>
      <c r="W8">
        <v>1</v>
      </c>
      <c r="X8">
        <v>60</v>
      </c>
      <c r="Y8">
        <v>120</v>
      </c>
      <c r="Z8" t="s">
        <v>74</v>
      </c>
      <c r="AA8">
        <v>2.6</v>
      </c>
      <c r="AB8">
        <v>1.72</v>
      </c>
      <c r="AC8">
        <v>0.2</v>
      </c>
      <c r="AD8">
        <v>2.0640000000000001</v>
      </c>
      <c r="AE8">
        <v>0.34400000000000008</v>
      </c>
      <c r="AF8">
        <v>2.2704</v>
      </c>
      <c r="AG8">
        <v>0.2064</v>
      </c>
    </row>
    <row r="9" spans="1:33">
      <c r="B9" s="1"/>
      <c r="C9" s="57">
        <v>10</v>
      </c>
      <c r="D9" s="57">
        <v>9</v>
      </c>
      <c r="E9" s="58">
        <v>0.6</v>
      </c>
      <c r="F9" s="59">
        <v>0.22</v>
      </c>
      <c r="G9" s="58">
        <f t="shared" si="1"/>
        <v>0.73199999999999998</v>
      </c>
      <c r="H9" s="58">
        <v>0.15</v>
      </c>
      <c r="I9" s="60">
        <f t="shared" ref="I9:I22" si="2">E9+H9</f>
        <v>0.75</v>
      </c>
      <c r="J9" s="61"/>
      <c r="S9" t="s">
        <v>93</v>
      </c>
      <c r="T9" t="s">
        <v>85</v>
      </c>
      <c r="U9" t="s">
        <v>20</v>
      </c>
      <c r="V9" t="s">
        <v>21</v>
      </c>
      <c r="W9">
        <v>12</v>
      </c>
      <c r="X9">
        <v>684</v>
      </c>
      <c r="Y9">
        <v>1368</v>
      </c>
      <c r="Z9" t="s">
        <v>22</v>
      </c>
      <c r="AA9">
        <v>0.79</v>
      </c>
      <c r="AB9">
        <v>0.79</v>
      </c>
      <c r="AC9">
        <v>0.47</v>
      </c>
      <c r="AD9">
        <v>1.1613</v>
      </c>
      <c r="AE9">
        <v>0.37129999999999996</v>
      </c>
      <c r="AF9">
        <v>1.2561</v>
      </c>
      <c r="AG9">
        <v>9.4799999999999995E-2</v>
      </c>
    </row>
    <row r="10" spans="1:33">
      <c r="B10" s="1"/>
      <c r="C10" s="57">
        <v>12</v>
      </c>
      <c r="D10" s="57">
        <v>10</v>
      </c>
      <c r="E10" s="58">
        <v>0.7</v>
      </c>
      <c r="F10" s="59">
        <v>0.24</v>
      </c>
      <c r="G10" s="58">
        <f t="shared" si="1"/>
        <v>0.86799999999999999</v>
      </c>
      <c r="H10" s="58">
        <v>0.2</v>
      </c>
      <c r="I10" s="60">
        <f t="shared" si="2"/>
        <v>0.89999999999999991</v>
      </c>
      <c r="J10" s="61"/>
      <c r="S10" t="s">
        <v>94</v>
      </c>
      <c r="T10" t="s">
        <v>85</v>
      </c>
      <c r="U10" t="s">
        <v>23</v>
      </c>
      <c r="V10" t="s">
        <v>24</v>
      </c>
      <c r="W10">
        <v>9</v>
      </c>
      <c r="X10">
        <v>432</v>
      </c>
      <c r="Y10">
        <v>918</v>
      </c>
      <c r="Z10" t="s">
        <v>25</v>
      </c>
      <c r="AA10">
        <v>0.87</v>
      </c>
      <c r="AB10">
        <v>0.87</v>
      </c>
      <c r="AC10">
        <v>0.42</v>
      </c>
      <c r="AD10">
        <v>1.2353999999999998</v>
      </c>
      <c r="AE10">
        <v>0.36539999999999984</v>
      </c>
      <c r="AF10">
        <v>1.3397999999999999</v>
      </c>
      <c r="AG10">
        <v>0.10439999999999999</v>
      </c>
    </row>
    <row r="11" spans="1:33">
      <c r="B11" s="1"/>
      <c r="C11" s="57">
        <v>14</v>
      </c>
      <c r="D11" s="57">
        <v>11</v>
      </c>
      <c r="E11" s="58">
        <v>0.8</v>
      </c>
      <c r="F11" s="59">
        <v>0.26</v>
      </c>
      <c r="G11" s="58">
        <f t="shared" si="1"/>
        <v>1.008</v>
      </c>
      <c r="H11" s="58">
        <v>0.1</v>
      </c>
      <c r="I11" s="60">
        <f t="shared" si="2"/>
        <v>0.9</v>
      </c>
      <c r="J11" s="61"/>
      <c r="S11" t="s">
        <v>95</v>
      </c>
      <c r="T11" t="s">
        <v>85</v>
      </c>
      <c r="U11" t="s">
        <v>26</v>
      </c>
      <c r="V11" t="s">
        <v>27</v>
      </c>
      <c r="W11">
        <v>6</v>
      </c>
      <c r="X11">
        <v>252</v>
      </c>
      <c r="Y11">
        <v>504</v>
      </c>
      <c r="Z11" t="s">
        <v>28</v>
      </c>
      <c r="AA11">
        <v>1.06</v>
      </c>
      <c r="AB11">
        <v>1.06</v>
      </c>
      <c r="AC11">
        <v>0.35</v>
      </c>
      <c r="AD11">
        <v>1.4310000000000003</v>
      </c>
      <c r="AE11">
        <v>0.37100000000000022</v>
      </c>
      <c r="AF11">
        <v>1.5582000000000003</v>
      </c>
      <c r="AG11">
        <v>0.12720000000000001</v>
      </c>
    </row>
    <row r="12" spans="1:33">
      <c r="B12" s="1"/>
      <c r="C12" s="61"/>
      <c r="D12" s="61"/>
      <c r="E12" s="61"/>
      <c r="F12" s="61"/>
      <c r="G12" s="58">
        <f t="shared" si="1"/>
        <v>0</v>
      </c>
      <c r="H12" s="58"/>
      <c r="I12" s="60">
        <f t="shared" si="2"/>
        <v>0</v>
      </c>
      <c r="J12" s="61"/>
      <c r="S12" t="s">
        <v>96</v>
      </c>
      <c r="T12" t="s">
        <v>85</v>
      </c>
      <c r="U12" t="s">
        <v>29</v>
      </c>
      <c r="V12" t="s">
        <v>30</v>
      </c>
      <c r="W12">
        <v>6</v>
      </c>
      <c r="X12">
        <v>180</v>
      </c>
      <c r="Y12">
        <v>390</v>
      </c>
      <c r="Z12" t="s">
        <v>31</v>
      </c>
      <c r="AA12">
        <v>1.36</v>
      </c>
      <c r="AB12">
        <v>1.36</v>
      </c>
      <c r="AC12">
        <v>0.2</v>
      </c>
      <c r="AD12">
        <v>1.6320000000000001</v>
      </c>
      <c r="AE12">
        <v>0.27200000000000002</v>
      </c>
      <c r="AF12">
        <v>1.7952000000000001</v>
      </c>
      <c r="AG12">
        <v>0.16320000000000001</v>
      </c>
    </row>
    <row r="13" spans="1:33">
      <c r="B13" s="1"/>
      <c r="C13" s="61"/>
      <c r="D13" s="61"/>
      <c r="E13" s="61"/>
      <c r="F13" s="61"/>
      <c r="G13" s="58">
        <f t="shared" si="1"/>
        <v>0</v>
      </c>
      <c r="H13" s="58"/>
      <c r="I13" s="60">
        <f t="shared" si="2"/>
        <v>0</v>
      </c>
      <c r="J13" s="61"/>
      <c r="S13" t="s">
        <v>97</v>
      </c>
      <c r="T13" t="s">
        <v>85</v>
      </c>
      <c r="U13" t="s">
        <v>32</v>
      </c>
      <c r="V13" t="s">
        <v>33</v>
      </c>
      <c r="W13">
        <v>6</v>
      </c>
      <c r="X13">
        <v>120</v>
      </c>
      <c r="Y13">
        <v>288</v>
      </c>
      <c r="Z13" t="s">
        <v>34</v>
      </c>
      <c r="AA13">
        <v>1.72</v>
      </c>
      <c r="AB13">
        <v>1.72</v>
      </c>
      <c r="AC13">
        <v>0.21</v>
      </c>
      <c r="AD13">
        <v>2.0811999999999999</v>
      </c>
      <c r="AE13">
        <v>0.36119999999999997</v>
      </c>
      <c r="AF13">
        <v>2.2875999999999999</v>
      </c>
      <c r="AG13">
        <v>0.2064</v>
      </c>
    </row>
    <row r="14" spans="1:33">
      <c r="C14" s="61"/>
      <c r="D14" s="61"/>
      <c r="E14" s="61"/>
      <c r="F14" s="61"/>
      <c r="G14" s="58"/>
      <c r="H14" s="58"/>
      <c r="I14" s="60"/>
      <c r="J14" s="61"/>
      <c r="S14" t="s">
        <v>98</v>
      </c>
      <c r="T14" t="s">
        <v>85</v>
      </c>
      <c r="U14" t="s">
        <v>35</v>
      </c>
      <c r="V14" t="s">
        <v>36</v>
      </c>
      <c r="W14">
        <v>4</v>
      </c>
      <c r="X14">
        <v>96</v>
      </c>
      <c r="Y14">
        <v>208</v>
      </c>
      <c r="Z14" t="s">
        <v>37</v>
      </c>
      <c r="AA14">
        <v>2.37</v>
      </c>
      <c r="AB14">
        <v>2.37</v>
      </c>
      <c r="AC14">
        <v>0.16</v>
      </c>
      <c r="AD14">
        <v>2.7492000000000001</v>
      </c>
      <c r="AE14">
        <v>0.37919999999999998</v>
      </c>
      <c r="AF14">
        <v>3.0335999999999999</v>
      </c>
      <c r="AG14">
        <v>0.28439999999999999</v>
      </c>
    </row>
    <row r="15" spans="1:33">
      <c r="C15" s="61"/>
      <c r="D15" s="61"/>
      <c r="E15" s="61"/>
      <c r="F15" s="61"/>
      <c r="G15" s="58"/>
      <c r="H15" s="58"/>
      <c r="I15" s="60"/>
      <c r="J15" s="61"/>
      <c r="S15" t="s">
        <v>121</v>
      </c>
      <c r="T15" t="s">
        <v>85</v>
      </c>
      <c r="U15" t="s">
        <v>38</v>
      </c>
      <c r="V15" t="s">
        <v>39</v>
      </c>
      <c r="W15">
        <v>1</v>
      </c>
      <c r="X15">
        <v>48</v>
      </c>
      <c r="Y15">
        <v>96</v>
      </c>
      <c r="Z15" t="s">
        <v>40</v>
      </c>
      <c r="AA15">
        <v>2.92</v>
      </c>
      <c r="AB15">
        <v>2.92</v>
      </c>
      <c r="AC15">
        <v>0</v>
      </c>
      <c r="AD15">
        <v>2.92</v>
      </c>
      <c r="AE15">
        <v>0</v>
      </c>
      <c r="AF15">
        <v>3.2704</v>
      </c>
      <c r="AG15">
        <v>0.35039999999999999</v>
      </c>
    </row>
    <row r="16" spans="1:33">
      <c r="B16" s="1"/>
      <c r="C16" s="62">
        <v>10</v>
      </c>
      <c r="D16" s="62">
        <v>8.5</v>
      </c>
      <c r="E16" s="63">
        <v>0.4</v>
      </c>
      <c r="F16" s="59">
        <v>0.2</v>
      </c>
      <c r="G16" s="58">
        <f t="shared" ref="G16:G22" si="3">E16*(1+F16)</f>
        <v>0.48</v>
      </c>
      <c r="H16" s="58">
        <v>0.25</v>
      </c>
      <c r="I16" s="60">
        <f t="shared" si="2"/>
        <v>0.65</v>
      </c>
      <c r="J16" s="61"/>
      <c r="S16" t="s">
        <v>92</v>
      </c>
      <c r="T16" t="s">
        <v>85</v>
      </c>
      <c r="U16" t="s">
        <v>17</v>
      </c>
      <c r="V16" t="s">
        <v>18</v>
      </c>
      <c r="W16">
        <v>20</v>
      </c>
      <c r="X16">
        <v>1320</v>
      </c>
      <c r="Y16">
        <v>2760</v>
      </c>
      <c r="Z16" t="s">
        <v>19</v>
      </c>
      <c r="AA16">
        <v>0.67</v>
      </c>
      <c r="AB16">
        <v>0.67</v>
      </c>
      <c r="AC16">
        <v>0.52</v>
      </c>
      <c r="AD16">
        <v>1.0184</v>
      </c>
      <c r="AE16">
        <v>0.34839999999999993</v>
      </c>
      <c r="AF16">
        <v>1.0988</v>
      </c>
      <c r="AG16">
        <v>8.0399999999999999E-2</v>
      </c>
    </row>
    <row r="17" spans="2:33">
      <c r="B17" s="1"/>
      <c r="C17" s="62">
        <v>12</v>
      </c>
      <c r="D17" s="62">
        <v>10</v>
      </c>
      <c r="E17" s="63">
        <v>0.48</v>
      </c>
      <c r="F17" s="59">
        <v>0.22</v>
      </c>
      <c r="G17" s="58">
        <f t="shared" si="3"/>
        <v>0.58560000000000001</v>
      </c>
      <c r="H17" s="58">
        <v>0.2</v>
      </c>
      <c r="I17" s="60">
        <f t="shared" si="2"/>
        <v>0.67999999999999994</v>
      </c>
      <c r="J17" s="61"/>
      <c r="S17" t="s">
        <v>100</v>
      </c>
      <c r="T17" t="s">
        <v>90</v>
      </c>
      <c r="U17" t="s">
        <v>20</v>
      </c>
      <c r="V17" t="s">
        <v>60</v>
      </c>
      <c r="W17">
        <v>12</v>
      </c>
      <c r="X17" t="s">
        <v>89</v>
      </c>
      <c r="Y17">
        <v>0.77</v>
      </c>
      <c r="AB17">
        <v>0.77</v>
      </c>
      <c r="AC17">
        <v>0.2</v>
      </c>
      <c r="AD17">
        <v>0.92399999999999993</v>
      </c>
      <c r="AE17">
        <v>0.15399999999999991</v>
      </c>
      <c r="AF17">
        <v>1.0164</v>
      </c>
      <c r="AG17">
        <v>9.2399999999999996E-2</v>
      </c>
    </row>
    <row r="18" spans="2:33">
      <c r="B18" s="1"/>
      <c r="C18" s="62">
        <v>15</v>
      </c>
      <c r="D18" s="62">
        <v>12</v>
      </c>
      <c r="E18" s="63">
        <v>0.63</v>
      </c>
      <c r="F18" s="59">
        <v>0.23</v>
      </c>
      <c r="G18" s="58">
        <f t="shared" si="3"/>
        <v>0.77490000000000003</v>
      </c>
      <c r="H18" s="58">
        <v>0.1</v>
      </c>
      <c r="I18" s="60">
        <f t="shared" si="2"/>
        <v>0.73</v>
      </c>
      <c r="J18" s="61"/>
      <c r="S18" t="s">
        <v>101</v>
      </c>
      <c r="T18" t="s">
        <v>90</v>
      </c>
      <c r="U18" t="s">
        <v>62</v>
      </c>
      <c r="V18" t="s">
        <v>20</v>
      </c>
      <c r="W18">
        <v>9</v>
      </c>
      <c r="X18" t="s">
        <v>82</v>
      </c>
      <c r="Y18">
        <v>0.85</v>
      </c>
      <c r="AB18">
        <v>0.85</v>
      </c>
      <c r="AC18">
        <v>0.2</v>
      </c>
      <c r="AD18">
        <v>1.02</v>
      </c>
      <c r="AE18">
        <v>0.17000000000000004</v>
      </c>
      <c r="AF18">
        <v>1.1220000000000001</v>
      </c>
      <c r="AG18">
        <v>0.10199999999999999</v>
      </c>
    </row>
    <row r="19" spans="2:33">
      <c r="B19" s="1"/>
      <c r="C19" s="62">
        <v>17</v>
      </c>
      <c r="D19" s="62">
        <v>14</v>
      </c>
      <c r="E19" s="63">
        <v>0.9</v>
      </c>
      <c r="F19" s="59">
        <v>0.3</v>
      </c>
      <c r="G19" s="58">
        <f t="shared" si="3"/>
        <v>1.1700000000000002</v>
      </c>
      <c r="H19" s="58">
        <v>0.17</v>
      </c>
      <c r="I19" s="60">
        <f t="shared" si="2"/>
        <v>1.07</v>
      </c>
      <c r="J19" s="61"/>
      <c r="S19" t="s">
        <v>102</v>
      </c>
      <c r="T19" t="s">
        <v>90</v>
      </c>
      <c r="U19" t="s">
        <v>64</v>
      </c>
      <c r="V19" t="s">
        <v>62</v>
      </c>
      <c r="W19">
        <v>6</v>
      </c>
      <c r="X19" t="s">
        <v>83</v>
      </c>
      <c r="Y19">
        <v>1</v>
      </c>
      <c r="AB19">
        <v>1</v>
      </c>
      <c r="AC19">
        <v>0.2</v>
      </c>
      <c r="AD19">
        <v>1.2</v>
      </c>
      <c r="AE19">
        <v>0.19999999999999996</v>
      </c>
      <c r="AF19">
        <v>1.3199999999999998</v>
      </c>
      <c r="AG19">
        <v>0.12</v>
      </c>
    </row>
    <row r="20" spans="2:33">
      <c r="C20" s="62">
        <v>19.5</v>
      </c>
      <c r="D20" s="62">
        <v>16</v>
      </c>
      <c r="E20" s="63">
        <v>1.1499999999999999</v>
      </c>
      <c r="F20" s="59">
        <v>0.35</v>
      </c>
      <c r="G20" s="58">
        <f t="shared" si="3"/>
        <v>1.5525</v>
      </c>
      <c r="H20" s="58">
        <v>0.31</v>
      </c>
      <c r="I20" s="60">
        <f t="shared" si="2"/>
        <v>1.46</v>
      </c>
      <c r="J20" s="61"/>
      <c r="S20" t="s">
        <v>103</v>
      </c>
      <c r="T20" t="s">
        <v>90</v>
      </c>
      <c r="U20" t="s">
        <v>66</v>
      </c>
      <c r="V20" t="s">
        <v>67</v>
      </c>
      <c r="W20">
        <v>6</v>
      </c>
      <c r="X20" t="s">
        <v>84</v>
      </c>
      <c r="Y20">
        <v>1.27</v>
      </c>
      <c r="AB20">
        <v>1.27</v>
      </c>
      <c r="AC20">
        <v>0.2</v>
      </c>
      <c r="AD20">
        <v>1.524</v>
      </c>
      <c r="AE20">
        <v>0.254</v>
      </c>
      <c r="AF20">
        <v>1.6764000000000001</v>
      </c>
      <c r="AG20">
        <v>0.15240000000000001</v>
      </c>
    </row>
    <row r="21" spans="2:33">
      <c r="B21" s="1"/>
      <c r="C21" s="62">
        <v>22</v>
      </c>
      <c r="D21" s="62">
        <v>18.5</v>
      </c>
      <c r="E21" s="63">
        <v>1.35</v>
      </c>
      <c r="F21" s="59">
        <v>0.15</v>
      </c>
      <c r="G21" s="58">
        <f t="shared" si="3"/>
        <v>1.5525</v>
      </c>
      <c r="H21" s="58">
        <v>0.37</v>
      </c>
      <c r="I21" s="60">
        <f t="shared" si="2"/>
        <v>1.7200000000000002</v>
      </c>
      <c r="J21" s="61"/>
      <c r="S21" t="s">
        <v>104</v>
      </c>
      <c r="T21" t="s">
        <v>90</v>
      </c>
      <c r="U21">
        <v>19.5</v>
      </c>
      <c r="V21" t="s">
        <v>56</v>
      </c>
      <c r="W21">
        <v>6</v>
      </c>
      <c r="X21" t="s">
        <v>57</v>
      </c>
      <c r="Y21">
        <v>1.52</v>
      </c>
      <c r="AB21">
        <v>1.52</v>
      </c>
      <c r="AC21">
        <v>0.2</v>
      </c>
      <c r="AD21">
        <v>1.8239999999999998</v>
      </c>
      <c r="AE21">
        <v>0.30399999999999983</v>
      </c>
      <c r="AF21">
        <v>2.0063999999999997</v>
      </c>
      <c r="AG21">
        <v>0.18240000000000001</v>
      </c>
    </row>
    <row r="22" spans="2:33">
      <c r="B22" s="1"/>
      <c r="C22" s="62">
        <v>25.7</v>
      </c>
      <c r="D22" s="62">
        <v>21</v>
      </c>
      <c r="E22" s="63">
        <v>2.2000000000000002</v>
      </c>
      <c r="F22" s="59">
        <v>0.36</v>
      </c>
      <c r="G22" s="58">
        <f t="shared" si="3"/>
        <v>2.992</v>
      </c>
      <c r="H22" s="58">
        <v>0.39</v>
      </c>
      <c r="I22" s="60">
        <f t="shared" si="2"/>
        <v>2.5900000000000003</v>
      </c>
      <c r="J22" s="61"/>
      <c r="S22" t="s">
        <v>122</v>
      </c>
      <c r="T22" t="s">
        <v>90</v>
      </c>
      <c r="U22" t="s">
        <v>58</v>
      </c>
      <c r="V22">
        <v>18.5</v>
      </c>
      <c r="W22">
        <v>4</v>
      </c>
      <c r="X22" t="s">
        <v>59</v>
      </c>
      <c r="Y22">
        <v>1.72</v>
      </c>
      <c r="AB22">
        <v>1.72</v>
      </c>
      <c r="AC22">
        <v>0.2</v>
      </c>
      <c r="AD22">
        <v>2.0640000000000001</v>
      </c>
      <c r="AE22">
        <v>0.34400000000000008</v>
      </c>
      <c r="AF22">
        <v>2.2704</v>
      </c>
      <c r="AG22">
        <v>0.2064</v>
      </c>
    </row>
    <row r="23" spans="2:33">
      <c r="S23" t="s">
        <v>99</v>
      </c>
      <c r="T23" t="s">
        <v>90</v>
      </c>
      <c r="U23" t="s">
        <v>86</v>
      </c>
      <c r="V23" t="s">
        <v>87</v>
      </c>
      <c r="W23">
        <v>20</v>
      </c>
      <c r="X23" t="s">
        <v>88</v>
      </c>
      <c r="Y23">
        <v>0.67</v>
      </c>
      <c r="AB23">
        <v>0.67</v>
      </c>
      <c r="AC23">
        <v>0.4</v>
      </c>
      <c r="AD23">
        <v>0.93799999999999994</v>
      </c>
      <c r="AE23">
        <v>0.2679999999999999</v>
      </c>
      <c r="AF23">
        <v>1.0184</v>
      </c>
      <c r="AG23">
        <v>8.0399999999999999E-2</v>
      </c>
    </row>
    <row r="28" spans="2:33">
      <c r="C28" s="30" t="s">
        <v>81</v>
      </c>
    </row>
  </sheetData>
  <sortState ref="S2:AG23">
    <sortCondition ref="S2"/>
  </sortState>
  <phoneticPr fontId="0" type="noConversion"/>
  <dataValidations count="1">
    <dataValidation type="list" allowBlank="1" showInputMessage="1" showErrorMessage="1" sqref="C3">
      <formula1>Type</formula1>
    </dataValidation>
  </dataValidations>
  <hyperlinks>
    <hyperlink ref="C28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2:M27"/>
  <sheetViews>
    <sheetView workbookViewId="0">
      <selection activeCell="M23" sqref="M23"/>
    </sheetView>
  </sheetViews>
  <sheetFormatPr baseColWidth="10" defaultRowHeight="15"/>
  <cols>
    <col min="1" max="1" width="6.42578125" bestFit="1" customWidth="1"/>
    <col min="2" max="2" width="8" customWidth="1"/>
    <col min="3" max="3" width="3.85546875" bestFit="1" customWidth="1"/>
    <col min="4" max="4" width="9.5703125" customWidth="1"/>
    <col min="5" max="5" width="8" customWidth="1"/>
  </cols>
  <sheetData>
    <row r="2" spans="1:13" ht="15.75" thickBot="1"/>
    <row r="3" spans="1:13" ht="16.5" thickBot="1">
      <c r="A3" s="4" t="s">
        <v>10</v>
      </c>
      <c r="B3" s="4" t="s">
        <v>11</v>
      </c>
      <c r="C3" s="4" t="s">
        <v>12</v>
      </c>
      <c r="D3" s="4" t="s">
        <v>13</v>
      </c>
      <c r="E3" s="4" t="s">
        <v>14</v>
      </c>
      <c r="F3" s="4" t="s">
        <v>15</v>
      </c>
      <c r="G3" s="4" t="s">
        <v>16</v>
      </c>
      <c r="H3" s="22" t="s">
        <v>80</v>
      </c>
      <c r="I3" s="23" t="s">
        <v>76</v>
      </c>
      <c r="J3" s="23" t="s">
        <v>77</v>
      </c>
      <c r="K3" s="24" t="s">
        <v>78</v>
      </c>
      <c r="L3" s="15" t="s">
        <v>77</v>
      </c>
      <c r="M3" s="25" t="s">
        <v>79</v>
      </c>
    </row>
    <row r="4" spans="1:13" ht="16.5" thickBot="1">
      <c r="A4" s="5" t="s">
        <v>17</v>
      </c>
      <c r="B4" s="5" t="s">
        <v>18</v>
      </c>
      <c r="C4" s="5">
        <v>20</v>
      </c>
      <c r="D4" s="5">
        <v>1320</v>
      </c>
      <c r="E4" s="5">
        <v>2760</v>
      </c>
      <c r="F4" s="5" t="s">
        <v>19</v>
      </c>
      <c r="G4" s="6">
        <v>0.67</v>
      </c>
      <c r="H4" s="8">
        <v>0.67</v>
      </c>
      <c r="I4" s="9">
        <v>0.52</v>
      </c>
      <c r="J4" s="10">
        <f t="shared" ref="J4:J11" si="0">H4*(1+I4)</f>
        <v>1.0184</v>
      </c>
      <c r="K4" s="11">
        <f>J4-H4</f>
        <v>0.34839999999999993</v>
      </c>
      <c r="L4" s="12">
        <f>H4+K4+M4</f>
        <v>1.0988</v>
      </c>
      <c r="M4" s="27">
        <f t="shared" ref="M4:M11" si="1">12%*H4</f>
        <v>8.0399999999999999E-2</v>
      </c>
    </row>
    <row r="5" spans="1:13" ht="16.5" thickBot="1">
      <c r="A5" s="5" t="s">
        <v>20</v>
      </c>
      <c r="B5" s="5" t="s">
        <v>21</v>
      </c>
      <c r="C5" s="5">
        <v>12</v>
      </c>
      <c r="D5" s="5">
        <v>684</v>
      </c>
      <c r="E5" s="5">
        <v>1368</v>
      </c>
      <c r="F5" s="5" t="s">
        <v>22</v>
      </c>
      <c r="G5" s="6">
        <v>0.79</v>
      </c>
      <c r="H5" s="13">
        <v>0.79</v>
      </c>
      <c r="I5" s="9">
        <v>0.47</v>
      </c>
      <c r="J5" s="10">
        <f t="shared" si="0"/>
        <v>1.1613</v>
      </c>
      <c r="K5" s="11">
        <f t="shared" ref="K5:K11" si="2">J5-H5</f>
        <v>0.37129999999999996</v>
      </c>
      <c r="L5" s="12">
        <f t="shared" ref="L5:L11" si="3">H5+K5+M5</f>
        <v>1.2561</v>
      </c>
      <c r="M5" s="27">
        <f t="shared" si="1"/>
        <v>9.4799999999999995E-2</v>
      </c>
    </row>
    <row r="6" spans="1:13" ht="16.5" thickBot="1">
      <c r="A6" s="5" t="s">
        <v>23</v>
      </c>
      <c r="B6" s="5" t="s">
        <v>24</v>
      </c>
      <c r="C6" s="5">
        <v>9</v>
      </c>
      <c r="D6" s="5">
        <v>432</v>
      </c>
      <c r="E6" s="5">
        <v>918</v>
      </c>
      <c r="F6" s="5" t="s">
        <v>25</v>
      </c>
      <c r="G6" s="6">
        <v>0.87</v>
      </c>
      <c r="H6" s="13">
        <v>0.87</v>
      </c>
      <c r="I6" s="9">
        <v>0.42</v>
      </c>
      <c r="J6" s="10">
        <f t="shared" si="0"/>
        <v>1.2353999999999998</v>
      </c>
      <c r="K6" s="11">
        <f t="shared" si="2"/>
        <v>0.36539999999999984</v>
      </c>
      <c r="L6" s="12">
        <f t="shared" si="3"/>
        <v>1.3397999999999999</v>
      </c>
      <c r="M6" s="27">
        <f t="shared" si="1"/>
        <v>0.10439999999999999</v>
      </c>
    </row>
    <row r="7" spans="1:13" ht="16.5" thickBot="1">
      <c r="A7" s="5" t="s">
        <v>26</v>
      </c>
      <c r="B7" s="5" t="s">
        <v>27</v>
      </c>
      <c r="C7" s="5">
        <v>6</v>
      </c>
      <c r="D7" s="5">
        <v>252</v>
      </c>
      <c r="E7" s="5">
        <v>504</v>
      </c>
      <c r="F7" s="5" t="s">
        <v>28</v>
      </c>
      <c r="G7" s="6">
        <v>1.06</v>
      </c>
      <c r="H7" s="13">
        <v>1.06</v>
      </c>
      <c r="I7" s="9">
        <v>0.35</v>
      </c>
      <c r="J7" s="10">
        <f t="shared" si="0"/>
        <v>1.4310000000000003</v>
      </c>
      <c r="K7" s="11">
        <f t="shared" si="2"/>
        <v>0.37100000000000022</v>
      </c>
      <c r="L7" s="12">
        <f t="shared" si="3"/>
        <v>1.5582000000000003</v>
      </c>
      <c r="M7" s="27">
        <f t="shared" si="1"/>
        <v>0.12720000000000001</v>
      </c>
    </row>
    <row r="8" spans="1:13" ht="16.5" thickBot="1">
      <c r="A8" s="5" t="s">
        <v>29</v>
      </c>
      <c r="B8" s="5" t="s">
        <v>30</v>
      </c>
      <c r="C8" s="5">
        <v>6</v>
      </c>
      <c r="D8" s="5">
        <v>180</v>
      </c>
      <c r="E8" s="5">
        <v>390</v>
      </c>
      <c r="F8" s="5" t="s">
        <v>31</v>
      </c>
      <c r="G8" s="6">
        <v>1.36</v>
      </c>
      <c r="H8" s="13">
        <v>1.36</v>
      </c>
      <c r="I8" s="9">
        <v>0.2</v>
      </c>
      <c r="J8" s="10">
        <f t="shared" si="0"/>
        <v>1.6320000000000001</v>
      </c>
      <c r="K8" s="11">
        <f t="shared" si="2"/>
        <v>0.27200000000000002</v>
      </c>
      <c r="L8" s="12">
        <f t="shared" si="3"/>
        <v>1.7952000000000001</v>
      </c>
      <c r="M8" s="27">
        <f t="shared" si="1"/>
        <v>0.16320000000000001</v>
      </c>
    </row>
    <row r="9" spans="1:13" ht="16.5" thickBot="1">
      <c r="A9" s="5" t="s">
        <v>32</v>
      </c>
      <c r="B9" s="5" t="s">
        <v>33</v>
      </c>
      <c r="C9" s="5">
        <v>6</v>
      </c>
      <c r="D9" s="5">
        <v>120</v>
      </c>
      <c r="E9" s="5">
        <v>288</v>
      </c>
      <c r="F9" s="5" t="s">
        <v>34</v>
      </c>
      <c r="G9" s="6">
        <v>1.72</v>
      </c>
      <c r="H9" s="13">
        <v>1.72</v>
      </c>
      <c r="I9" s="9">
        <v>0.21</v>
      </c>
      <c r="J9" s="10">
        <f t="shared" si="0"/>
        <v>2.0811999999999999</v>
      </c>
      <c r="K9" s="11">
        <f t="shared" si="2"/>
        <v>0.36119999999999997</v>
      </c>
      <c r="L9" s="12">
        <f t="shared" si="3"/>
        <v>2.2875999999999999</v>
      </c>
      <c r="M9" s="27">
        <f t="shared" si="1"/>
        <v>0.2064</v>
      </c>
    </row>
    <row r="10" spans="1:13" ht="16.5" thickBot="1">
      <c r="A10" s="5" t="s">
        <v>35</v>
      </c>
      <c r="B10" s="5" t="s">
        <v>36</v>
      </c>
      <c r="C10" s="5">
        <v>4</v>
      </c>
      <c r="D10" s="5">
        <v>96</v>
      </c>
      <c r="E10" s="5">
        <v>208</v>
      </c>
      <c r="F10" s="5" t="s">
        <v>37</v>
      </c>
      <c r="G10" s="6">
        <v>2.37</v>
      </c>
      <c r="H10" s="13">
        <v>2.37</v>
      </c>
      <c r="I10" s="9">
        <v>0.16</v>
      </c>
      <c r="J10" s="10">
        <f t="shared" si="0"/>
        <v>2.7492000000000001</v>
      </c>
      <c r="K10" s="11">
        <f t="shared" si="2"/>
        <v>0.37919999999999998</v>
      </c>
      <c r="L10" s="12">
        <f t="shared" si="3"/>
        <v>3.0335999999999999</v>
      </c>
      <c r="M10" s="27">
        <f t="shared" si="1"/>
        <v>0.28439999999999999</v>
      </c>
    </row>
    <row r="11" spans="1:13" ht="16.5" thickBot="1">
      <c r="A11" s="5" t="s">
        <v>38</v>
      </c>
      <c r="B11" s="5" t="s">
        <v>39</v>
      </c>
      <c r="C11" s="5">
        <v>1</v>
      </c>
      <c r="D11" s="5">
        <v>48</v>
      </c>
      <c r="E11" s="5">
        <v>96</v>
      </c>
      <c r="F11" s="5" t="s">
        <v>40</v>
      </c>
      <c r="G11" s="6">
        <v>2.92</v>
      </c>
      <c r="H11" s="14">
        <v>2.92</v>
      </c>
      <c r="I11" s="9">
        <v>0</v>
      </c>
      <c r="J11" s="10">
        <f t="shared" si="0"/>
        <v>2.92</v>
      </c>
      <c r="K11" s="11">
        <f t="shared" si="2"/>
        <v>0</v>
      </c>
      <c r="L11" s="12">
        <f t="shared" si="3"/>
        <v>3.2704</v>
      </c>
      <c r="M11" s="27">
        <f t="shared" si="1"/>
        <v>0.35039999999999999</v>
      </c>
    </row>
    <row r="12" spans="1:13">
      <c r="M12" s="28"/>
    </row>
    <row r="13" spans="1:13">
      <c r="M13" s="29"/>
    </row>
    <row r="14" spans="1:13">
      <c r="M14" s="29"/>
    </row>
    <row r="15" spans="1:13">
      <c r="M15" s="29"/>
    </row>
    <row r="16" spans="1:13">
      <c r="M16" s="29"/>
    </row>
    <row r="17" spans="5:13">
      <c r="M17" s="29"/>
    </row>
    <row r="18" spans="5:13">
      <c r="M18" s="29"/>
    </row>
    <row r="19" spans="5:13">
      <c r="M19" s="29"/>
    </row>
    <row r="20" spans="5:13">
      <c r="M20" s="29"/>
    </row>
    <row r="21" spans="5:13">
      <c r="M21" s="29"/>
    </row>
    <row r="22" spans="5:13">
      <c r="M22" s="29"/>
    </row>
    <row r="23" spans="5:13">
      <c r="M23" s="29"/>
    </row>
    <row r="24" spans="5:13">
      <c r="E24" s="16"/>
      <c r="F24" s="17"/>
      <c r="G24" s="18"/>
      <c r="H24" s="19"/>
      <c r="I24" s="20"/>
      <c r="J24" s="21"/>
      <c r="M24" s="29"/>
    </row>
    <row r="25" spans="5:13">
      <c r="E25" s="16"/>
      <c r="F25" s="17"/>
      <c r="G25" s="18"/>
      <c r="H25" s="19"/>
      <c r="I25" s="20"/>
      <c r="J25" s="21"/>
      <c r="M25" s="29"/>
    </row>
    <row r="26" spans="5:13">
      <c r="E26" s="16"/>
      <c r="F26" s="17"/>
      <c r="G26" s="18"/>
      <c r="H26" s="19"/>
      <c r="I26" s="20"/>
      <c r="J26" s="21"/>
      <c r="M26" s="29"/>
    </row>
    <row r="27" spans="5:13">
      <c r="E27" s="21"/>
      <c r="F27" s="21"/>
      <c r="G27" s="21"/>
      <c r="H27" s="21"/>
      <c r="I27" s="21"/>
      <c r="J27" s="21"/>
      <c r="M27" s="29"/>
    </row>
  </sheetData>
  <phoneticPr fontId="0" type="noConversion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M11"/>
  <sheetViews>
    <sheetView workbookViewId="0">
      <selection sqref="A1:M1"/>
    </sheetView>
  </sheetViews>
  <sheetFormatPr baseColWidth="10" defaultRowHeight="15"/>
  <sheetData>
    <row r="1" spans="1:13" ht="16.5" thickBot="1">
      <c r="A1" s="4" t="s">
        <v>10</v>
      </c>
      <c r="B1" s="4" t="s">
        <v>11</v>
      </c>
      <c r="C1" s="4" t="s">
        <v>12</v>
      </c>
      <c r="D1" s="4" t="s">
        <v>13</v>
      </c>
      <c r="E1" s="4" t="s">
        <v>14</v>
      </c>
      <c r="F1" s="4" t="s">
        <v>15</v>
      </c>
      <c r="G1" s="4" t="s">
        <v>16</v>
      </c>
      <c r="H1" s="22" t="s">
        <v>80</v>
      </c>
      <c r="I1" s="23" t="s">
        <v>76</v>
      </c>
      <c r="J1" s="23" t="s">
        <v>77</v>
      </c>
      <c r="K1" s="24" t="s">
        <v>78</v>
      </c>
      <c r="L1" s="15" t="s">
        <v>77</v>
      </c>
      <c r="M1" s="25" t="s">
        <v>79</v>
      </c>
    </row>
    <row r="2" spans="1:13" ht="15.75" thickBot="1"/>
    <row r="3" spans="1:13" ht="16.5" thickBot="1">
      <c r="A3" s="4" t="s">
        <v>10</v>
      </c>
      <c r="B3" s="4" t="s">
        <v>11</v>
      </c>
      <c r="C3" s="4" t="s">
        <v>41</v>
      </c>
      <c r="D3" s="4" t="s">
        <v>75</v>
      </c>
      <c r="E3" s="45" t="s">
        <v>42</v>
      </c>
      <c r="F3" s="56"/>
      <c r="G3" s="50"/>
      <c r="H3" s="47" t="s">
        <v>80</v>
      </c>
      <c r="I3" s="23" t="s">
        <v>76</v>
      </c>
      <c r="J3" s="23" t="s">
        <v>77</v>
      </c>
      <c r="K3" s="24" t="s">
        <v>78</v>
      </c>
      <c r="L3" s="15" t="s">
        <v>77</v>
      </c>
      <c r="M3" s="25" t="s">
        <v>79</v>
      </c>
    </row>
    <row r="4" spans="1:13" ht="16.5" thickBot="1">
      <c r="A4" s="5" t="s">
        <v>43</v>
      </c>
      <c r="B4" s="5" t="s">
        <v>44</v>
      </c>
      <c r="C4" s="5">
        <v>20</v>
      </c>
      <c r="D4" s="5" t="s">
        <v>45</v>
      </c>
      <c r="E4" s="46">
        <v>0.67</v>
      </c>
      <c r="F4" s="55"/>
      <c r="G4" s="52"/>
      <c r="H4" s="48">
        <v>0.67</v>
      </c>
      <c r="I4" s="9">
        <v>0.4</v>
      </c>
      <c r="J4" s="10">
        <f t="shared" ref="J4:J10" si="0">H4*(1+I4)</f>
        <v>0.93799999999999994</v>
      </c>
      <c r="K4" s="11">
        <f>J4-H4</f>
        <v>0.2679999999999999</v>
      </c>
      <c r="L4" s="12">
        <f>H4+K4+M4</f>
        <v>1.0184</v>
      </c>
      <c r="M4" s="27">
        <f>12%*H4</f>
        <v>8.0399999999999999E-2</v>
      </c>
    </row>
    <row r="5" spans="1:13" ht="16.5" thickBot="1">
      <c r="A5" s="5" t="s">
        <v>46</v>
      </c>
      <c r="B5" s="5" t="s">
        <v>47</v>
      </c>
      <c r="C5" s="5">
        <v>12</v>
      </c>
      <c r="D5" s="5" t="s">
        <v>48</v>
      </c>
      <c r="E5" s="46">
        <v>0.77</v>
      </c>
      <c r="F5" s="51"/>
      <c r="G5" s="52"/>
      <c r="H5" s="48">
        <v>0.77</v>
      </c>
      <c r="I5" s="9">
        <v>0.2</v>
      </c>
      <c r="J5" s="10">
        <f t="shared" si="0"/>
        <v>0.92399999999999993</v>
      </c>
      <c r="K5" s="11">
        <f t="shared" ref="K5:K10" si="1">J5-H5</f>
        <v>0.15399999999999991</v>
      </c>
      <c r="L5" s="12">
        <f t="shared" ref="L5:L10" si="2">H5+K5+M5</f>
        <v>1.0164</v>
      </c>
      <c r="M5" s="27">
        <f t="shared" ref="M5:M10" si="3">12%*H5</f>
        <v>9.2399999999999996E-2</v>
      </c>
    </row>
    <row r="6" spans="1:13" ht="16.5" thickBot="1">
      <c r="A6" s="5" t="s">
        <v>49</v>
      </c>
      <c r="B6" s="5" t="s">
        <v>46</v>
      </c>
      <c r="C6" s="5">
        <v>9</v>
      </c>
      <c r="D6" s="5" t="s">
        <v>50</v>
      </c>
      <c r="E6" s="46">
        <v>0.85</v>
      </c>
      <c r="F6" s="51"/>
      <c r="G6" s="52"/>
      <c r="H6" s="48">
        <v>0.85</v>
      </c>
      <c r="I6" s="9">
        <v>0.2</v>
      </c>
      <c r="J6" s="10">
        <f t="shared" si="0"/>
        <v>1.02</v>
      </c>
      <c r="K6" s="11">
        <f t="shared" si="1"/>
        <v>0.17000000000000004</v>
      </c>
      <c r="L6" s="12">
        <f t="shared" si="2"/>
        <v>1.1220000000000001</v>
      </c>
      <c r="M6" s="27">
        <f t="shared" si="3"/>
        <v>0.10199999999999999</v>
      </c>
    </row>
    <row r="7" spans="1:13" ht="16.5" thickBot="1">
      <c r="A7" s="5" t="s">
        <v>51</v>
      </c>
      <c r="B7" s="5" t="s">
        <v>49</v>
      </c>
      <c r="C7" s="5">
        <v>6</v>
      </c>
      <c r="D7" s="5" t="s">
        <v>52</v>
      </c>
      <c r="E7" s="46">
        <v>1</v>
      </c>
      <c r="F7" s="51"/>
      <c r="G7" s="52"/>
      <c r="H7" s="48">
        <v>1</v>
      </c>
      <c r="I7" s="9">
        <v>0.2</v>
      </c>
      <c r="J7" s="10">
        <f t="shared" si="0"/>
        <v>1.2</v>
      </c>
      <c r="K7" s="11">
        <f t="shared" si="1"/>
        <v>0.19999999999999996</v>
      </c>
      <c r="L7" s="12">
        <f t="shared" si="2"/>
        <v>1.3199999999999998</v>
      </c>
      <c r="M7" s="27">
        <f t="shared" si="3"/>
        <v>0.12</v>
      </c>
    </row>
    <row r="8" spans="1:13" ht="16.5" thickBot="1">
      <c r="A8" s="5" t="s">
        <v>53</v>
      </c>
      <c r="B8" s="5" t="s">
        <v>54</v>
      </c>
      <c r="C8" s="5">
        <v>6</v>
      </c>
      <c r="D8" s="5" t="s">
        <v>55</v>
      </c>
      <c r="E8" s="46">
        <v>1.27</v>
      </c>
      <c r="F8" s="51"/>
      <c r="G8" s="52"/>
      <c r="H8" s="48">
        <v>1.27</v>
      </c>
      <c r="I8" s="9">
        <v>0.2</v>
      </c>
      <c r="J8" s="10">
        <f t="shared" si="0"/>
        <v>1.524</v>
      </c>
      <c r="K8" s="11">
        <f t="shared" si="1"/>
        <v>0.254</v>
      </c>
      <c r="L8" s="12">
        <f t="shared" si="2"/>
        <v>1.6764000000000001</v>
      </c>
      <c r="M8" s="27">
        <f t="shared" si="3"/>
        <v>0.15240000000000001</v>
      </c>
    </row>
    <row r="9" spans="1:13" ht="15.75" thickBot="1">
      <c r="A9" s="7">
        <v>19.5</v>
      </c>
      <c r="B9" s="7" t="s">
        <v>56</v>
      </c>
      <c r="C9" s="7">
        <v>6</v>
      </c>
      <c r="D9" s="7" t="s">
        <v>57</v>
      </c>
      <c r="E9" s="46">
        <v>1.52</v>
      </c>
      <c r="F9" s="51"/>
      <c r="G9" s="52"/>
      <c r="H9" s="48">
        <v>1.52</v>
      </c>
      <c r="I9" s="9">
        <v>0.2</v>
      </c>
      <c r="J9" s="10">
        <f t="shared" si="0"/>
        <v>1.8239999999999998</v>
      </c>
      <c r="K9" s="11">
        <f t="shared" si="1"/>
        <v>0.30399999999999983</v>
      </c>
      <c r="L9" s="12">
        <f t="shared" si="2"/>
        <v>2.0063999999999997</v>
      </c>
      <c r="M9" s="27">
        <f t="shared" si="3"/>
        <v>0.18240000000000001</v>
      </c>
    </row>
    <row r="10" spans="1:13" ht="15.75" thickBot="1">
      <c r="A10" s="7" t="s">
        <v>58</v>
      </c>
      <c r="B10" s="7">
        <v>18.5</v>
      </c>
      <c r="C10" s="7">
        <v>4</v>
      </c>
      <c r="D10" s="7" t="s">
        <v>59</v>
      </c>
      <c r="E10" s="46">
        <v>1.72</v>
      </c>
      <c r="F10" s="53"/>
      <c r="G10" s="54"/>
      <c r="H10" s="49">
        <v>1.72</v>
      </c>
      <c r="I10" s="9">
        <v>0.2</v>
      </c>
      <c r="J10" s="10">
        <f t="shared" si="0"/>
        <v>2.0640000000000001</v>
      </c>
      <c r="K10" s="11">
        <f t="shared" si="1"/>
        <v>0.34400000000000008</v>
      </c>
      <c r="L10" s="12">
        <f t="shared" si="2"/>
        <v>2.2704</v>
      </c>
      <c r="M10" s="27">
        <f t="shared" si="3"/>
        <v>0.2064</v>
      </c>
    </row>
    <row r="11" spans="1:13">
      <c r="F11" s="26"/>
      <c r="G11" s="17"/>
      <c r="H11" s="42"/>
      <c r="I11" s="43"/>
      <c r="J11" s="44"/>
      <c r="K11" s="28"/>
    </row>
  </sheetData>
  <phoneticPr fontId="0" type="noConversion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M10"/>
  <sheetViews>
    <sheetView workbookViewId="0">
      <selection activeCell="K19" sqref="K19"/>
    </sheetView>
  </sheetViews>
  <sheetFormatPr baseColWidth="10" defaultRowHeight="15"/>
  <cols>
    <col min="1" max="2" width="6.42578125" bestFit="1" customWidth="1"/>
    <col min="3" max="3" width="3.85546875" bestFit="1" customWidth="1"/>
  </cols>
  <sheetData>
    <row r="1" spans="1:13" ht="16.5" thickBot="1">
      <c r="A1" s="77" t="s">
        <v>10</v>
      </c>
      <c r="B1" s="77" t="s">
        <v>11</v>
      </c>
      <c r="C1" s="77" t="s">
        <v>12</v>
      </c>
      <c r="D1" s="4" t="s">
        <v>13</v>
      </c>
      <c r="E1" s="4" t="s">
        <v>14</v>
      </c>
      <c r="F1" s="4" t="s">
        <v>15</v>
      </c>
      <c r="G1" s="77" t="s">
        <v>16</v>
      </c>
      <c r="H1" s="74" t="s">
        <v>80</v>
      </c>
      <c r="I1" s="71" t="s">
        <v>76</v>
      </c>
      <c r="J1" s="71" t="s">
        <v>77</v>
      </c>
      <c r="K1" s="69" t="s">
        <v>78</v>
      </c>
      <c r="L1" s="67" t="s">
        <v>77</v>
      </c>
      <c r="M1" s="64" t="s">
        <v>79</v>
      </c>
    </row>
    <row r="2" spans="1:13" ht="15.75" thickBot="1">
      <c r="A2" s="65"/>
      <c r="B2" s="65"/>
      <c r="C2" s="65"/>
      <c r="G2" s="65"/>
      <c r="H2" s="65"/>
      <c r="I2" s="65"/>
      <c r="J2" s="65"/>
      <c r="K2" s="65"/>
      <c r="L2" s="65"/>
      <c r="M2" s="65"/>
    </row>
    <row r="3" spans="1:13" ht="16.5" thickBot="1">
      <c r="A3" s="77" t="s">
        <v>10</v>
      </c>
      <c r="B3" s="77" t="s">
        <v>11</v>
      </c>
      <c r="C3" s="77" t="s">
        <v>12</v>
      </c>
      <c r="D3" s="4" t="s">
        <v>13</v>
      </c>
      <c r="E3" s="4" t="s">
        <v>14</v>
      </c>
      <c r="F3" s="4" t="s">
        <v>15</v>
      </c>
      <c r="G3" s="77" t="s">
        <v>16</v>
      </c>
      <c r="H3" s="74" t="s">
        <v>80</v>
      </c>
      <c r="I3" s="71" t="s">
        <v>76</v>
      </c>
      <c r="J3" s="71" t="s">
        <v>77</v>
      </c>
      <c r="K3" s="69" t="s">
        <v>78</v>
      </c>
      <c r="L3" s="67" t="s">
        <v>77</v>
      </c>
      <c r="M3" s="64" t="s">
        <v>79</v>
      </c>
    </row>
    <row r="4" spans="1:13" ht="16.5" thickBot="1">
      <c r="A4" s="78" t="s">
        <v>20</v>
      </c>
      <c r="B4" s="78" t="s">
        <v>60</v>
      </c>
      <c r="C4" s="78">
        <v>12</v>
      </c>
      <c r="D4" s="5">
        <v>792</v>
      </c>
      <c r="E4" s="5">
        <v>1656</v>
      </c>
      <c r="F4" s="5" t="s">
        <v>61</v>
      </c>
      <c r="G4" s="79">
        <v>0.7</v>
      </c>
      <c r="H4" s="75">
        <v>0.67</v>
      </c>
      <c r="I4" s="73">
        <v>0.5</v>
      </c>
      <c r="J4" s="72">
        <f t="shared" ref="J4:J10" si="0">H4*(1+I4)</f>
        <v>1.0050000000000001</v>
      </c>
      <c r="K4" s="70">
        <f>J4-H4</f>
        <v>0.33500000000000008</v>
      </c>
      <c r="L4" s="68">
        <f>H4+K4+M4</f>
        <v>1.0854000000000001</v>
      </c>
      <c r="M4" s="66">
        <f>12%*H4</f>
        <v>8.0399999999999999E-2</v>
      </c>
    </row>
    <row r="5" spans="1:13" ht="16.5" thickBot="1">
      <c r="A5" s="78" t="s">
        <v>62</v>
      </c>
      <c r="B5" s="78" t="s">
        <v>20</v>
      </c>
      <c r="C5" s="78">
        <v>9</v>
      </c>
      <c r="D5" s="5">
        <v>540</v>
      </c>
      <c r="E5" s="5">
        <v>1080</v>
      </c>
      <c r="F5" s="5" t="s">
        <v>63</v>
      </c>
      <c r="G5" s="79">
        <v>0.78</v>
      </c>
      <c r="H5" s="75">
        <v>0.77</v>
      </c>
      <c r="I5" s="73">
        <v>0.2</v>
      </c>
      <c r="J5" s="72">
        <f t="shared" si="0"/>
        <v>0.92399999999999993</v>
      </c>
      <c r="K5" s="70">
        <f t="shared" ref="K5:K10" si="1">J5-H5</f>
        <v>0.15399999999999991</v>
      </c>
      <c r="L5" s="68">
        <f t="shared" ref="L5:L10" si="2">H5+K5+M5</f>
        <v>1.0164</v>
      </c>
      <c r="M5" s="66">
        <f t="shared" ref="M5:M10" si="3">12%*H5</f>
        <v>9.2399999999999996E-2</v>
      </c>
    </row>
    <row r="6" spans="1:13" ht="16.5" thickBot="1">
      <c r="A6" s="78" t="s">
        <v>64</v>
      </c>
      <c r="B6" s="78" t="s">
        <v>62</v>
      </c>
      <c r="C6" s="78">
        <v>6</v>
      </c>
      <c r="D6" s="5">
        <v>288</v>
      </c>
      <c r="E6" s="5">
        <v>648</v>
      </c>
      <c r="F6" s="5" t="s">
        <v>65</v>
      </c>
      <c r="G6" s="79">
        <v>0.93</v>
      </c>
      <c r="H6" s="75">
        <v>0.85</v>
      </c>
      <c r="I6" s="73">
        <v>0.2</v>
      </c>
      <c r="J6" s="72">
        <f t="shared" si="0"/>
        <v>1.02</v>
      </c>
      <c r="K6" s="70">
        <f t="shared" si="1"/>
        <v>0.17000000000000004</v>
      </c>
      <c r="L6" s="68">
        <f t="shared" si="2"/>
        <v>1.1220000000000001</v>
      </c>
      <c r="M6" s="66">
        <f t="shared" si="3"/>
        <v>0.10199999999999999</v>
      </c>
    </row>
    <row r="7" spans="1:13" ht="16.5" thickBot="1">
      <c r="A7" s="78" t="s">
        <v>66</v>
      </c>
      <c r="B7" s="78" t="s">
        <v>67</v>
      </c>
      <c r="C7" s="78">
        <v>6</v>
      </c>
      <c r="D7" s="5">
        <v>210</v>
      </c>
      <c r="E7" s="5">
        <v>450</v>
      </c>
      <c r="F7" s="5" t="s">
        <v>68</v>
      </c>
      <c r="G7" s="79">
        <v>1.3</v>
      </c>
      <c r="H7" s="75">
        <v>1</v>
      </c>
      <c r="I7" s="73">
        <v>0.2</v>
      </c>
      <c r="J7" s="72">
        <f t="shared" si="0"/>
        <v>1.2</v>
      </c>
      <c r="K7" s="70">
        <f t="shared" si="1"/>
        <v>0.19999999999999996</v>
      </c>
      <c r="L7" s="68">
        <f t="shared" si="2"/>
        <v>1.3199999999999998</v>
      </c>
      <c r="M7" s="66">
        <f t="shared" si="3"/>
        <v>0.12</v>
      </c>
    </row>
    <row r="8" spans="1:13" ht="16.5" thickBot="1">
      <c r="A8" s="78" t="s">
        <v>32</v>
      </c>
      <c r="B8" s="78" t="s">
        <v>69</v>
      </c>
      <c r="C8" s="78">
        <v>6</v>
      </c>
      <c r="D8" s="5">
        <v>144</v>
      </c>
      <c r="E8" s="5">
        <v>312</v>
      </c>
      <c r="F8" s="5" t="s">
        <v>70</v>
      </c>
      <c r="G8" s="79">
        <v>1.55</v>
      </c>
      <c r="H8" s="75">
        <v>1.27</v>
      </c>
      <c r="I8" s="73">
        <v>0.2</v>
      </c>
      <c r="J8" s="72">
        <f t="shared" si="0"/>
        <v>1.524</v>
      </c>
      <c r="K8" s="70">
        <f t="shared" si="1"/>
        <v>0.254</v>
      </c>
      <c r="L8" s="68">
        <f t="shared" si="2"/>
        <v>1.6764000000000001</v>
      </c>
      <c r="M8" s="66">
        <f t="shared" si="3"/>
        <v>0.15240000000000001</v>
      </c>
    </row>
    <row r="9" spans="1:13" ht="16.5" thickBot="1">
      <c r="A9" s="78" t="s">
        <v>35</v>
      </c>
      <c r="B9" s="78" t="s">
        <v>71</v>
      </c>
      <c r="C9" s="78">
        <v>4</v>
      </c>
      <c r="D9" s="5">
        <v>96</v>
      </c>
      <c r="E9" s="5">
        <v>224</v>
      </c>
      <c r="F9" s="5" t="s">
        <v>34</v>
      </c>
      <c r="G9" s="79">
        <v>1.75</v>
      </c>
      <c r="H9" s="75">
        <v>1.52</v>
      </c>
      <c r="I9" s="73">
        <v>0.2</v>
      </c>
      <c r="J9" s="72">
        <f t="shared" si="0"/>
        <v>1.8239999999999998</v>
      </c>
      <c r="K9" s="70">
        <f t="shared" si="1"/>
        <v>0.30399999999999983</v>
      </c>
      <c r="L9" s="68">
        <f t="shared" si="2"/>
        <v>2.0063999999999997</v>
      </c>
      <c r="M9" s="66">
        <f t="shared" si="3"/>
        <v>0.18240000000000001</v>
      </c>
    </row>
    <row r="10" spans="1:13" ht="16.5" thickBot="1">
      <c r="A10" s="78" t="s">
        <v>72</v>
      </c>
      <c r="B10" s="78" t="s">
        <v>73</v>
      </c>
      <c r="C10" s="78">
        <v>1</v>
      </c>
      <c r="D10" s="5">
        <v>60</v>
      </c>
      <c r="E10" s="5">
        <v>120</v>
      </c>
      <c r="F10" s="5" t="s">
        <v>74</v>
      </c>
      <c r="G10" s="79">
        <v>2.6</v>
      </c>
      <c r="H10" s="76">
        <v>1.72</v>
      </c>
      <c r="I10" s="73">
        <v>0.2</v>
      </c>
      <c r="J10" s="72">
        <f t="shared" si="0"/>
        <v>2.0640000000000001</v>
      </c>
      <c r="K10" s="70">
        <f t="shared" si="1"/>
        <v>0.34400000000000008</v>
      </c>
      <c r="L10" s="68">
        <f t="shared" si="2"/>
        <v>2.2704</v>
      </c>
      <c r="M10" s="66">
        <f t="shared" si="3"/>
        <v>0.2064</v>
      </c>
    </row>
  </sheetData>
  <phoneticPr fontId="17" type="noConversion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Taj</vt:lpstr>
      <vt:lpstr>Wave Pastel</vt:lpstr>
      <vt:lpstr>Lovebird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cp:lastPrinted>2011-03-26T13:21:22Z</cp:lastPrinted>
  <dcterms:created xsi:type="dcterms:W3CDTF">2011-03-22T22:46:26Z</dcterms:created>
  <dcterms:modified xsi:type="dcterms:W3CDTF">2011-03-28T14:49:15Z</dcterms:modified>
</cp:coreProperties>
</file>