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xr:revisionPtr revIDLastSave="0" documentId="13_ncr:1_{01EC7F24-7281-4E40-A0D1-72C19973F68B}" xr6:coauthVersionLast="47" xr6:coauthVersionMax="47" xr10:uidLastSave="{00000000-0000-0000-0000-000000000000}"/>
  <bookViews>
    <workbookView xWindow="25800" yWindow="0" windowWidth="25800" windowHeight="21000" tabRatio="659" xr2:uid="{39610F32-6E64-4D07-BA15-84E927B31356}"/>
  </bookViews>
  <sheets>
    <sheet name="Caisse" sheetId="1" r:id="rId1"/>
    <sheet name="forfait client" sheetId="10" r:id="rId2"/>
    <sheet name="bilan" sheetId="9" state="hidden" r:id="rId3"/>
    <sheet name="Données" sheetId="2" r:id="rId4"/>
  </sheets>
  <definedNames>
    <definedName name="_xlnm._FilterDatabase" localSheetId="0" hidden="1">Caisse!$A$11:$L$36</definedName>
    <definedName name="Alcool">#REF!</definedName>
    <definedName name="Boisson">#REF!</definedName>
    <definedName name="prestation">Données!$B$7:$B$12</definedName>
    <definedName name="Snacks">#REF!</definedName>
    <definedName name="Tabac">#REF!</definedName>
    <definedName name="valHighlight">IFERROR(IF(#REF!="oui", TRUE, FALSE),FALSE)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L12" i="1" s="1"/>
  <c r="I15" i="1"/>
  <c r="B12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I13" i="1" l="1"/>
  <c r="L13" i="1" s="1"/>
  <c r="C9" i="10"/>
  <c r="B9" i="10" s="1"/>
  <c r="C10" i="10"/>
  <c r="B10" i="10" s="1"/>
  <c r="C11" i="10"/>
  <c r="B11" i="10" s="1"/>
  <c r="C12" i="10"/>
  <c r="B12" i="10" s="1"/>
  <c r="C13" i="10"/>
  <c r="B13" i="10" s="1"/>
  <c r="C14" i="10"/>
  <c r="B14" i="10" s="1"/>
  <c r="C15" i="10"/>
  <c r="B15" i="10" s="1"/>
  <c r="C16" i="10"/>
  <c r="B16" i="10" s="1"/>
  <c r="C17" i="10"/>
  <c r="B17" i="10" s="1"/>
  <c r="C18" i="10"/>
  <c r="B18" i="10" s="1"/>
  <c r="C19" i="10"/>
  <c r="B19" i="10" s="1"/>
  <c r="C20" i="10"/>
  <c r="B20" i="10" s="1"/>
  <c r="C21" i="10"/>
  <c r="B21" i="10" s="1"/>
  <c r="C22" i="10"/>
  <c r="B22" i="10" s="1"/>
  <c r="B14" i="1"/>
  <c r="C4" i="10"/>
  <c r="B4" i="10" s="1"/>
  <c r="B13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I3" i="1"/>
  <c r="D23" i="10"/>
  <c r="C5" i="10"/>
  <c r="B5" i="10" s="1"/>
  <c r="C7" i="10"/>
  <c r="B7" i="10" s="1"/>
  <c r="C8" i="10"/>
  <c r="B8" i="10" s="1"/>
  <c r="C6" i="10"/>
  <c r="B6" i="10" s="1"/>
  <c r="I14" i="1" l="1"/>
  <c r="L14" i="1" s="1"/>
  <c r="C23" i="10"/>
  <c r="B23" i="10"/>
  <c r="H36" i="1"/>
  <c r="I16" i="1" l="1"/>
  <c r="D7" i="1"/>
  <c r="I17" i="1" l="1"/>
  <c r="I18" i="1" l="1"/>
  <c r="I19" i="1" l="1"/>
  <c r="I20" i="1" l="1"/>
  <c r="L36" i="1" l="1"/>
  <c r="I21" i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D8" i="1" l="1"/>
  <c r="D6" i="1"/>
  <c r="D9" i="1" s="1"/>
</calcChain>
</file>

<file path=xl/sharedStrings.xml><?xml version="1.0" encoding="utf-8"?>
<sst xmlns="http://schemas.openxmlformats.org/spreadsheetml/2006/main" count="55" uniqueCount="45">
  <si>
    <t>registre de caisse journalier</t>
  </si>
  <si>
    <t>Solde de base :</t>
  </si>
  <si>
    <t>Solde en espèce :</t>
  </si>
  <si>
    <t>(+) Encaisssements :</t>
  </si>
  <si>
    <t xml:space="preserve">(-) Décaissement : </t>
  </si>
  <si>
    <r>
      <rPr>
        <b/>
        <sz val="11"/>
        <color theme="1"/>
        <rFont val="Calibri"/>
        <family val="2"/>
        <scheme val="minor"/>
      </rPr>
      <t>= SOLDE FINAL :</t>
    </r>
  </si>
  <si>
    <t>Clients</t>
  </si>
  <si>
    <t>date</t>
  </si>
  <si>
    <t>Libellé</t>
  </si>
  <si>
    <t>nombres d'heures</t>
  </si>
  <si>
    <t xml:space="preserve">Type de paiement </t>
  </si>
  <si>
    <t>Montant</t>
  </si>
  <si>
    <t>statut</t>
  </si>
  <si>
    <t>FORFAITS CLIENTS</t>
  </si>
  <si>
    <t>Nom du client</t>
  </si>
  <si>
    <t>Forfait restant (€]</t>
  </si>
  <si>
    <t>forfait depenser (€)</t>
  </si>
  <si>
    <t>FORFAIT DE BASE (€)</t>
  </si>
  <si>
    <t>notes</t>
  </si>
  <si>
    <t>semaine</t>
  </si>
  <si>
    <t>mois</t>
  </si>
  <si>
    <t>PRESTATIONS</t>
  </si>
  <si>
    <t>PRIX DE L'HEURE</t>
  </si>
  <si>
    <t>noms</t>
  </si>
  <si>
    <t>prix de l'heure (€)</t>
  </si>
  <si>
    <r>
      <t>Nom du gestionnaire :</t>
    </r>
    <r>
      <rPr>
        <b/>
        <sz val="14"/>
        <color theme="1"/>
        <rFont val="Calibri"/>
        <family val="2"/>
        <scheme val="minor"/>
      </rPr>
      <t xml:space="preserve"> </t>
    </r>
  </si>
  <si>
    <t>Remise  A</t>
  </si>
  <si>
    <t>Remise  B</t>
  </si>
  <si>
    <t>Prestation B</t>
  </si>
  <si>
    <t>Prestation C</t>
  </si>
  <si>
    <t>Décaissement</t>
  </si>
  <si>
    <t>Employé 2</t>
  </si>
  <si>
    <t>Employé 3</t>
  </si>
  <si>
    <t>Employé 4</t>
  </si>
  <si>
    <t>Employé 5</t>
  </si>
  <si>
    <t>Employé 1</t>
  </si>
  <si>
    <t xml:space="preserve">employés </t>
  </si>
  <si>
    <t>Prestation A</t>
  </si>
  <si>
    <t>Prestation</t>
  </si>
  <si>
    <t>employé</t>
  </si>
  <si>
    <t>eric</t>
  </si>
  <si>
    <t>espece</t>
  </si>
  <si>
    <t>Employé</t>
  </si>
  <si>
    <t>Encaissement</t>
  </si>
  <si>
    <t xml:space="preserve"> 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</si>
</sst>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0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&quot;$&quot;#,##0.00_);\(&quot;$&quot;#,##0.00\)"/>
    <numFmt numFmtId="165" formatCode="00000"/>
    <numFmt numFmtId="166" formatCode="[&lt;=9999999]###\-####;\(###\)\ ###\-####"/>
    <numFmt numFmtId="167" formatCode="#,##0.00\ &quot;€&quot;"/>
    <numFmt numFmtId="168" formatCode="&quot;Reorder&quot;;&quot;&quot;;&quot;&quot;"/>
    <numFmt numFmtId="169" formatCode="[$-F800]dddd\,\ mmmm\ dd\,\ yyyy"/>
    <numFmt numFmtId="171" formatCode="_-* #,##0.00\ [$€-40C]_-;\-* #,##0.00\ [$€-40C]_-;_-* &quot;-&quot;??\ [$€-40C]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0" tint="-4.9989318521683403E-2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rgb="FFFFFFFF"/>
      <name val="Courier New"/>
      <family val="3"/>
    </font>
    <font>
      <b/>
      <sz val="16"/>
      <color rgb="FFFF0000"/>
      <name val="Helvetica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-0.249977111117893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9">
    <xf numFmtId="0" fontId="0" fillId="0" borderId="0"/>
    <xf numFmtId="44" fontId="1" fillId="0" borderId="0" applyFont="0" applyFill="0" applyBorder="0" applyAlignment="0" applyProtection="0"/>
    <xf numFmtId="165" fontId="1" fillId="0" borderId="0" applyFont="0" applyFill="0" applyBorder="0">
      <alignment horizontal="center"/>
    </xf>
    <xf numFmtId="166" fontId="1" fillId="0" borderId="0">
      <alignment horizontal="center"/>
    </xf>
    <xf numFmtId="168" fontId="1" fillId="4" borderId="0">
      <alignment horizontal="left" vertical="center" indent="1"/>
    </xf>
    <xf numFmtId="0" fontId="1" fillId="0" borderId="0" applyProtection="0">
      <alignment horizontal="left" vertical="center" wrapText="1" indent="1"/>
    </xf>
    <xf numFmtId="164" fontId="1" fillId="0" borderId="0" applyProtection="0">
      <alignment horizontal="right" vertical="center" indent="1"/>
    </xf>
    <xf numFmtId="0" fontId="1" fillId="0" borderId="0" applyProtection="0">
      <alignment horizontal="right" vertical="center" indent="1"/>
    </xf>
    <xf numFmtId="0" fontId="1" fillId="0" borderId="0" applyProtection="0">
      <alignment horizontal="center" vertical="center"/>
    </xf>
  </cellStyleXfs>
  <cellXfs count="128">
    <xf numFmtId="0" fontId="0" fillId="0" borderId="0" xfId="0"/>
    <xf numFmtId="0" fontId="0" fillId="0" borderId="1" xfId="0" applyBorder="1"/>
    <xf numFmtId="0" fontId="0" fillId="10" borderId="1" xfId="0" applyFill="1" applyBorder="1" applyAlignment="1">
      <alignment horizontal="center"/>
    </xf>
    <xf numFmtId="167" fontId="9" fillId="10" borderId="1" xfId="0" applyNumberFormat="1" applyFont="1" applyFill="1" applyBorder="1" applyAlignment="1">
      <alignment horizontal="center" vertical="center"/>
    </xf>
    <xf numFmtId="167" fontId="0" fillId="0" borderId="1" xfId="0" applyNumberFormat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4" fontId="0" fillId="0" borderId="8" xfId="1" applyFont="1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8" fontId="0" fillId="0" borderId="0" xfId="0" applyNumberFormat="1" applyBorder="1" applyAlignment="1">
      <alignment horizontal="center" vertical="center"/>
    </xf>
    <xf numFmtId="44" fontId="0" fillId="0" borderId="0" xfId="1" applyFont="1" applyBorder="1" applyAlignment="1">
      <alignment horizontal="center" vertical="center"/>
    </xf>
    <xf numFmtId="0" fontId="0" fillId="0" borderId="0" xfId="0" applyBorder="1"/>
    <xf numFmtId="6" fontId="0" fillId="0" borderId="0" xfId="1" applyNumberFormat="1" applyFont="1" applyBorder="1" applyAlignment="1">
      <alignment horizontal="center" vertical="center"/>
    </xf>
    <xf numFmtId="6" fontId="0" fillId="0" borderId="0" xfId="0" applyNumberFormat="1" applyBorder="1" applyAlignment="1">
      <alignment horizontal="center" vertical="center"/>
    </xf>
    <xf numFmtId="0" fontId="14" fillId="0" borderId="0" xfId="0" applyFont="1" applyFill="1" applyBorder="1" applyAlignment="1">
      <alignment vertical="center"/>
    </xf>
    <xf numFmtId="0" fontId="0" fillId="0" borderId="0" xfId="0" applyProtection="1">
      <protection locked="0"/>
    </xf>
    <xf numFmtId="171" fontId="0" fillId="0" borderId="0" xfId="0" applyNumberFormat="1" applyProtection="1">
      <protection locked="0"/>
    </xf>
    <xf numFmtId="0" fontId="3" fillId="0" borderId="0" xfId="0" applyFont="1" applyProtection="1">
      <protection locked="0"/>
    </xf>
    <xf numFmtId="0" fontId="0" fillId="7" borderId="19" xfId="0" applyFill="1" applyBorder="1" applyProtection="1">
      <protection locked="0"/>
    </xf>
    <xf numFmtId="0" fontId="0" fillId="7" borderId="12" xfId="0" applyFill="1" applyBorder="1" applyProtection="1">
      <protection locked="0"/>
    </xf>
    <xf numFmtId="44" fontId="0" fillId="7" borderId="20" xfId="1" applyFont="1" applyFill="1" applyBorder="1" applyProtection="1">
      <protection locked="0"/>
    </xf>
    <xf numFmtId="44" fontId="0" fillId="4" borderId="0" xfId="1" applyFont="1" applyFill="1" applyBorder="1" applyProtection="1">
      <protection locked="0"/>
    </xf>
    <xf numFmtId="0" fontId="0" fillId="13" borderId="25" xfId="0" applyFill="1" applyBorder="1" applyProtection="1">
      <protection locked="0"/>
    </xf>
    <xf numFmtId="0" fontId="0" fillId="13" borderId="0" xfId="0" applyFill="1" applyProtection="1">
      <protection locked="0"/>
    </xf>
    <xf numFmtId="0" fontId="0" fillId="3" borderId="25" xfId="0" quotePrefix="1" applyFill="1" applyBorder="1" applyProtection="1">
      <protection locked="0"/>
    </xf>
    <xf numFmtId="0" fontId="0" fillId="3" borderId="0" xfId="0" quotePrefix="1" applyFill="1" applyProtection="1">
      <protection locked="0"/>
    </xf>
    <xf numFmtId="0" fontId="0" fillId="3" borderId="0" xfId="0" applyFill="1" applyProtection="1">
      <protection locked="0"/>
    </xf>
    <xf numFmtId="0" fontId="0" fillId="5" borderId="25" xfId="0" quotePrefix="1" applyFill="1" applyBorder="1" applyProtection="1">
      <protection locked="0"/>
    </xf>
    <xf numFmtId="0" fontId="0" fillId="5" borderId="0" xfId="0" quotePrefix="1" applyFill="1" applyProtection="1">
      <protection locked="0"/>
    </xf>
    <xf numFmtId="0" fontId="0" fillId="5" borderId="0" xfId="0" applyFill="1" applyProtection="1">
      <protection locked="0"/>
    </xf>
    <xf numFmtId="0" fontId="0" fillId="8" borderId="27" xfId="0" quotePrefix="1" applyFill="1" applyBorder="1" applyProtection="1">
      <protection locked="0"/>
    </xf>
    <xf numFmtId="0" fontId="0" fillId="8" borderId="28" xfId="0" quotePrefix="1" applyFill="1" applyBorder="1" applyProtection="1">
      <protection locked="0"/>
    </xf>
    <xf numFmtId="0" fontId="0" fillId="8" borderId="28" xfId="0" applyFill="1" applyBorder="1" applyProtection="1">
      <protection locked="0"/>
    </xf>
    <xf numFmtId="49" fontId="2" fillId="12" borderId="10" xfId="0" applyNumberFormat="1" applyFont="1" applyFill="1" applyBorder="1" applyAlignment="1" applyProtection="1">
      <alignment horizontal="center" vertical="center"/>
      <protection locked="0"/>
    </xf>
    <xf numFmtId="169" fontId="2" fillId="12" borderId="30" xfId="0" applyNumberFormat="1" applyFont="1" applyFill="1" applyBorder="1" applyAlignment="1" applyProtection="1">
      <alignment horizontal="center" vertical="center"/>
      <protection locked="0"/>
    </xf>
    <xf numFmtId="49" fontId="2" fillId="12" borderId="11" xfId="0" applyNumberFormat="1" applyFont="1" applyFill="1" applyBorder="1" applyAlignment="1" applyProtection="1">
      <alignment horizontal="center" vertical="center"/>
      <protection locked="0"/>
    </xf>
    <xf numFmtId="0" fontId="2" fillId="12" borderId="11" xfId="0" applyFont="1" applyFill="1" applyBorder="1" applyAlignment="1" applyProtection="1">
      <alignment horizontal="center" vertical="center"/>
      <protection locked="0"/>
    </xf>
    <xf numFmtId="44" fontId="2" fillId="12" borderId="11" xfId="1" applyFont="1" applyFill="1" applyBorder="1" applyAlignment="1" applyProtection="1">
      <alignment horizontal="center" vertical="center" wrapText="1"/>
      <protection locked="0"/>
    </xf>
    <xf numFmtId="0" fontId="2" fillId="12" borderId="11" xfId="0" applyFont="1" applyFill="1" applyBorder="1" applyAlignment="1" applyProtection="1">
      <alignment horizontal="center" vertical="center" wrapText="1"/>
      <protection locked="0"/>
    </xf>
    <xf numFmtId="0" fontId="2" fillId="12" borderId="35" xfId="0" applyFont="1" applyFill="1" applyBorder="1" applyAlignment="1" applyProtection="1">
      <alignment horizontal="center" vertical="center" wrapText="1"/>
      <protection locked="0"/>
    </xf>
    <xf numFmtId="171" fontId="2" fillId="12" borderId="39" xfId="1" applyNumberFormat="1" applyFont="1" applyFill="1" applyBorder="1" applyAlignment="1" applyProtection="1">
      <alignment horizontal="center" vertical="center"/>
      <protection locked="0"/>
    </xf>
    <xf numFmtId="0" fontId="2" fillId="12" borderId="2" xfId="0" applyFont="1" applyFill="1" applyBorder="1" applyAlignment="1" applyProtection="1">
      <alignment horizontal="center" vertical="center"/>
      <protection locked="0"/>
    </xf>
    <xf numFmtId="0" fontId="2" fillId="12" borderId="14" xfId="0" applyFont="1" applyFill="1" applyBorder="1" applyAlignment="1" applyProtection="1">
      <alignment horizontal="center" vertical="center"/>
      <protection locked="0"/>
    </xf>
    <xf numFmtId="167" fontId="2" fillId="12" borderId="2" xfId="1" applyNumberFormat="1" applyFont="1" applyFill="1" applyBorder="1" applyAlignment="1" applyProtection="1">
      <alignment horizontal="center" vertical="center"/>
      <protection locked="0"/>
    </xf>
    <xf numFmtId="49" fontId="0" fillId="0" borderId="7" xfId="0" applyNumberFormat="1" applyBorder="1" applyAlignment="1" applyProtection="1">
      <alignment horizontal="center" vertical="center"/>
      <protection locked="0"/>
    </xf>
    <xf numFmtId="49" fontId="0" fillId="0" borderId="8" xfId="0" applyNumberFormat="1" applyBorder="1" applyAlignment="1" applyProtection="1">
      <alignment horizontal="center" vertical="center"/>
      <protection locked="0"/>
    </xf>
    <xf numFmtId="15" fontId="0" fillId="0" borderId="8" xfId="0" applyNumberFormat="1" applyBorder="1" applyAlignment="1" applyProtection="1">
      <alignment horizontal="center" vertical="center"/>
      <protection locked="0"/>
    </xf>
    <xf numFmtId="0" fontId="0" fillId="0" borderId="8" xfId="1" applyNumberFormat="1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71" fontId="0" fillId="0" borderId="17" xfId="0" applyNumberForma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44" fontId="0" fillId="0" borderId="17" xfId="1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1" applyNumberFormat="1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6" xfId="1" applyNumberFormat="1" applyFont="1" applyBorder="1" applyAlignment="1" applyProtection="1">
      <alignment horizontal="center" vertical="center"/>
      <protection locked="0"/>
    </xf>
    <xf numFmtId="171" fontId="0" fillId="0" borderId="36" xfId="0" applyNumberForma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6" fillId="4" borderId="12" xfId="0" applyFont="1" applyFill="1" applyBorder="1" applyAlignment="1" applyProtection="1">
      <alignment vertical="center"/>
      <protection locked="0"/>
    </xf>
    <xf numFmtId="0" fontId="6" fillId="4" borderId="0" xfId="0" applyFont="1" applyFill="1" applyBorder="1" applyAlignment="1" applyProtection="1">
      <alignment vertical="center"/>
      <protection locked="0"/>
    </xf>
    <xf numFmtId="0" fontId="6" fillId="4" borderId="0" xfId="0" applyFont="1" applyFill="1" applyAlignment="1" applyProtection="1">
      <alignment vertical="center"/>
      <protection locked="0"/>
    </xf>
    <xf numFmtId="0" fontId="12" fillId="0" borderId="0" xfId="0" applyFont="1" applyProtection="1">
      <protection locked="0"/>
    </xf>
    <xf numFmtId="14" fontId="13" fillId="0" borderId="0" xfId="0" applyNumberFormat="1" applyFont="1" applyAlignment="1" applyProtection="1">
      <alignment horizontal="center" vertical="center"/>
    </xf>
    <xf numFmtId="171" fontId="0" fillId="13" borderId="26" xfId="0" quotePrefix="1" applyNumberFormat="1" applyFill="1" applyBorder="1" applyProtection="1"/>
    <xf numFmtId="44" fontId="0" fillId="3" borderId="26" xfId="1" applyFont="1" applyFill="1" applyBorder="1" applyProtection="1"/>
    <xf numFmtId="167" fontId="0" fillId="5" borderId="26" xfId="1" applyNumberFormat="1" applyFont="1" applyFill="1" applyBorder="1" applyProtection="1"/>
    <xf numFmtId="44" fontId="0" fillId="8" borderId="29" xfId="1" applyFont="1" applyFill="1" applyBorder="1" applyProtection="1"/>
    <xf numFmtId="14" fontId="0" fillId="0" borderId="31" xfId="0" applyNumberFormat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/>
    </xf>
    <xf numFmtId="0" fontId="0" fillId="0" borderId="33" xfId="0" applyBorder="1" applyAlignment="1" applyProtection="1">
      <alignment horizontal="center"/>
    </xf>
    <xf numFmtId="167" fontId="0" fillId="0" borderId="38" xfId="1" applyNumberFormat="1" applyFont="1" applyBorder="1" applyAlignment="1" applyProtection="1">
      <alignment horizontal="center" vertical="center"/>
    </xf>
    <xf numFmtId="167" fontId="6" fillId="6" borderId="2" xfId="1" applyNumberFormat="1" applyFont="1" applyFill="1" applyBorder="1" applyAlignment="1" applyProtection="1">
      <alignment horizontal="center" vertical="center"/>
    </xf>
    <xf numFmtId="167" fontId="6" fillId="6" borderId="2" xfId="0" applyNumberFormat="1" applyFont="1" applyFill="1" applyBorder="1" applyAlignment="1" applyProtection="1">
      <alignment vertical="center"/>
    </xf>
    <xf numFmtId="49" fontId="2" fillId="0" borderId="14" xfId="0" applyNumberFormat="1" applyFont="1" applyBorder="1" applyAlignment="1" applyProtection="1">
      <alignment horizontal="center" vertical="center"/>
      <protection locked="0"/>
    </xf>
    <xf numFmtId="0" fontId="2" fillId="14" borderId="2" xfId="0" applyFont="1" applyFill="1" applyBorder="1" applyAlignment="1" applyProtection="1">
      <alignment horizontal="center" vertical="center"/>
      <protection locked="0"/>
    </xf>
    <xf numFmtId="0" fontId="2" fillId="15" borderId="2" xfId="0" applyFont="1" applyFill="1" applyBorder="1" applyAlignment="1" applyProtection="1">
      <alignment horizontal="center" vertical="center"/>
      <protection locked="0"/>
    </xf>
    <xf numFmtId="0" fontId="2" fillId="13" borderId="15" xfId="0" applyFont="1" applyFill="1" applyBorder="1" applyAlignment="1" applyProtection="1">
      <alignment horizontal="center" vertical="center"/>
      <protection locked="0"/>
    </xf>
    <xf numFmtId="0" fontId="2" fillId="17" borderId="2" xfId="0" applyFont="1" applyFill="1" applyBorder="1" applyAlignment="1" applyProtection="1">
      <alignment horizontal="center" vertical="center"/>
      <protection locked="0"/>
    </xf>
    <xf numFmtId="0" fontId="2" fillId="18" borderId="15" xfId="0" applyFont="1" applyFill="1" applyBorder="1" applyAlignment="1" applyProtection="1">
      <alignment horizontal="center" vertical="center"/>
      <protection locked="0"/>
    </xf>
    <xf numFmtId="0" fontId="0" fillId="16" borderId="2" xfId="0" applyFill="1" applyBorder="1" applyAlignment="1" applyProtection="1">
      <alignment horizontal="center" vertical="center"/>
      <protection locked="0"/>
    </xf>
    <xf numFmtId="0" fontId="0" fillId="0" borderId="9" xfId="0" applyBorder="1" applyProtection="1">
      <protection locked="0"/>
    </xf>
    <xf numFmtId="49" fontId="0" fillId="0" borderId="3" xfId="0" applyNumberFormat="1" applyBorder="1" applyAlignment="1" applyProtection="1">
      <alignment horizontal="center" vertical="center"/>
      <protection locked="0"/>
    </xf>
    <xf numFmtId="44" fontId="0" fillId="0" borderId="18" xfId="1" applyFont="1" applyBorder="1" applyAlignment="1" applyProtection="1">
      <alignment horizontal="center" vertical="center"/>
      <protection locked="0"/>
    </xf>
    <xf numFmtId="0" fontId="0" fillId="0" borderId="4" xfId="0" applyBorder="1" applyProtection="1">
      <protection locked="0"/>
    </xf>
    <xf numFmtId="49" fontId="0" fillId="0" borderId="5" xfId="0" applyNumberFormat="1" applyBorder="1" applyAlignment="1" applyProtection="1">
      <alignment horizontal="center" vertical="center"/>
      <protection locked="0"/>
    </xf>
    <xf numFmtId="44" fontId="0" fillId="0" borderId="32" xfId="1" applyFont="1" applyBorder="1" applyAlignment="1" applyProtection="1">
      <alignment horizontal="center" vertical="center"/>
      <protection locked="0"/>
    </xf>
    <xf numFmtId="0" fontId="0" fillId="0" borderId="22" xfId="0" applyBorder="1" applyProtection="1">
      <protection locked="0"/>
    </xf>
    <xf numFmtId="44" fontId="0" fillId="0" borderId="8" xfId="1" applyFont="1" applyBorder="1" applyAlignment="1" applyProtection="1">
      <alignment horizontal="center" vertical="center"/>
    </xf>
    <xf numFmtId="167" fontId="0" fillId="0" borderId="38" xfId="1" applyNumberFormat="1" applyFont="1" applyBorder="1" applyAlignment="1" applyProtection="1">
      <alignment horizontal="center" vertical="center" wrapText="1"/>
    </xf>
    <xf numFmtId="0" fontId="10" fillId="3" borderId="23" xfId="0" applyFont="1" applyFill="1" applyBorder="1" applyAlignment="1" applyProtection="1">
      <alignment horizontal="center"/>
      <protection locked="0"/>
    </xf>
    <xf numFmtId="0" fontId="5" fillId="3" borderId="24" xfId="0" applyFont="1" applyFill="1" applyBorder="1" applyAlignment="1" applyProtection="1">
      <alignment horizontal="center"/>
      <protection locked="0"/>
    </xf>
    <xf numFmtId="0" fontId="5" fillId="3" borderId="20" xfId="0" applyFont="1" applyFill="1" applyBorder="1" applyAlignment="1" applyProtection="1">
      <alignment horizontal="center"/>
      <protection locked="0"/>
    </xf>
    <xf numFmtId="0" fontId="10" fillId="5" borderId="14" xfId="0" applyFont="1" applyFill="1" applyBorder="1" applyAlignment="1" applyProtection="1">
      <alignment horizontal="center"/>
      <protection locked="0"/>
    </xf>
    <xf numFmtId="0" fontId="10" fillId="5" borderId="15" xfId="0" applyFont="1" applyFill="1" applyBorder="1" applyAlignment="1" applyProtection="1">
      <alignment horizontal="center"/>
      <protection locked="0"/>
    </xf>
    <xf numFmtId="0" fontId="10" fillId="5" borderId="16" xfId="0" applyFont="1" applyFill="1" applyBorder="1" applyAlignment="1" applyProtection="1">
      <alignment horizontal="center"/>
      <protection locked="0"/>
    </xf>
    <xf numFmtId="0" fontId="4" fillId="2" borderId="0" xfId="0" applyFont="1" applyFill="1" applyAlignment="1" applyProtection="1">
      <alignment horizontal="center" wrapText="1"/>
      <protection locked="0"/>
    </xf>
    <xf numFmtId="0" fontId="17" fillId="0" borderId="19" xfId="0" applyFont="1" applyBorder="1" applyAlignment="1" applyProtection="1">
      <alignment horizontal="left" vertical="center"/>
      <protection locked="0"/>
    </xf>
    <xf numFmtId="0" fontId="3" fillId="0" borderId="12" xfId="0" applyFont="1" applyBorder="1" applyAlignment="1" applyProtection="1">
      <alignment horizontal="left" vertical="center"/>
      <protection locked="0"/>
    </xf>
    <xf numFmtId="0" fontId="3" fillId="0" borderId="20" xfId="0" applyFont="1" applyBorder="1" applyAlignment="1" applyProtection="1">
      <alignment horizontal="left" vertical="center"/>
      <protection locked="0"/>
    </xf>
    <xf numFmtId="0" fontId="3" fillId="0" borderId="27" xfId="0" applyFont="1" applyBorder="1" applyAlignment="1" applyProtection="1">
      <alignment horizontal="left" vertical="center"/>
      <protection locked="0"/>
    </xf>
    <xf numFmtId="0" fontId="3" fillId="0" borderId="28" xfId="0" applyFont="1" applyBorder="1" applyAlignment="1" applyProtection="1">
      <alignment horizontal="left" vertical="center"/>
      <protection locked="0"/>
    </xf>
    <xf numFmtId="0" fontId="3" fillId="0" borderId="29" xfId="0" applyFont="1" applyBorder="1" applyAlignment="1" applyProtection="1">
      <alignment horizontal="left" vertical="center"/>
      <protection locked="0"/>
    </xf>
    <xf numFmtId="0" fontId="11" fillId="11" borderId="0" xfId="0" applyFont="1" applyFill="1" applyAlignment="1" applyProtection="1">
      <alignment horizontal="center"/>
      <protection locked="0"/>
    </xf>
    <xf numFmtId="0" fontId="0" fillId="11" borderId="0" xfId="0" applyFill="1" applyAlignment="1" applyProtection="1">
      <alignment horizontal="center"/>
      <protection locked="0"/>
    </xf>
    <xf numFmtId="44" fontId="15" fillId="0" borderId="37" xfId="0" applyNumberFormat="1" applyFont="1" applyBorder="1" applyAlignment="1" applyProtection="1">
      <alignment horizontal="center" vertical="center"/>
    </xf>
    <xf numFmtId="44" fontId="15" fillId="0" borderId="21" xfId="0" applyNumberFormat="1" applyFont="1" applyBorder="1" applyAlignment="1" applyProtection="1">
      <alignment horizontal="center" vertical="center"/>
    </xf>
    <xf numFmtId="0" fontId="8" fillId="9" borderId="0" xfId="0" applyFont="1" applyFill="1" applyAlignment="1">
      <alignment horizontal="center" vertical="center"/>
    </xf>
    <xf numFmtId="44" fontId="0" fillId="0" borderId="1" xfId="1" applyFont="1" applyBorder="1"/>
    <xf numFmtId="0" fontId="10" fillId="13" borderId="40" xfId="0" applyFont="1" applyFill="1" applyBorder="1" applyAlignment="1">
      <alignment horizontal="center"/>
    </xf>
    <xf numFmtId="0" fontId="10" fillId="13" borderId="41" xfId="0" applyFont="1" applyFill="1" applyBorder="1" applyAlignment="1">
      <alignment horizontal="center"/>
    </xf>
    <xf numFmtId="0" fontId="10" fillId="13" borderId="42" xfId="0" applyFont="1" applyFill="1" applyBorder="1" applyAlignment="1">
      <alignment horizontal="center"/>
    </xf>
    <xf numFmtId="0" fontId="10" fillId="13" borderId="43" xfId="0" applyFont="1" applyFill="1" applyBorder="1" applyAlignment="1">
      <alignment horizontal="center"/>
    </xf>
    <xf numFmtId="0" fontId="10" fillId="13" borderId="44" xfId="0" applyFont="1" applyFill="1" applyBorder="1" applyAlignment="1">
      <alignment horizontal="center"/>
    </xf>
    <xf numFmtId="0" fontId="10" fillId="13" borderId="45" xfId="0" applyFont="1" applyFill="1" applyBorder="1" applyAlignment="1">
      <alignment horizontal="center"/>
    </xf>
    <xf numFmtId="44" fontId="0" fillId="0" borderId="8" xfId="1" applyFont="1" applyBorder="1"/>
    <xf numFmtId="0" fontId="2" fillId="0" borderId="11" xfId="0" applyFont="1" applyBorder="1" applyAlignment="1">
      <alignment horizontal="center" vertical="center"/>
    </xf>
    <xf numFmtId="0" fontId="2" fillId="0" borderId="1" xfId="0" applyFont="1" applyBorder="1"/>
    <xf numFmtId="0" fontId="8" fillId="9" borderId="13" xfId="0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7" fillId="0" borderId="0" xfId="0" applyFont="1" applyFill="1" applyBorder="1" applyAlignment="1">
      <alignment vertical="center"/>
    </xf>
    <xf numFmtId="167" fontId="2" fillId="0" borderId="1" xfId="0" applyNumberFormat="1" applyFont="1" applyBorder="1" applyAlignment="1">
      <alignment horizontal="center"/>
    </xf>
    <xf numFmtId="0" fontId="0" fillId="12" borderId="11" xfId="0" applyFont="1" applyFill="1" applyBorder="1" applyAlignment="1">
      <alignment horizontal="center" vertical="center"/>
    </xf>
  </cellXfs>
  <cellStyles count="9">
    <cellStyle name="Code postal" xfId="2" xr:uid="{5444C718-DF24-45C8-8011-D5DEC915D1EC}"/>
    <cellStyle name="Colonne Indicateur" xfId="4" xr:uid="{50A729FE-8750-4D91-9DFC-ADDDDD1905AE}"/>
    <cellStyle name="Coordonnées" xfId="3" xr:uid="{81856769-B497-4D5C-954B-595DCD0F4E6C}"/>
    <cellStyle name="Détails du tableau droite" xfId="7" xr:uid="{F1515D4B-3B77-4095-B608-3FCD75539AA3}"/>
    <cellStyle name="Détails du tableau gauche" xfId="5" xr:uid="{862B369E-C175-4F00-8289-C191C088D756}"/>
    <cellStyle name="Devise du tableau" xfId="6" xr:uid="{A71F4B0D-79B2-4209-910C-1478E0FE80C2}"/>
    <cellStyle name="Monétaire" xfId="1" builtinId="4"/>
    <cellStyle name="Normal" xfId="0" builtinId="0"/>
    <cellStyle name="Retiré" xfId="8" xr:uid="{1BF0D827-50A7-4905-896C-75C4E2EB72D5}"/>
  </cellStyles>
  <dxfs count="19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/>
        </bottom>
        <vertical style="thin">
          <color theme="0"/>
        </vertical>
        <horizontal/>
      </border>
    </dxf>
    <dxf>
      <font>
        <b/>
        <i val="0"/>
        <color theme="0"/>
      </font>
      <fill>
        <patternFill>
          <bgColor theme="6" tint="-0.24994659260841701"/>
        </patternFill>
      </fill>
      <border>
        <top/>
        <bottom style="thick">
          <color theme="0"/>
        </bottom>
        <vertical style="thick">
          <color theme="0"/>
        </vertical>
      </border>
    </dxf>
    <dxf>
      <font>
        <color theme="1"/>
      </font>
      <fill>
        <patternFill patternType="solid">
          <fgColor theme="6" tint="0.79961546678060247"/>
          <bgColor theme="4" tint="0.89996032593768116"/>
        </patternFill>
      </fill>
      <border>
        <vertical/>
        <horizontal style="thick">
          <color theme="0"/>
        </horizontal>
      </border>
    </dxf>
    <dxf>
      <font>
        <color theme="0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/>
        </bottom>
        <vertical style="thin">
          <color theme="0"/>
        </vertical>
        <horizontal/>
      </border>
    </dxf>
    <dxf>
      <font>
        <b/>
        <i val="0"/>
        <color theme="0"/>
      </font>
      <fill>
        <patternFill>
          <bgColor theme="6" tint="-0.24994659260841701"/>
        </patternFill>
      </fill>
      <border>
        <top/>
        <bottom style="thick">
          <color theme="0"/>
        </bottom>
        <vertical style="thick">
          <color theme="0"/>
        </vertical>
      </border>
    </dxf>
    <dxf>
      <font>
        <color theme="1"/>
      </font>
      <fill>
        <patternFill patternType="solid">
          <fgColor theme="6" tint="0.79961546678060247"/>
          <bgColor theme="4" tint="0.89996032593768116"/>
        </patternFill>
      </fill>
      <border>
        <vertical/>
        <horizontal style="thick">
          <color theme="0"/>
        </horizontal>
      </border>
    </dxf>
    <dxf>
      <font>
        <color theme="4" tint="-0.24994659260841701"/>
      </font>
    </dxf>
    <dxf>
      <font>
        <color theme="5" tint="-0.499984740745262"/>
      </font>
    </dxf>
    <dxf>
      <font>
        <color theme="0"/>
      </font>
      <fill>
        <patternFill>
          <bgColor theme="4" tint="-0.24994659260841701"/>
        </patternFill>
      </fill>
      <border>
        <top style="thick">
          <color theme="1" tint="0.24994659260841701"/>
        </top>
      </border>
    </dxf>
    <dxf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 style="thin">
          <color theme="1" tint="0.24994659260841701"/>
        </vertical>
      </border>
    </dxf>
  </dxfs>
  <tableStyles count="3" defaultTableStyle="TableStyleMedium2" defaultPivotStyle="PivotStyleLight16">
    <tableStyle name="Customer Contact List" pivot="0" count="4" xr9:uid="{8CB84E7A-3E97-49B3-9A2D-39F7D806D0E3}">
      <tableStyleElement type="wholeTable" dxfId="18"/>
      <tableStyleElement type="headerRow" dxfId="17"/>
      <tableStyleElement type="firstRowStripe" dxfId="16"/>
      <tableStyleElement type="secondRowStripe" dxfId="15"/>
    </tableStyle>
    <tableStyle name="Inventaire" pivot="0" count="3" xr9:uid="{0DDBC611-8FC2-494E-8D74-6EFF8D0D80A8}">
      <tableStyleElement type="wholeTable" dxfId="14"/>
      <tableStyleElement type="headerRow" dxfId="13"/>
      <tableStyleElement type="firstColumn" dxfId="12"/>
    </tableStyle>
    <tableStyle name="Inventaire 2" pivot="0" count="3" xr9:uid="{BEFC60FD-E564-4CAB-B662-A0024AE5FA27}">
      <tableStyleElement type="wholeTable" dxfId="11"/>
      <tableStyleElement type="headerRow" dxfId="10"/>
      <tableStyleElement type="firstColumn" dxfId="9"/>
    </tableStyle>
  </tableStyles>
  <colors>
    <mruColors>
      <color rgb="FFA1C5D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Texture grunge">
      <a: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67000"/>
                <a:shade val="65000"/>
              </a:schemeClr>
              <a:schemeClr val="phClr">
                <a:tint val="10000"/>
                <a:satMod val="130000"/>
              </a:schemeClr>
            </a:duotone>
          </a:blip>
          <a:tile tx="0" ty="0" sx="60000" sy="59000" flip="none" algn="b"/>
        </a:blipFill>
        <a:blipFill rotWithShape="1">
          <a:blip xmlns:r="http://schemas.openxmlformats.org/officeDocument/2006/relationships" r:embed="rId1">
            <a:duotone>
              <a:schemeClr val="phClr">
                <a:shade val="30000"/>
                <a:satMod val="115000"/>
              </a:schemeClr>
              <a:schemeClr val="phClr">
                <a:tint val="34000"/>
              </a:schemeClr>
            </a:duotone>
          </a:blip>
          <a:tile tx="0" ty="0" sx="60000" sy="59000" flip="none" algn="b"/>
        </a:blipFill>
      </a:fillStyleLst>
      <a:lnStyleLst>
        <a:ln w="6350" cap="flat" cmpd="sng" algn="ctr">
          <a:solidFill>
            <a:schemeClr val="phClr">
              <a:tint val="7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softEdge rad="12700"/>
          </a:effectLst>
        </a:effectStyle>
        <a:effectStyle>
          <a:effectLst>
            <a:outerShdw blurRad="50800" dist="19050" dir="5400000" algn="tl" rotWithShape="0">
              <a:srgbClr val="000000">
                <a:alpha val="60000"/>
              </a:srgbClr>
            </a:outerShdw>
            <a:softEdge rad="12700"/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E905F9-2DAA-4E7B-A73F-8A37E3AD938C}">
  <sheetPr codeName="Feuil1">
    <pageSetUpPr fitToPage="1"/>
  </sheetPr>
  <dimension ref="A1:Q37"/>
  <sheetViews>
    <sheetView showGridLines="0" tabSelected="1" zoomScaleNormal="100" workbookViewId="0">
      <selection activeCell="L12" sqref="L12"/>
    </sheetView>
  </sheetViews>
  <sheetFormatPr baseColWidth="10" defaultColWidth="11.42578125" defaultRowHeight="15" x14ac:dyDescent="0.25"/>
  <cols>
    <col min="1" max="1" width="9.5703125" style="18" customWidth="1"/>
    <col min="2" max="2" width="12.7109375" style="18" customWidth="1"/>
    <col min="3" max="3" width="13.42578125" style="18" customWidth="1"/>
    <col min="4" max="4" width="14.7109375" style="18" customWidth="1"/>
    <col min="5" max="5" width="11" style="18" customWidth="1"/>
    <col min="6" max="7" width="12.5703125" style="18" customWidth="1"/>
    <col min="8" max="8" width="16.42578125" style="18" customWidth="1"/>
    <col min="9" max="9" width="19.28515625" style="18" customWidth="1"/>
    <col min="10" max="10" width="9.85546875" style="18" customWidth="1"/>
    <col min="11" max="11" width="9.5703125" style="18" customWidth="1"/>
    <col min="12" max="12" width="15.28515625" style="18" customWidth="1"/>
    <col min="13" max="13" width="11.42578125" style="18" customWidth="1"/>
    <col min="14" max="16" width="11.42578125" style="18"/>
    <col min="17" max="17" width="11.42578125" style="19"/>
    <col min="18" max="16384" width="11.42578125" style="18"/>
  </cols>
  <sheetData>
    <row r="1" spans="1:14" ht="15" customHeight="1" x14ac:dyDescent="0.25">
      <c r="A1" s="101" t="s">
        <v>0</v>
      </c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</row>
    <row r="2" spans="1:14" ht="15" customHeight="1" thickBot="1" x14ac:dyDescent="0.3">
      <c r="A2" s="101"/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</row>
    <row r="3" spans="1:14" ht="23.25" x14ac:dyDescent="0.35">
      <c r="A3" s="102" t="s">
        <v>25</v>
      </c>
      <c r="B3" s="103"/>
      <c r="C3" s="103"/>
      <c r="D3" s="104"/>
      <c r="E3" s="20"/>
      <c r="I3" s="68">
        <f ca="1">TODAY()</f>
        <v>45295</v>
      </c>
    </row>
    <row r="4" spans="1:14" ht="15.75" thickBot="1" x14ac:dyDescent="0.3">
      <c r="A4" s="105"/>
      <c r="B4" s="106"/>
      <c r="C4" s="106"/>
      <c r="D4" s="107"/>
    </row>
    <row r="5" spans="1:14" x14ac:dyDescent="0.25">
      <c r="A5" s="21" t="s">
        <v>1</v>
      </c>
      <c r="B5" s="22"/>
      <c r="C5" s="22"/>
      <c r="D5" s="23">
        <v>200</v>
      </c>
      <c r="E5" s="24"/>
    </row>
    <row r="6" spans="1:14" x14ac:dyDescent="0.25">
      <c r="A6" s="25" t="s">
        <v>2</v>
      </c>
      <c r="B6" s="26"/>
      <c r="C6" s="26"/>
      <c r="D6" s="69">
        <f>SUMIFS(H12:H35, F12:F35, "Espece") - L36</f>
        <v>50</v>
      </c>
      <c r="E6" s="24"/>
    </row>
    <row r="7" spans="1:14" x14ac:dyDescent="0.25">
      <c r="A7" s="27" t="s">
        <v>3</v>
      </c>
      <c r="B7" s="28"/>
      <c r="C7" s="29"/>
      <c r="D7" s="70">
        <f>H36</f>
        <v>850</v>
      </c>
      <c r="E7" s="24"/>
    </row>
    <row r="8" spans="1:14" x14ac:dyDescent="0.25">
      <c r="A8" s="30" t="s">
        <v>4</v>
      </c>
      <c r="B8" s="31"/>
      <c r="C8" s="32"/>
      <c r="D8" s="71">
        <f>L36</f>
        <v>50</v>
      </c>
      <c r="E8" s="24"/>
    </row>
    <row r="9" spans="1:14" ht="15.75" thickBot="1" x14ac:dyDescent="0.3">
      <c r="A9" s="33" t="s">
        <v>5</v>
      </c>
      <c r="B9" s="34"/>
      <c r="C9" s="35"/>
      <c r="D9" s="72">
        <f>D5+D6+D7</f>
        <v>1100</v>
      </c>
    </row>
    <row r="10" spans="1:14" ht="29.25" thickBot="1" x14ac:dyDescent="0.5">
      <c r="A10" s="95" t="s">
        <v>43</v>
      </c>
      <c r="B10" s="96"/>
      <c r="C10" s="96"/>
      <c r="D10" s="96"/>
      <c r="E10" s="96"/>
      <c r="F10" s="96"/>
      <c r="G10" s="96"/>
      <c r="H10" s="97"/>
      <c r="I10" s="98" t="s">
        <v>30</v>
      </c>
      <c r="J10" s="99"/>
      <c r="K10" s="99"/>
      <c r="L10" s="100"/>
    </row>
    <row r="11" spans="1:14" ht="48" customHeight="1" thickTop="1" thickBot="1" x14ac:dyDescent="0.3">
      <c r="A11" s="36" t="s">
        <v>6</v>
      </c>
      <c r="B11" s="37" t="s">
        <v>7</v>
      </c>
      <c r="C11" s="38" t="s">
        <v>39</v>
      </c>
      <c r="D11" s="39" t="s">
        <v>38</v>
      </c>
      <c r="E11" s="40" t="s">
        <v>9</v>
      </c>
      <c r="F11" s="41" t="s">
        <v>10</v>
      </c>
      <c r="G11" s="42" t="s">
        <v>44</v>
      </c>
      <c r="H11" s="43" t="s">
        <v>11</v>
      </c>
      <c r="I11" s="44" t="s">
        <v>42</v>
      </c>
      <c r="J11" s="44" t="s">
        <v>8</v>
      </c>
      <c r="K11" s="45" t="s">
        <v>12</v>
      </c>
      <c r="L11" s="46" t="s">
        <v>11</v>
      </c>
    </row>
    <row r="12" spans="1:14" ht="15.75" customHeight="1" thickTop="1" x14ac:dyDescent="0.25">
      <c r="A12" s="47" t="s">
        <v>40</v>
      </c>
      <c r="B12" s="73">
        <f ca="1">IF(A12&lt;&gt;"", NOW(),"")</f>
        <v>45295.731439467592</v>
      </c>
      <c r="C12" s="48" t="s">
        <v>35</v>
      </c>
      <c r="D12" s="49" t="s">
        <v>37</v>
      </c>
      <c r="E12" s="50">
        <v>2</v>
      </c>
      <c r="F12" s="51" t="s">
        <v>41</v>
      </c>
      <c r="G12" s="52"/>
      <c r="H12" s="76">
        <f>IF(D12="","",IFERROR(VLOOKUP(D12, Données!$B$7:$C$12, 2, FALSE) * E12 - G12, ""))</f>
        <v>100</v>
      </c>
      <c r="I12" s="74" t="str">
        <f>IF(C12&lt;&gt;"", IF(SUMPRODUCT(($I$11:I11=C12)*1)=0, C12, ""), "")</f>
        <v>Employé 1</v>
      </c>
      <c r="J12" s="53"/>
      <c r="K12" s="54"/>
      <c r="L12" s="94">
        <f>IF(E12&lt;&gt;"", IFERROR(IF(D12="mixage", INDEX(Données!$D$20:$D$25, MATCH(I12, Données!$B$20:$B$25, 0)) * SUMIFS($E$12:$E$35,$C$12:$C$35,I12), INDEX(Données!$C$20:$C$25, MATCH(I12, Données!$B$20:$B$25, 0))) * SUMIFS($E$12:$E$35,$C$12:$C$35,I12), ""), "")</f>
        <v>20</v>
      </c>
    </row>
    <row r="13" spans="1:14" x14ac:dyDescent="0.25">
      <c r="A13" s="47"/>
      <c r="B13" s="73" t="str">
        <f ca="1">IF(A13&lt;&gt;"", NOW(), "")</f>
        <v/>
      </c>
      <c r="C13" s="48" t="s">
        <v>31</v>
      </c>
      <c r="D13" s="56" t="s">
        <v>29</v>
      </c>
      <c r="E13" s="57">
        <v>2</v>
      </c>
      <c r="F13" s="51"/>
      <c r="G13" s="52"/>
      <c r="H13" s="76">
        <f>IF(D13="","",IFERROR(VLOOKUP(D13, Données!$B$7:$C$12, 2, FALSE) * E13 - G13, ""))</f>
        <v>700</v>
      </c>
      <c r="I13" s="74" t="str">
        <f>IF(C13&lt;&gt;"", IF(SUMPRODUCT(($I$11:I12=C13)*1)=0, C13, ""), "")</f>
        <v>Employé 2</v>
      </c>
      <c r="J13" s="58"/>
      <c r="K13" s="54"/>
      <c r="L13" s="94">
        <f>IF(E13&lt;&gt;"", IFERROR(IF(D13="mixage", INDEX(Données!$D$20:$D$25, MATCH(I13, Données!$B$20:$B$25, 0)) * SUMIFS($E$12:$E$35,$C$12:$C$35,I13), INDEX(Données!$C$20:$C$25, MATCH(I13, Données!$B$20:$B$25, 0))) * SUMIFS($E$12:$E$35,$C$12:$C$35,I13), ""), "")</f>
        <v>30</v>
      </c>
      <c r="N13" s="19"/>
    </row>
    <row r="14" spans="1:14" x14ac:dyDescent="0.25">
      <c r="A14" s="47"/>
      <c r="B14" s="73" t="str">
        <f t="shared" ref="B14:B35" ca="1" si="0">IF(A14&lt;&gt;"", NOW(), "")</f>
        <v/>
      </c>
      <c r="C14" s="48" t="s">
        <v>31</v>
      </c>
      <c r="D14" s="56" t="s">
        <v>37</v>
      </c>
      <c r="E14" s="57">
        <v>1</v>
      </c>
      <c r="F14" s="51"/>
      <c r="G14" s="52"/>
      <c r="H14" s="76">
        <f>IF(D14="","",IFERROR(VLOOKUP(D14, Données!$B$7:$C$12, 2, FALSE) * E14 - G14, ""))</f>
        <v>50</v>
      </c>
      <c r="I14" s="74" t="str">
        <f>IF(C14&lt;&gt;"", IF(SUMPRODUCT(($I$11:I13=C14)*1)=0, C14, ""), "")</f>
        <v/>
      </c>
      <c r="J14" s="58"/>
      <c r="K14" s="54"/>
      <c r="L14" s="94" t="str">
        <f>IF(E14&lt;&gt;"", IFERROR(IF(D14="mixage", INDEX(Données!$D$20:$D$25, MATCH(I14, Données!$B$20:$B$25, 0)) * SUMIFS($E$12:$E$35,$C$12:$C$35,I14), INDEX(Données!$C$20:$C$25, MATCH(I14, Données!$B$20:$B$25, 0))) * SUMIFS($E$12:$E$35,$C$12:$C$35,I14), ""), "")</f>
        <v/>
      </c>
      <c r="N14" s="19"/>
    </row>
    <row r="15" spans="1:14" x14ac:dyDescent="0.25">
      <c r="A15" s="47"/>
      <c r="B15" s="73" t="str">
        <f t="shared" ca="1" si="0"/>
        <v/>
      </c>
      <c r="C15" s="48"/>
      <c r="D15" s="56"/>
      <c r="E15" s="57"/>
      <c r="F15" s="51"/>
      <c r="G15" s="52"/>
      <c r="H15" s="76" t="str">
        <f>IF(D15="","",IFERROR(VLOOKUP(D15, Données!$B$7:$C$12, 2, FALSE) * E15 - G15, ""))</f>
        <v/>
      </c>
      <c r="I15" s="74" t="str">
        <f>IF(C15&lt;&gt;"", IF(SUMPRODUCT(($I$11:I14=C15)*1)=0, C15, ""), "")</f>
        <v/>
      </c>
      <c r="J15" s="58"/>
      <c r="K15" s="54"/>
      <c r="L15" s="94" t="str">
        <f>IF(E15&lt;&gt;"", IFERROR(IF(D15="mixage", INDEX(Données!$D$20:$D$25, MATCH(I15, Données!$B$20:$B$25, 0)) * SUMIFS($E$12:$E$35,$C$12:$C$35,I15), INDEX(Données!$C$20:$C$25, MATCH(I15, Données!$B$20:$B$25, 0))) * SUMIFS($E$12:$E$35,$C$12:$C$35,I15), ""), "")</f>
        <v/>
      </c>
      <c r="N15" s="19"/>
    </row>
    <row r="16" spans="1:14" x14ac:dyDescent="0.25">
      <c r="A16" s="47"/>
      <c r="B16" s="73" t="str">
        <f t="shared" ca="1" si="0"/>
        <v/>
      </c>
      <c r="C16" s="48"/>
      <c r="D16" s="56"/>
      <c r="E16" s="57"/>
      <c r="F16" s="51"/>
      <c r="G16" s="52"/>
      <c r="H16" s="76" t="str">
        <f>IF(D16="","",IFERROR(VLOOKUP(D16, Données!$B$7:$C$12, 2, FALSE) * E16 - G16, ""))</f>
        <v/>
      </c>
      <c r="I16" s="74" t="str">
        <f>IF(C16&lt;&gt;"", IF(SUMPRODUCT(($I$11:I15=C16)*1)=0, C16, ""), "")</f>
        <v/>
      </c>
      <c r="J16" s="58"/>
      <c r="K16" s="54"/>
      <c r="L16" s="94" t="str">
        <f>IF(E16&lt;&gt;"", IFERROR(IF(D16="mixage", INDEX(Données!$D$20:$D$25, MATCH(I16, Données!$B$20:$B$25, 0)) * SUMIFS($E$12:$E$35,$C$12:$C$35,I16), INDEX(Données!$C$20:$C$25, MATCH(I16, Données!$B$20:$B$25, 0))) * SUMIFS($E$12:$E$35,$C$12:$C$35,I16), ""), "")</f>
        <v/>
      </c>
      <c r="N16" s="19"/>
    </row>
    <row r="17" spans="1:12" x14ac:dyDescent="0.25">
      <c r="A17" s="47"/>
      <c r="B17" s="73" t="str">
        <f t="shared" ca="1" si="0"/>
        <v/>
      </c>
      <c r="C17" s="48"/>
      <c r="D17" s="56"/>
      <c r="E17" s="57"/>
      <c r="F17" s="51"/>
      <c r="G17" s="52"/>
      <c r="H17" s="76" t="str">
        <f>IF(D17="","",IFERROR(VLOOKUP(D17, Données!$B$7:$C$12, 2, FALSE) * E17 - G17, ""))</f>
        <v/>
      </c>
      <c r="I17" s="74" t="str">
        <f>IF(C17&lt;&gt;"", IF(SUMPRODUCT(($I$11:I16=C17)*1)=0, C17, ""), "")</f>
        <v/>
      </c>
      <c r="J17" s="58"/>
      <c r="K17" s="54"/>
      <c r="L17" s="94" t="str">
        <f>IF(E17&lt;&gt;"", IFERROR(IF(D17="mixage", INDEX(Données!$D$20:$D$25, MATCH(I17, Données!$B$20:$B$25, 0)) * SUMIFS($E$12:$E$35,$C$12:$C$35,I17), INDEX(Données!$C$20:$C$25, MATCH(I17, Données!$B$20:$B$25, 0))) * SUMIFS($E$12:$E$35,$C$12:$C$35,I17), ""), "")</f>
        <v/>
      </c>
    </row>
    <row r="18" spans="1:12" x14ac:dyDescent="0.25">
      <c r="A18" s="47"/>
      <c r="B18" s="73" t="str">
        <f t="shared" ca="1" si="0"/>
        <v/>
      </c>
      <c r="C18" s="48"/>
      <c r="D18" s="56"/>
      <c r="E18" s="57"/>
      <c r="F18" s="51"/>
      <c r="G18" s="52"/>
      <c r="H18" s="76" t="str">
        <f>IF(D18="","",IFERROR(VLOOKUP(D18, Données!$B$7:$C$12, 2, FALSE) * E18 - G18, ""))</f>
        <v/>
      </c>
      <c r="I18" s="74" t="str">
        <f>IF(C18&lt;&gt;"", IF(SUMPRODUCT(($I$11:I17=C18)*1)=0, C18, ""), "")</f>
        <v/>
      </c>
      <c r="J18" s="58"/>
      <c r="K18" s="54"/>
      <c r="L18" s="94" t="str">
        <f>IF(E18&lt;&gt;"", IFERROR(IF(D18="mixage", INDEX(Données!$D$20:$D$25, MATCH(I18, Données!$B$20:$B$25, 0)) * SUMIFS($E$12:$E$35,$C$12:$C$35,I18), INDEX(Données!$C$20:$C$25, MATCH(I18, Données!$B$20:$B$25, 0))) * SUMIFS($E$12:$E$35,$C$12:$C$35,I18), ""), "")</f>
        <v/>
      </c>
    </row>
    <row r="19" spans="1:12" x14ac:dyDescent="0.25">
      <c r="A19" s="47"/>
      <c r="B19" s="73" t="str">
        <f t="shared" ca="1" si="0"/>
        <v/>
      </c>
      <c r="C19" s="48"/>
      <c r="D19" s="56"/>
      <c r="E19" s="57"/>
      <c r="F19" s="51"/>
      <c r="G19" s="52"/>
      <c r="H19" s="76" t="str">
        <f>IF(D19="","",IFERROR(VLOOKUP(D19, Données!$B$7:$C$12, 2, FALSE) * E19 - G19, ""))</f>
        <v/>
      </c>
      <c r="I19" s="74" t="str">
        <f>IF(C19&lt;&gt;"", IF(SUMPRODUCT(($I$11:I18=C19)*1)=0, C19, ""), "")</f>
        <v/>
      </c>
      <c r="J19" s="58"/>
      <c r="K19" s="54"/>
      <c r="L19" s="94" t="str">
        <f>IF(E19&lt;&gt;"", IFERROR(IF(D19="mixage", INDEX(Données!$D$20:$D$25, MATCH(I19, Données!$B$20:$B$25, 0)) * SUMIFS($E$12:$E$35,$C$12:$C$35,I19), INDEX(Données!$C$20:$C$25, MATCH(I19, Données!$B$20:$B$25, 0))) * SUMIFS($E$12:$E$35,$C$12:$C$35,I19), ""), "")</f>
        <v/>
      </c>
    </row>
    <row r="20" spans="1:12" x14ac:dyDescent="0.25">
      <c r="A20" s="47"/>
      <c r="B20" s="73" t="str">
        <f t="shared" ca="1" si="0"/>
        <v/>
      </c>
      <c r="C20" s="48"/>
      <c r="D20" s="56"/>
      <c r="E20" s="57"/>
      <c r="F20" s="51"/>
      <c r="G20" s="52"/>
      <c r="H20" s="76" t="str">
        <f>IF(D20="","",IFERROR(VLOOKUP(D20, Données!$B$7:$C$12, 2, FALSE) * E20 - G20, ""))</f>
        <v/>
      </c>
      <c r="I20" s="74" t="str">
        <f>IF(C20&lt;&gt;"", IF(SUMPRODUCT(($I$11:I19=C20)*1)=0, C20, ""), "")</f>
        <v/>
      </c>
      <c r="J20" s="58"/>
      <c r="K20" s="54"/>
      <c r="L20" s="94" t="str">
        <f>IF(E20&lt;&gt;"", IFERROR(IF(D20="mixage", INDEX(Données!$D$20:$D$25, MATCH(I20, Données!$B$20:$B$25, 0)) * SUMIFS($E$12:$E$35,$C$12:$C$35,I20), INDEX(Données!$C$20:$C$25, MATCH(I20, Données!$B$20:$B$25, 0))) * SUMIFS($E$12:$E$35,$C$12:$C$35,I20), ""), "")</f>
        <v/>
      </c>
    </row>
    <row r="21" spans="1:12" x14ac:dyDescent="0.25">
      <c r="A21" s="47"/>
      <c r="B21" s="73" t="str">
        <f t="shared" ca="1" si="0"/>
        <v/>
      </c>
      <c r="C21" s="48"/>
      <c r="D21" s="56"/>
      <c r="E21" s="57"/>
      <c r="F21" s="51"/>
      <c r="G21" s="52"/>
      <c r="H21" s="76" t="str">
        <f>IF(D21="","",IFERROR(VLOOKUP(D21, Données!$B$7:$C$12, 2, FALSE) * E21 - G21, ""))</f>
        <v/>
      </c>
      <c r="I21" s="74" t="str">
        <f>IF(C21&lt;&gt;"", IF(SUMPRODUCT(($I$11:I20=C21)*1)=0, C21, ""), "")</f>
        <v/>
      </c>
      <c r="J21" s="58"/>
      <c r="K21" s="54"/>
      <c r="L21" s="94" t="str">
        <f>IF(E21&lt;&gt;"", IFERROR(IF(D21="mixage", INDEX(Données!$D$20:$D$25, MATCH(I21, Données!$B$20:$B$25, 0)) * SUMIFS($E$12:$E$35,$C$12:$C$35,I21), INDEX(Données!$C$20:$C$25, MATCH(I21, Données!$B$20:$B$25, 0))) * SUMIFS($E$12:$E$35,$C$12:$C$35,I21), ""), "")</f>
        <v/>
      </c>
    </row>
    <row r="22" spans="1:12" x14ac:dyDescent="0.25">
      <c r="A22" s="47"/>
      <c r="B22" s="73" t="str">
        <f t="shared" ca="1" si="0"/>
        <v/>
      </c>
      <c r="C22" s="48"/>
      <c r="D22" s="56"/>
      <c r="E22" s="57"/>
      <c r="F22" s="51"/>
      <c r="G22" s="52"/>
      <c r="H22" s="76" t="str">
        <f>IF(D22="","",IFERROR(VLOOKUP(D22, Données!$B$7:$C$12, 2, FALSE) * E22 - G22, ""))</f>
        <v/>
      </c>
      <c r="I22" s="74" t="str">
        <f>IF(C22&lt;&gt;"", IF(SUMPRODUCT(($I$11:I21=C22)*1)=0, C22, ""), "")</f>
        <v/>
      </c>
      <c r="J22" s="58"/>
      <c r="K22" s="54"/>
      <c r="L22" s="94" t="str">
        <f>IF(E22&lt;&gt;"", IFERROR(IF(D22="mixage", INDEX(Données!$D$20:$D$25, MATCH(I22, Données!$B$20:$B$25, 0)) * SUMIFS($E$12:$E$35,$C$12:$C$35,I22), INDEX(Données!$C$20:$C$25, MATCH(I22, Données!$B$20:$B$25, 0))) * SUMIFS($E$12:$E$35,$C$12:$C$35,I22), ""), "")</f>
        <v/>
      </c>
    </row>
    <row r="23" spans="1:12" x14ac:dyDescent="0.25">
      <c r="A23" s="47"/>
      <c r="B23" s="73" t="str">
        <f t="shared" ca="1" si="0"/>
        <v/>
      </c>
      <c r="C23" s="48"/>
      <c r="D23" s="56"/>
      <c r="E23" s="57"/>
      <c r="F23" s="51"/>
      <c r="G23" s="52"/>
      <c r="H23" s="76" t="str">
        <f>IF(D23="","",IFERROR(VLOOKUP(D23, Données!$B$7:$C$12, 2, FALSE) * E23 - G23, ""))</f>
        <v/>
      </c>
      <c r="I23" s="74" t="str">
        <f>IF(C23&lt;&gt;"", IF(SUMPRODUCT(($I$11:I22=C23)*1)=0, C23, ""), "")</f>
        <v/>
      </c>
      <c r="J23" s="58"/>
      <c r="K23" s="54"/>
      <c r="L23" s="94" t="str">
        <f>IF(E23&lt;&gt;"", IFERROR(IF(D23="mixage", INDEX(Données!$D$20:$D$25, MATCH(I23, Données!$B$20:$B$25, 0)) * SUMIFS($E$12:$E$35,$C$12:$C$35,I23), INDEX(Données!$C$20:$C$25, MATCH(I23, Données!$B$20:$B$25, 0))) * SUMIFS($E$12:$E$35,$C$12:$C$35,I23), ""), "")</f>
        <v/>
      </c>
    </row>
    <row r="24" spans="1:12" x14ac:dyDescent="0.25">
      <c r="A24" s="47"/>
      <c r="B24" s="73" t="str">
        <f t="shared" ca="1" si="0"/>
        <v/>
      </c>
      <c r="C24" s="48"/>
      <c r="D24" s="56"/>
      <c r="E24" s="57"/>
      <c r="F24" s="51"/>
      <c r="G24" s="52"/>
      <c r="H24" s="76" t="str">
        <f>IF(D24="","",IFERROR(VLOOKUP(D24, Données!$B$7:$C$12, 2, FALSE) * E24 - G24, ""))</f>
        <v/>
      </c>
      <c r="I24" s="74" t="str">
        <f>IF(C24&lt;&gt;"", IF(SUMPRODUCT(($I$11:I23=C24)*1)=0, C24, ""), "")</f>
        <v/>
      </c>
      <c r="J24" s="58"/>
      <c r="K24" s="54"/>
      <c r="L24" s="94" t="str">
        <f>IF(E24&lt;&gt;"", IFERROR(IF(D24="mixage", INDEX(Données!$D$20:$D$25, MATCH(I24, Données!$B$20:$B$25, 0)) * SUMIFS($E$12:$E$35,$C$12:$C$35,I24), INDEX(Données!$C$20:$C$25, MATCH(I24, Données!$B$20:$B$25, 0))) * SUMIFS($E$12:$E$35,$C$12:$C$35,I24), ""), "")</f>
        <v/>
      </c>
    </row>
    <row r="25" spans="1:12" x14ac:dyDescent="0.25">
      <c r="A25" s="47"/>
      <c r="B25" s="73" t="str">
        <f t="shared" ca="1" si="0"/>
        <v/>
      </c>
      <c r="C25" s="48"/>
      <c r="D25" s="56"/>
      <c r="E25" s="57"/>
      <c r="F25" s="51"/>
      <c r="G25" s="52"/>
      <c r="H25" s="76" t="str">
        <f>IF(D25="","",IFERROR(VLOOKUP(D25, Données!$B$7:$C$12, 2, FALSE) * E25 - G25, ""))</f>
        <v/>
      </c>
      <c r="I25" s="74" t="str">
        <f>IF(C25&lt;&gt;"", IF(SUMPRODUCT(($I$11:I24=C25)*1)=0, C25, ""), "")</f>
        <v/>
      </c>
      <c r="J25" s="58"/>
      <c r="K25" s="54"/>
      <c r="L25" s="94" t="str">
        <f>IF(E25&lt;&gt;"", IFERROR(IF(D25="mixage", INDEX(Données!$D$20:$D$25, MATCH(I25, Données!$B$20:$B$25, 0)) * SUMIFS($E$12:$E$35,$C$12:$C$35,I25), INDEX(Données!$C$20:$C$25, MATCH(I25, Données!$B$20:$B$25, 0))) * SUMIFS($E$12:$E$35,$C$12:$C$35,I25), ""), "")</f>
        <v/>
      </c>
    </row>
    <row r="26" spans="1:12" x14ac:dyDescent="0.25">
      <c r="A26" s="47"/>
      <c r="B26" s="73" t="str">
        <f t="shared" ca="1" si="0"/>
        <v/>
      </c>
      <c r="C26" s="48"/>
      <c r="D26" s="56"/>
      <c r="E26" s="57"/>
      <c r="F26" s="51"/>
      <c r="G26" s="52"/>
      <c r="H26" s="76" t="str">
        <f>IF(D26="","",IFERROR(VLOOKUP(D26, Données!$B$7:$C$12, 2, FALSE) * E26 - G26, ""))</f>
        <v/>
      </c>
      <c r="I26" s="74" t="str">
        <f>IF(C26&lt;&gt;"", IF(SUMPRODUCT(($I$11:I25=C26)*1)=0, C26, ""), "")</f>
        <v/>
      </c>
      <c r="J26" s="58"/>
      <c r="K26" s="54"/>
      <c r="L26" s="94" t="str">
        <f>IF(E26&lt;&gt;"", IFERROR(IF(D26="mixage", INDEX(Données!$D$20:$D$25, MATCH(I26, Données!$B$20:$B$25, 0)) * SUMIFS($E$12:$E$35,$C$12:$C$35,I26), INDEX(Données!$C$20:$C$25, MATCH(I26, Données!$B$20:$B$25, 0))) * SUMIFS($E$12:$E$35,$C$12:$C$35,I26), ""), "")</f>
        <v/>
      </c>
    </row>
    <row r="27" spans="1:12" x14ac:dyDescent="0.25">
      <c r="A27" s="47"/>
      <c r="B27" s="73" t="str">
        <f t="shared" ca="1" si="0"/>
        <v/>
      </c>
      <c r="C27" s="48"/>
      <c r="D27" s="56"/>
      <c r="E27" s="57"/>
      <c r="F27" s="51"/>
      <c r="G27" s="52"/>
      <c r="H27" s="76" t="str">
        <f>IF(D27="","",IFERROR(VLOOKUP(D27, Données!$B$7:$C$12, 2, FALSE) * E27 - G27, ""))</f>
        <v/>
      </c>
      <c r="I27" s="74" t="str">
        <f>IF(C27&lt;&gt;"", IF(SUMPRODUCT(($I$11:I26=C27)*1)=0, C27, ""), "")</f>
        <v/>
      </c>
      <c r="J27" s="58"/>
      <c r="K27" s="54"/>
      <c r="L27" s="94" t="str">
        <f>IF(E27&lt;&gt;"", IFERROR(IF(D27="mixage", INDEX(Données!$D$20:$D$25, MATCH(I27, Données!$B$20:$B$25, 0)) * SUMIFS($E$12:$E$35,$C$12:$C$35,I27), INDEX(Données!$C$20:$C$25, MATCH(I27, Données!$B$20:$B$25, 0))) * SUMIFS($E$12:$E$35,$C$12:$C$35,I27), ""), "")</f>
        <v/>
      </c>
    </row>
    <row r="28" spans="1:12" x14ac:dyDescent="0.25">
      <c r="A28" s="47"/>
      <c r="B28" s="73" t="str">
        <f t="shared" ca="1" si="0"/>
        <v/>
      </c>
      <c r="C28" s="48"/>
      <c r="D28" s="56"/>
      <c r="E28" s="57"/>
      <c r="F28" s="51"/>
      <c r="G28" s="52"/>
      <c r="H28" s="76" t="str">
        <f>IF(D28="","",IFERROR(VLOOKUP(D28, Données!$B$7:$C$12, 2, FALSE) * E28 - G28, ""))</f>
        <v/>
      </c>
      <c r="I28" s="74" t="str">
        <f>IF(C28&lt;&gt;"", IF(SUMPRODUCT(($I$11:I27=C28)*1)=0, C28, ""), "")</f>
        <v/>
      </c>
      <c r="J28" s="58"/>
      <c r="K28" s="54"/>
      <c r="L28" s="94" t="str">
        <f>IF(E28&lt;&gt;"", IFERROR(IF(D28="mixage", INDEX(Données!$D$20:$D$25, MATCH(I28, Données!$B$20:$B$25, 0)) * SUMIFS($E$12:$E$35,$C$12:$C$35,I28), INDEX(Données!$C$20:$C$25, MATCH(I28, Données!$B$20:$B$25, 0))) * SUMIFS($E$12:$E$35,$C$12:$C$35,I28), ""), "")</f>
        <v/>
      </c>
    </row>
    <row r="29" spans="1:12" x14ac:dyDescent="0.25">
      <c r="A29" s="47"/>
      <c r="B29" s="73" t="str">
        <f t="shared" ca="1" si="0"/>
        <v/>
      </c>
      <c r="C29" s="48"/>
      <c r="D29" s="56"/>
      <c r="E29" s="57"/>
      <c r="F29" s="51"/>
      <c r="G29" s="52"/>
      <c r="H29" s="76" t="str">
        <f>IF(D29="","",IFERROR(VLOOKUP(D29, Données!$B$7:$C$12, 2, FALSE) * E29 - G29, ""))</f>
        <v/>
      </c>
      <c r="I29" s="74" t="str">
        <f>IF(C29&lt;&gt;"", IF(SUMPRODUCT(($I$11:I28=C29)*1)=0, C29, ""), "")</f>
        <v/>
      </c>
      <c r="J29" s="58"/>
      <c r="K29" s="54"/>
      <c r="L29" s="94" t="str">
        <f>IF(E29&lt;&gt;"", IFERROR(IF(D29="mixage", INDEX(Données!$D$20:$D$25, MATCH(I29, Données!$B$20:$B$25, 0)) * SUMIFS($E$12:$E$35,$C$12:$C$35,I29), INDEX(Données!$C$20:$C$25, MATCH(I29, Données!$B$20:$B$25, 0))) * SUMIFS($E$12:$E$35,$C$12:$C$35,I29), ""), "")</f>
        <v/>
      </c>
    </row>
    <row r="30" spans="1:12" x14ac:dyDescent="0.25">
      <c r="A30" s="47"/>
      <c r="B30" s="73" t="str">
        <f t="shared" ca="1" si="0"/>
        <v/>
      </c>
      <c r="C30" s="48"/>
      <c r="D30" s="56"/>
      <c r="E30" s="57"/>
      <c r="F30" s="51"/>
      <c r="G30" s="52"/>
      <c r="H30" s="76" t="str">
        <f>IF(D30="","",IFERROR(VLOOKUP(D30, Données!$B$7:$C$12, 2, FALSE) * E30 - G30, ""))</f>
        <v/>
      </c>
      <c r="I30" s="74" t="str">
        <f>IF(C30&lt;&gt;"", IF(SUMPRODUCT(($I$11:I29=C30)*1)=0, C30, ""), "")</f>
        <v/>
      </c>
      <c r="J30" s="58"/>
      <c r="K30" s="54"/>
      <c r="L30" s="94" t="str">
        <f>IF(E30&lt;&gt;"", IFERROR(IF(D30="mixage", INDEX(Données!$D$20:$D$25, MATCH(I30, Données!$B$20:$B$25, 0)) * SUMIFS($E$12:$E$35,$C$12:$C$35,I30), INDEX(Données!$C$20:$C$25, MATCH(I30, Données!$B$20:$B$25, 0))) * SUMIFS($E$12:$E$35,$C$12:$C$35,I30), ""), "")</f>
        <v/>
      </c>
    </row>
    <row r="31" spans="1:12" x14ac:dyDescent="0.25">
      <c r="A31" s="47"/>
      <c r="B31" s="73" t="str">
        <f t="shared" ca="1" si="0"/>
        <v/>
      </c>
      <c r="C31" s="48"/>
      <c r="D31" s="56"/>
      <c r="E31" s="57"/>
      <c r="F31" s="51"/>
      <c r="G31" s="52"/>
      <c r="H31" s="76" t="str">
        <f>IF(D31="","",IFERROR(VLOOKUP(D31, Données!$B$7:$C$12, 2, FALSE) * E31 - G31, ""))</f>
        <v/>
      </c>
      <c r="I31" s="74" t="str">
        <f>IF(C31&lt;&gt;"", IF(SUMPRODUCT(($I$11:I30=C31)*1)=0, C31, ""), "")</f>
        <v/>
      </c>
      <c r="J31" s="58"/>
      <c r="K31" s="54"/>
      <c r="L31" s="94" t="str">
        <f>IF(E31&lt;&gt;"", IFERROR(IF(D31="mixage", INDEX(Données!$D$20:$D$25, MATCH(I31, Données!$B$20:$B$25, 0)) * SUMIFS($E$12:$E$35,$C$12:$C$35,I31), INDEX(Données!$C$20:$C$25, MATCH(I31, Données!$B$20:$B$25, 0))) * SUMIFS($E$12:$E$35,$C$12:$C$35,I31), ""), "")</f>
        <v/>
      </c>
    </row>
    <row r="32" spans="1:12" x14ac:dyDescent="0.25">
      <c r="A32" s="47"/>
      <c r="B32" s="73" t="str">
        <f t="shared" ca="1" si="0"/>
        <v/>
      </c>
      <c r="C32" s="48"/>
      <c r="D32" s="56"/>
      <c r="E32" s="57"/>
      <c r="F32" s="51"/>
      <c r="G32" s="52"/>
      <c r="H32" s="76" t="str">
        <f>IF(D32="","",IFERROR(VLOOKUP(D32, Données!$B$7:$C$12, 2, FALSE) * E32 - G32, ""))</f>
        <v/>
      </c>
      <c r="I32" s="74" t="str">
        <f>IF(C32&lt;&gt;"", IF(SUMPRODUCT(($I$11:I31=C32)*1)=0, C32, ""), "")</f>
        <v/>
      </c>
      <c r="J32" s="58"/>
      <c r="K32" s="54"/>
      <c r="L32" s="94" t="str">
        <f>IF(E32&lt;&gt;"", IFERROR(IF(D32="mixage", INDEX(Données!$D$20:$D$25, MATCH(I32, Données!$B$20:$B$25, 0)) * SUMIFS($E$12:$E$35,$C$12:$C$35,I32), INDEX(Données!$C$20:$C$25, MATCH(I32, Données!$B$20:$B$25, 0))) * SUMIFS($E$12:$E$35,$C$12:$C$35,I32), ""), "")</f>
        <v/>
      </c>
    </row>
    <row r="33" spans="1:12" x14ac:dyDescent="0.25">
      <c r="A33" s="47"/>
      <c r="B33" s="73" t="str">
        <f t="shared" ca="1" si="0"/>
        <v/>
      </c>
      <c r="C33" s="48"/>
      <c r="D33" s="56"/>
      <c r="E33" s="57"/>
      <c r="F33" s="51"/>
      <c r="G33" s="52"/>
      <c r="H33" s="76" t="str">
        <f>IF(D33="","",IFERROR(VLOOKUP(D33, Données!$B$7:$C$12, 2, FALSE) * E33 - G33, ""))</f>
        <v/>
      </c>
      <c r="I33" s="74" t="str">
        <f>IF(C33&lt;&gt;"", IF(SUMPRODUCT(($I$11:I32=C33)*1)=0, C33, ""), "")</f>
        <v/>
      </c>
      <c r="J33" s="58"/>
      <c r="K33" s="54"/>
      <c r="L33" s="94" t="str">
        <f>IF(E33&lt;&gt;"", IFERROR(IF(D33="mixage", INDEX(Données!$D$20:$D$25, MATCH(I33, Données!$B$20:$B$25, 0)) * SUMIFS($E$12:$E$35,$C$12:$C$35,I33), INDEX(Données!$C$20:$C$25, MATCH(I33, Données!$B$20:$B$25, 0))) * SUMIFS($E$12:$E$35,$C$12:$C$35,I33), ""), "")</f>
        <v/>
      </c>
    </row>
    <row r="34" spans="1:12" x14ac:dyDescent="0.25">
      <c r="A34" s="47"/>
      <c r="B34" s="73" t="str">
        <f t="shared" ca="1" si="0"/>
        <v/>
      </c>
      <c r="C34" s="48"/>
      <c r="D34" s="56"/>
      <c r="E34" s="57"/>
      <c r="F34" s="51"/>
      <c r="G34" s="52"/>
      <c r="H34" s="76" t="str">
        <f>IF(D34="","",IFERROR(VLOOKUP(D34, Données!$B$7:$C$12, 2, FALSE) * E34 - G34, ""))</f>
        <v/>
      </c>
      <c r="I34" s="74" t="str">
        <f>IF(C34&lt;&gt;"", IF(SUMPRODUCT(($I$11:I33=C34)*1)=0, C34, ""), "")</f>
        <v/>
      </c>
      <c r="J34" s="58"/>
      <c r="K34" s="54"/>
      <c r="L34" s="94" t="str">
        <f>IF(E34&lt;&gt;"", IFERROR(IF(D34="mixage", INDEX(Données!$D$20:$D$25, MATCH(I34, Données!$B$20:$B$25, 0)) * SUMIFS($E$12:$E$35,$C$12:$C$35,I34), INDEX(Données!$C$20:$C$25, MATCH(I34, Données!$B$20:$B$25, 0))) * SUMIFS($E$12:$E$35,$C$12:$C$35,I34), ""), "")</f>
        <v/>
      </c>
    </row>
    <row r="35" spans="1:12" ht="15.75" thickBot="1" x14ac:dyDescent="0.3">
      <c r="A35" s="47"/>
      <c r="B35" s="73" t="str">
        <f t="shared" ca="1" si="0"/>
        <v/>
      </c>
      <c r="C35" s="48"/>
      <c r="D35" s="59"/>
      <c r="E35" s="60"/>
      <c r="F35" s="51"/>
      <c r="G35" s="61"/>
      <c r="H35" s="76" t="str">
        <f>IF(D35="","",IFERROR(VLOOKUP(D35, Données!$B$7:$C$12, 2, FALSE) * E35 - G35, ""))</f>
        <v/>
      </c>
      <c r="I35" s="75" t="str">
        <f>IF(C35&lt;&gt;"", IF(SUMPRODUCT(($I$11:I34=C35)*1)=0, C35, ""), "")</f>
        <v/>
      </c>
      <c r="J35" s="62"/>
      <c r="K35" s="63"/>
      <c r="L35" s="94" t="str">
        <f>IF(E35&lt;&gt;"", IFERROR(IF(D35="mixage", INDEX(Données!$D$20:$D$25, MATCH(I35, Données!$B$20:$B$25, 0)) * SUMIFS($E$12:$E$35,$C$12:$C$35,I35), INDEX(Données!$C$20:$C$25, MATCH(I35, Données!$B$20:$B$25, 0))) * SUMIFS($E$12:$E$35,$C$12:$C$35,I35), ""), "")</f>
        <v/>
      </c>
    </row>
    <row r="36" spans="1:12" ht="64.5" customHeight="1" thickBot="1" x14ac:dyDescent="0.3">
      <c r="A36" s="64"/>
      <c r="B36" s="64"/>
      <c r="C36" s="64"/>
      <c r="D36" s="64"/>
      <c r="E36" s="64"/>
      <c r="F36" s="64"/>
      <c r="G36" s="64"/>
      <c r="H36" s="77">
        <f>SUM(H12:H35) - SUMIF(F12:F35, "forfait", H12:H35) - SUMIF(F12:F35, "en cours", H12:H35)</f>
        <v>850</v>
      </c>
      <c r="I36" s="65"/>
      <c r="J36" s="66"/>
      <c r="K36" s="66"/>
      <c r="L36" s="78">
        <f>SUM(L12:L35) - SUMIF(K12:K35, "En cours", L12:L35)</f>
        <v>50</v>
      </c>
    </row>
    <row r="37" spans="1:12" x14ac:dyDescent="0.25">
      <c r="H37" s="67"/>
    </row>
  </sheetData>
  <autoFilter ref="A11:L36" xr:uid="{BCE905F9-2DAA-4E7B-A73F-8A37E3AD938C}"/>
  <dataConsolidate/>
  <mergeCells count="4">
    <mergeCell ref="A10:H10"/>
    <mergeCell ref="I10:L10"/>
    <mergeCell ref="A1:L2"/>
    <mergeCell ref="A3:D4"/>
  </mergeCells>
  <phoneticPr fontId="16" type="noConversion"/>
  <conditionalFormatting sqref="I12:L35">
    <cfRule type="expression" dxfId="8" priority="10">
      <formula>$K12="Valider"</formula>
    </cfRule>
    <cfRule type="expression" dxfId="7" priority="11">
      <formula>$K12="En cours"</formula>
    </cfRule>
  </conditionalFormatting>
  <conditionalFormatting sqref="A12:H35">
    <cfRule type="expression" dxfId="6" priority="3">
      <formula>$F12="forfait"</formula>
    </cfRule>
    <cfRule type="expression" dxfId="5" priority="4">
      <formula>$F12="en cours"</formula>
    </cfRule>
    <cfRule type="expression" dxfId="4" priority="7">
      <formula>$F12="Virement"</formula>
    </cfRule>
    <cfRule type="expression" dxfId="3" priority="8">
      <formula>$F12="CB"</formula>
    </cfRule>
    <cfRule type="expression" dxfId="2" priority="9">
      <formula>$F12="Espece"</formula>
    </cfRule>
  </conditionalFormatting>
  <dataValidations disablePrompts="1" count="2">
    <dataValidation type="list" allowBlank="1" showInputMessage="1" showErrorMessage="1" sqref="K12:K35" xr:uid="{343C2A56-7F7E-4815-B082-C51F39FEEF19}">
      <formula1>"En cours,Valider"</formula1>
    </dataValidation>
    <dataValidation type="list" allowBlank="1" showInputMessage="1" showErrorMessage="1" sqref="F12:F35" xr:uid="{C2F4F180-E2FD-42BC-A77B-AE1B8B0842A9}">
      <formula1>"espece, CB, virement, forfait, en cours"</formula1>
    </dataValidation>
  </dataValidations>
  <pageMargins left="0.7" right="0.7" top="0.75" bottom="0.75" header="0.3" footer="0.3"/>
  <pageSetup paperSize="9" scale="59" orientation="landscape" r:id="rId1"/>
  <picture r:id="rId2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xr:uid="{0BB53C97-8953-46B9-A467-42B857614DD0}">
          <x14:formula1>
            <xm:f>Données!$B$7:$B$14</xm:f>
          </x14:formula1>
          <xm:sqref>D12:D35</xm:sqref>
        </x14:dataValidation>
        <x14:dataValidation type="list" allowBlank="1" showInputMessage="1" showErrorMessage="1" xr:uid="{C256FB8B-0F29-41E7-943A-05DA52B31D14}">
          <x14:formula1>
            <xm:f>'forfait client'!$A$4:$A$22</xm:f>
          </x14:formula1>
          <xm:sqref>A11</xm:sqref>
        </x14:dataValidation>
        <x14:dataValidation type="list" allowBlank="1" showInputMessage="1" showErrorMessage="1" xr:uid="{E700320F-DB8A-46FE-83E4-C34FF8EFF03B}">
          <x14:formula1>
            <xm:f>Données!$B$20:$B$26</xm:f>
          </x14:formula1>
          <xm:sqref>C12:C35</xm:sqref>
        </x14:dataValidation>
        <x14:dataValidation type="list" allowBlank="1" showInputMessage="1" xr:uid="{270D6AF9-01E8-4488-8C32-BD06920DDECA}">
          <x14:formula1>
            <xm:f>'forfait client'!$A$4:$A$22</xm:f>
          </x14:formula1>
          <xm:sqref>A12:A35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0E99FE-4A8C-4D0E-9FFD-F00436B0F5C7}">
  <sheetPr codeName="Feuil2"/>
  <dimension ref="A1:H24"/>
  <sheetViews>
    <sheetView workbookViewId="0">
      <selection activeCell="D32" sqref="D32"/>
    </sheetView>
  </sheetViews>
  <sheetFormatPr baseColWidth="10" defaultColWidth="11.42578125" defaultRowHeight="15" x14ac:dyDescent="0.25"/>
  <cols>
    <col min="1" max="1" width="16.7109375" style="18" customWidth="1"/>
    <col min="2" max="2" width="21.85546875" style="18" customWidth="1"/>
    <col min="3" max="3" width="22.28515625" style="18" customWidth="1"/>
    <col min="4" max="7" width="29.5703125" style="18" customWidth="1"/>
    <col min="8" max="8" width="26.42578125" style="18" customWidth="1"/>
    <col min="9" max="16384" width="11.42578125" style="18"/>
  </cols>
  <sheetData>
    <row r="1" spans="1:8" ht="48" customHeight="1" x14ac:dyDescent="0.5">
      <c r="A1" s="108" t="s">
        <v>13</v>
      </c>
      <c r="B1" s="109"/>
      <c r="C1" s="109"/>
      <c r="D1" s="109"/>
      <c r="E1" s="109"/>
      <c r="F1" s="109"/>
      <c r="G1" s="109"/>
      <c r="H1" s="109"/>
    </row>
    <row r="2" spans="1:8" ht="15.75" thickBot="1" x14ac:dyDescent="0.3"/>
    <row r="3" spans="1:8" ht="33.75" customHeight="1" thickBot="1" x14ac:dyDescent="0.3">
      <c r="A3" s="79" t="s">
        <v>14</v>
      </c>
      <c r="B3" s="80" t="s">
        <v>15</v>
      </c>
      <c r="C3" s="81" t="s">
        <v>16</v>
      </c>
      <c r="D3" s="82" t="s">
        <v>17</v>
      </c>
      <c r="E3" s="83" t="s">
        <v>26</v>
      </c>
      <c r="F3" s="84" t="s">
        <v>27</v>
      </c>
      <c r="G3" s="85" t="s">
        <v>18</v>
      </c>
    </row>
    <row r="4" spans="1:8" x14ac:dyDescent="0.25">
      <c r="A4" s="47"/>
      <c r="B4" s="93" t="str">
        <f>IFERROR(D4-C4, "")</f>
        <v/>
      </c>
      <c r="C4" s="93" t="str">
        <f>IFERROR(INDEX(Caisse!$H$12:$H$35,MATCH($A4,Caisse!$A$12:$A$35,0)),"")</f>
        <v/>
      </c>
      <c r="D4" s="55"/>
      <c r="E4" s="55"/>
      <c r="F4" s="55"/>
      <c r="G4" s="86"/>
    </row>
    <row r="5" spans="1:8" x14ac:dyDescent="0.25">
      <c r="A5" s="87"/>
      <c r="B5" s="93" t="str">
        <f>IFERROR(D5-C5, "")</f>
        <v/>
      </c>
      <c r="C5" s="93" t="str">
        <f>IFERROR(INDEX(Caisse!$H$12:$H$35,MATCH($A5,Caisse!$A$12:$A$35,0)),"")</f>
        <v/>
      </c>
      <c r="D5" s="88"/>
      <c r="E5" s="88"/>
      <c r="F5" s="88"/>
      <c r="G5" s="89"/>
    </row>
    <row r="6" spans="1:8" x14ac:dyDescent="0.25">
      <c r="A6" s="87"/>
      <c r="B6" s="93" t="str">
        <f t="shared" ref="B6:B22" si="0">IFERROR(D6-C6, "")</f>
        <v/>
      </c>
      <c r="C6" s="93" t="str">
        <f>IFERROR(INDEX(Caisse!$H$12:$H$35,MATCH($A6,Caisse!$A$12:$A$35,0)),"")</f>
        <v/>
      </c>
      <c r="D6" s="88"/>
      <c r="E6" s="88"/>
      <c r="F6" s="88"/>
      <c r="G6" s="89"/>
    </row>
    <row r="7" spans="1:8" x14ac:dyDescent="0.25">
      <c r="A7" s="87"/>
      <c r="B7" s="93" t="str">
        <f t="shared" si="0"/>
        <v/>
      </c>
      <c r="C7" s="93" t="str">
        <f>IFERROR(INDEX(Caisse!$H$12:$H$35,MATCH($A7,Caisse!$A$12:$A$35,0)),"")</f>
        <v/>
      </c>
      <c r="D7" s="88"/>
      <c r="E7" s="88"/>
      <c r="F7" s="88"/>
      <c r="G7" s="89"/>
    </row>
    <row r="8" spans="1:8" x14ac:dyDescent="0.25">
      <c r="A8" s="87"/>
      <c r="B8" s="93" t="str">
        <f t="shared" si="0"/>
        <v/>
      </c>
      <c r="C8" s="93" t="str">
        <f>IFERROR(INDEX(Caisse!$H$12:$H$35,MATCH($A8,Caisse!$A$12:$A$35,0)),"")</f>
        <v/>
      </c>
      <c r="D8" s="88"/>
      <c r="E8" s="88"/>
      <c r="F8" s="88"/>
      <c r="G8" s="89"/>
    </row>
    <row r="9" spans="1:8" x14ac:dyDescent="0.25">
      <c r="A9" s="87"/>
      <c r="B9" s="93" t="str">
        <f t="shared" si="0"/>
        <v/>
      </c>
      <c r="C9" s="93" t="str">
        <f>IFERROR(INDEX(Caisse!$H$12:$H$35,MATCH($A9,Caisse!$A$12:$A$35,0)),"")</f>
        <v/>
      </c>
      <c r="D9" s="88">
        <v>0</v>
      </c>
      <c r="E9" s="88"/>
      <c r="F9" s="88"/>
      <c r="G9" s="89"/>
    </row>
    <row r="10" spans="1:8" x14ac:dyDescent="0.25">
      <c r="A10" s="87"/>
      <c r="B10" s="93" t="str">
        <f t="shared" si="0"/>
        <v/>
      </c>
      <c r="C10" s="93" t="str">
        <f>IFERROR(INDEX(Caisse!$H$12:$H$35,MATCH($A10,Caisse!$A$12:$A$35,0)),"")</f>
        <v/>
      </c>
      <c r="D10" s="88">
        <v>0</v>
      </c>
      <c r="E10" s="88"/>
      <c r="F10" s="88"/>
      <c r="G10" s="89"/>
    </row>
    <row r="11" spans="1:8" x14ac:dyDescent="0.25">
      <c r="A11" s="87"/>
      <c r="B11" s="93" t="str">
        <f t="shared" si="0"/>
        <v/>
      </c>
      <c r="C11" s="93" t="str">
        <f>IFERROR(INDEX(Caisse!$H$12:$H$35,MATCH($A11,Caisse!$A$12:$A$35,0)),"")</f>
        <v/>
      </c>
      <c r="D11" s="88">
        <v>0</v>
      </c>
      <c r="E11" s="88"/>
      <c r="F11" s="88"/>
      <c r="G11" s="89"/>
    </row>
    <row r="12" spans="1:8" x14ac:dyDescent="0.25">
      <c r="A12" s="87"/>
      <c r="B12" s="93" t="str">
        <f t="shared" si="0"/>
        <v/>
      </c>
      <c r="C12" s="93" t="str">
        <f>IFERROR(INDEX(Caisse!$H$12:$H$35,MATCH($A12,Caisse!$A$12:$A$35,0)),"")</f>
        <v/>
      </c>
      <c r="D12" s="88">
        <v>0</v>
      </c>
      <c r="E12" s="88"/>
      <c r="F12" s="88"/>
      <c r="G12" s="89"/>
    </row>
    <row r="13" spans="1:8" x14ac:dyDescent="0.25">
      <c r="A13" s="87"/>
      <c r="B13" s="93" t="str">
        <f t="shared" si="0"/>
        <v/>
      </c>
      <c r="C13" s="93" t="str">
        <f>IFERROR(INDEX(Caisse!$H$12:$H$35,MATCH($A13,Caisse!$A$12:$A$35,0)),"")</f>
        <v/>
      </c>
      <c r="D13" s="88">
        <v>0</v>
      </c>
      <c r="E13" s="88"/>
      <c r="F13" s="88"/>
      <c r="G13" s="89"/>
    </row>
    <row r="14" spans="1:8" x14ac:dyDescent="0.25">
      <c r="A14" s="87"/>
      <c r="B14" s="93" t="str">
        <f t="shared" si="0"/>
        <v/>
      </c>
      <c r="C14" s="93" t="str">
        <f>IFERROR(INDEX(Caisse!$H$12:$H$35,MATCH($A14,Caisse!$A$12:$A$35,0)),"")</f>
        <v/>
      </c>
      <c r="D14" s="88">
        <v>0</v>
      </c>
      <c r="E14" s="88"/>
      <c r="F14" s="88"/>
      <c r="G14" s="89"/>
    </row>
    <row r="15" spans="1:8" x14ac:dyDescent="0.25">
      <c r="A15" s="87"/>
      <c r="B15" s="93" t="str">
        <f t="shared" si="0"/>
        <v/>
      </c>
      <c r="C15" s="93" t="str">
        <f>IFERROR(INDEX(Caisse!$H$12:$H$35,MATCH($A15,Caisse!$A$12:$A$35,0)),"")</f>
        <v/>
      </c>
      <c r="D15" s="88">
        <v>0</v>
      </c>
      <c r="E15" s="88"/>
      <c r="F15" s="88"/>
      <c r="G15" s="89"/>
    </row>
    <row r="16" spans="1:8" x14ac:dyDescent="0.25">
      <c r="A16" s="87"/>
      <c r="B16" s="93" t="str">
        <f t="shared" si="0"/>
        <v/>
      </c>
      <c r="C16" s="93" t="str">
        <f>IFERROR(INDEX(Caisse!$H$12:$H$35,MATCH($A16,Caisse!$A$12:$A$35,0)),"")</f>
        <v/>
      </c>
      <c r="D16" s="88">
        <v>0</v>
      </c>
      <c r="E16" s="88"/>
      <c r="F16" s="88"/>
      <c r="G16" s="89"/>
    </row>
    <row r="17" spans="1:7" x14ac:dyDescent="0.25">
      <c r="A17" s="87"/>
      <c r="B17" s="93" t="str">
        <f t="shared" si="0"/>
        <v/>
      </c>
      <c r="C17" s="93" t="str">
        <f>IFERROR(INDEX(Caisse!$H$12:$H$35,MATCH($A17,Caisse!$A$12:$A$35,0)),"")</f>
        <v/>
      </c>
      <c r="D17" s="88">
        <v>0</v>
      </c>
      <c r="E17" s="88"/>
      <c r="F17" s="88"/>
      <c r="G17" s="89"/>
    </row>
    <row r="18" spans="1:7" x14ac:dyDescent="0.25">
      <c r="A18" s="87"/>
      <c r="B18" s="93" t="str">
        <f t="shared" si="0"/>
        <v/>
      </c>
      <c r="C18" s="93" t="str">
        <f>IFERROR(INDEX(Caisse!$H$12:$H$35,MATCH($A18,Caisse!$A$12:$A$35,0)),"")</f>
        <v/>
      </c>
      <c r="D18" s="88">
        <v>0</v>
      </c>
      <c r="E18" s="88"/>
      <c r="F18" s="88"/>
      <c r="G18" s="89"/>
    </row>
    <row r="19" spans="1:7" x14ac:dyDescent="0.25">
      <c r="A19" s="87"/>
      <c r="B19" s="93" t="str">
        <f t="shared" si="0"/>
        <v/>
      </c>
      <c r="C19" s="93" t="str">
        <f>IFERROR(INDEX(Caisse!$H$12:$H$35,MATCH($A19,Caisse!$A$12:$A$35,0)),"")</f>
        <v/>
      </c>
      <c r="D19" s="88">
        <v>0</v>
      </c>
      <c r="E19" s="88"/>
      <c r="F19" s="88"/>
      <c r="G19" s="89"/>
    </row>
    <row r="20" spans="1:7" x14ac:dyDescent="0.25">
      <c r="A20" s="87"/>
      <c r="B20" s="93" t="str">
        <f t="shared" si="0"/>
        <v/>
      </c>
      <c r="C20" s="93" t="str">
        <f>IFERROR(INDEX(Caisse!$H$12:$H$35,MATCH($A20,Caisse!$A$12:$A$35,0)),"")</f>
        <v/>
      </c>
      <c r="D20" s="88">
        <v>0</v>
      </c>
      <c r="E20" s="88"/>
      <c r="F20" s="88"/>
      <c r="G20" s="89"/>
    </row>
    <row r="21" spans="1:7" x14ac:dyDescent="0.25">
      <c r="A21" s="87"/>
      <c r="B21" s="93" t="str">
        <f t="shared" si="0"/>
        <v/>
      </c>
      <c r="C21" s="93" t="str">
        <f>IFERROR(INDEX(Caisse!$H$12:$H$35,MATCH($A21,Caisse!$A$12:$A$35,0)),"")</f>
        <v/>
      </c>
      <c r="D21" s="88">
        <v>0</v>
      </c>
      <c r="E21" s="88"/>
      <c r="F21" s="88"/>
      <c r="G21" s="89"/>
    </row>
    <row r="22" spans="1:7" ht="15.75" thickBot="1" x14ac:dyDescent="0.3">
      <c r="A22" s="90"/>
      <c r="B22" s="93" t="str">
        <f t="shared" si="0"/>
        <v/>
      </c>
      <c r="C22" s="93" t="str">
        <f>IFERROR(INDEX(Caisse!$H$12:$H$35,MATCH($A22,Caisse!$A$12:$A$35,0)),"")</f>
        <v/>
      </c>
      <c r="D22" s="91">
        <v>0</v>
      </c>
      <c r="E22" s="91"/>
      <c r="F22" s="91"/>
      <c r="G22" s="92"/>
    </row>
    <row r="23" spans="1:7" x14ac:dyDescent="0.25">
      <c r="B23" s="110">
        <f>SUM(B4:B22)</f>
        <v>0</v>
      </c>
      <c r="C23" s="110">
        <f>SUM(C4:C22)</f>
        <v>0</v>
      </c>
      <c r="D23" s="110">
        <f>SUM(D4:D22)</f>
        <v>0</v>
      </c>
    </row>
    <row r="24" spans="1:7" ht="15.75" thickBot="1" x14ac:dyDescent="0.3">
      <c r="B24" s="111"/>
      <c r="C24" s="111"/>
      <c r="D24" s="111"/>
    </row>
  </sheetData>
  <mergeCells count="4">
    <mergeCell ref="A1:H1"/>
    <mergeCell ref="D23:D24"/>
    <mergeCell ref="B23:B24"/>
    <mergeCell ref="C23:C24"/>
  </mergeCells>
  <conditionalFormatting sqref="B4:B22">
    <cfRule type="expression" dxfId="1" priority="2">
      <formula>B4&lt;0</formula>
    </cfRule>
  </conditionalFormatting>
  <conditionalFormatting sqref="B4:B22">
    <cfRule type="expression" dxfId="0" priority="1">
      <formula>B4&gt;0</formula>
    </cfRule>
  </conditionalFormatting>
  <dataValidations count="1">
    <dataValidation type="list" allowBlank="1" showInputMessage="1" showErrorMessage="1" sqref="E7:F7" xr:uid="{D2A9D364-AF69-4EC4-96A4-C27121320670}">
      <formula1>$A$4:$A$22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24F65A-7FBC-4B3D-95EF-9C2183764E2F}">
  <sheetPr codeName="Feuil3"/>
  <dimension ref="A1:A21"/>
  <sheetViews>
    <sheetView workbookViewId="0">
      <selection activeCell="A21" sqref="A21"/>
    </sheetView>
  </sheetViews>
  <sheetFormatPr baseColWidth="10" defaultColWidth="11.42578125" defaultRowHeight="15" x14ac:dyDescent="0.25"/>
  <sheetData>
    <row r="1" spans="1:1" x14ac:dyDescent="0.25">
      <c r="A1" t="s">
        <v>19</v>
      </c>
    </row>
    <row r="21" spans="1:1" x14ac:dyDescent="0.25">
      <c r="A21" t="s">
        <v>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58FAD0-0429-41B3-A79E-D0725DCEE1BE}">
  <sheetPr codeName="Feuil4"/>
  <dimension ref="B3:K77"/>
  <sheetViews>
    <sheetView workbookViewId="0">
      <selection activeCell="B53" sqref="B53"/>
    </sheetView>
  </sheetViews>
  <sheetFormatPr baseColWidth="10" defaultColWidth="11.42578125" defaultRowHeight="15" x14ac:dyDescent="0.25"/>
  <cols>
    <col min="1" max="1" width="6" customWidth="1"/>
    <col min="2" max="2" width="21" customWidth="1"/>
    <col min="3" max="3" width="18.5703125" customWidth="1"/>
    <col min="4" max="4" width="13.5703125" customWidth="1"/>
    <col min="5" max="5" width="23.28515625" customWidth="1"/>
    <col min="6" max="6" width="22.85546875" customWidth="1"/>
    <col min="7" max="7" width="13.7109375" customWidth="1"/>
    <col min="9" max="9" width="13" customWidth="1"/>
    <col min="10" max="10" width="14.42578125" customWidth="1"/>
    <col min="11" max="11" width="15.140625" customWidth="1"/>
  </cols>
  <sheetData>
    <row r="3" spans="2:6" ht="15" customHeight="1" x14ac:dyDescent="0.25">
      <c r="B3" s="112" t="s">
        <v>21</v>
      </c>
      <c r="C3" s="112"/>
      <c r="D3" s="124"/>
      <c r="F3" s="14"/>
    </row>
    <row r="4" spans="2:6" x14ac:dyDescent="0.25">
      <c r="B4" s="112"/>
      <c r="C4" s="112"/>
      <c r="D4" s="125"/>
      <c r="F4" s="14"/>
    </row>
    <row r="5" spans="2:6" x14ac:dyDescent="0.25">
      <c r="B5" s="123"/>
      <c r="C5" s="123"/>
      <c r="D5" s="125"/>
      <c r="F5" s="14"/>
    </row>
    <row r="6" spans="2:6" x14ac:dyDescent="0.25">
      <c r="B6" s="2" t="s">
        <v>21</v>
      </c>
      <c r="C6" s="3" t="s">
        <v>22</v>
      </c>
      <c r="F6" s="14"/>
    </row>
    <row r="7" spans="2:6" x14ac:dyDescent="0.25">
      <c r="B7" s="1" t="s">
        <v>37</v>
      </c>
      <c r="C7" s="4">
        <v>50</v>
      </c>
      <c r="F7" s="14"/>
    </row>
    <row r="8" spans="2:6" x14ac:dyDescent="0.25">
      <c r="B8" s="1" t="s">
        <v>28</v>
      </c>
      <c r="C8" s="4">
        <v>35</v>
      </c>
      <c r="F8" s="14"/>
    </row>
    <row r="9" spans="2:6" x14ac:dyDescent="0.25">
      <c r="B9" s="122" t="s">
        <v>29</v>
      </c>
      <c r="C9" s="126">
        <v>350</v>
      </c>
    </row>
    <row r="10" spans="2:6" x14ac:dyDescent="0.25">
      <c r="B10" s="1"/>
      <c r="C10" s="4"/>
    </row>
    <row r="11" spans="2:6" x14ac:dyDescent="0.25">
      <c r="B11" s="1"/>
      <c r="C11" s="4"/>
    </row>
    <row r="12" spans="2:6" x14ac:dyDescent="0.25">
      <c r="B12" s="1"/>
      <c r="C12" s="4"/>
    </row>
    <row r="13" spans="2:6" x14ac:dyDescent="0.25">
      <c r="B13" s="1"/>
      <c r="C13" s="4"/>
    </row>
    <row r="14" spans="2:6" x14ac:dyDescent="0.25">
      <c r="B14" s="1"/>
      <c r="C14" s="4"/>
    </row>
    <row r="15" spans="2:6" x14ac:dyDescent="0.25">
      <c r="B15" s="1"/>
      <c r="C15" s="4"/>
    </row>
    <row r="16" spans="2:6" ht="15.75" thickBot="1" x14ac:dyDescent="0.3"/>
    <row r="17" spans="2:11" ht="15" customHeight="1" thickTop="1" x14ac:dyDescent="0.25">
      <c r="B17" s="114" t="s">
        <v>36</v>
      </c>
      <c r="C17" s="115"/>
      <c r="D17" s="116"/>
    </row>
    <row r="18" spans="2:11" ht="15.75" thickBot="1" x14ac:dyDescent="0.3">
      <c r="B18" s="117"/>
      <c r="C18" s="118"/>
      <c r="D18" s="119"/>
    </row>
    <row r="19" spans="2:11" ht="16.5" thickTop="1" thickBot="1" x14ac:dyDescent="0.3">
      <c r="B19" s="127" t="s">
        <v>23</v>
      </c>
      <c r="C19" s="127" t="s">
        <v>24</v>
      </c>
      <c r="D19" s="121" t="s">
        <v>29</v>
      </c>
    </row>
    <row r="20" spans="2:11" ht="15.75" thickTop="1" x14ac:dyDescent="0.25">
      <c r="B20" s="5" t="s">
        <v>35</v>
      </c>
      <c r="C20" s="7">
        <v>10</v>
      </c>
      <c r="D20" s="120">
        <v>125</v>
      </c>
    </row>
    <row r="21" spans="2:11" x14ac:dyDescent="0.25">
      <c r="B21" s="6" t="s">
        <v>31</v>
      </c>
      <c r="C21" s="8">
        <v>10</v>
      </c>
      <c r="D21" s="113">
        <v>125</v>
      </c>
    </row>
    <row r="22" spans="2:11" x14ac:dyDescent="0.25">
      <c r="B22" s="6" t="s">
        <v>32</v>
      </c>
      <c r="C22" s="8">
        <v>10</v>
      </c>
      <c r="D22" s="113">
        <v>125</v>
      </c>
    </row>
    <row r="23" spans="2:11" x14ac:dyDescent="0.25">
      <c r="B23" s="6" t="s">
        <v>32</v>
      </c>
      <c r="C23" s="8">
        <v>13</v>
      </c>
      <c r="D23" s="113">
        <v>150</v>
      </c>
    </row>
    <row r="24" spans="2:11" x14ac:dyDescent="0.25">
      <c r="B24" s="6" t="s">
        <v>33</v>
      </c>
      <c r="C24" s="8">
        <v>13</v>
      </c>
      <c r="D24" s="113">
        <v>110</v>
      </c>
    </row>
    <row r="25" spans="2:11" x14ac:dyDescent="0.25">
      <c r="B25" s="6" t="s">
        <v>34</v>
      </c>
      <c r="C25" s="8">
        <v>15</v>
      </c>
      <c r="D25" s="113">
        <v>125</v>
      </c>
    </row>
    <row r="26" spans="2:11" x14ac:dyDescent="0.25">
      <c r="B26" s="6"/>
      <c r="C26" s="8"/>
      <c r="D26" s="1"/>
    </row>
    <row r="30" spans="2:11" ht="15" customHeight="1" x14ac:dyDescent="0.25">
      <c r="B30" s="17"/>
      <c r="C30" s="17"/>
      <c r="D30" s="17"/>
      <c r="E30" s="17"/>
      <c r="F30" s="17"/>
      <c r="G30" s="17"/>
      <c r="H30" s="17"/>
      <c r="I30" s="17"/>
      <c r="J30" s="17"/>
      <c r="K30" s="17"/>
    </row>
    <row r="31" spans="2:11" ht="15.75" customHeight="1" x14ac:dyDescent="0.25">
      <c r="B31" s="17"/>
      <c r="C31" s="17"/>
      <c r="D31" s="17"/>
      <c r="E31" s="17"/>
      <c r="F31" s="17"/>
      <c r="G31" s="17"/>
      <c r="H31" s="17"/>
      <c r="I31" s="17"/>
      <c r="J31" s="17"/>
      <c r="K31" s="17"/>
    </row>
    <row r="32" spans="2:11" x14ac:dyDescent="0.25">
      <c r="B32" s="9"/>
      <c r="C32" s="9"/>
      <c r="D32" s="9"/>
      <c r="E32" s="9"/>
      <c r="F32" s="9"/>
      <c r="G32" s="10"/>
      <c r="H32" s="9"/>
      <c r="I32" s="10"/>
      <c r="J32" s="9"/>
      <c r="K32" s="9"/>
    </row>
    <row r="33" spans="2:11" x14ac:dyDescent="0.25">
      <c r="B33" s="11"/>
      <c r="C33" s="12"/>
      <c r="D33" s="11"/>
      <c r="E33" s="13"/>
      <c r="F33" s="14"/>
      <c r="G33" s="13"/>
      <c r="H33" s="11"/>
      <c r="I33" s="15"/>
      <c r="J33" s="11"/>
      <c r="K33" s="13"/>
    </row>
    <row r="34" spans="2:11" x14ac:dyDescent="0.25">
      <c r="B34" s="11"/>
      <c r="C34" s="16"/>
      <c r="D34" s="11"/>
      <c r="E34" s="13"/>
      <c r="F34" s="14"/>
      <c r="G34" s="13"/>
      <c r="H34" s="11"/>
      <c r="I34" s="13"/>
      <c r="J34" s="11"/>
      <c r="K34" s="13"/>
    </row>
    <row r="35" spans="2:11" x14ac:dyDescent="0.25">
      <c r="B35" s="11"/>
      <c r="C35" s="12"/>
      <c r="D35" s="11"/>
      <c r="E35" s="13"/>
      <c r="F35" s="14"/>
      <c r="G35" s="13"/>
      <c r="H35" s="11"/>
      <c r="I35" s="13"/>
      <c r="J35" s="11"/>
      <c r="K35" s="13"/>
    </row>
    <row r="36" spans="2:11" x14ac:dyDescent="0.25">
      <c r="B36" s="11"/>
      <c r="C36" s="12"/>
      <c r="D36" s="11"/>
      <c r="E36" s="13"/>
      <c r="F36" s="14"/>
      <c r="G36" s="13"/>
      <c r="H36" s="11"/>
      <c r="I36" s="13"/>
      <c r="J36" s="11"/>
      <c r="K36" s="13"/>
    </row>
    <row r="37" spans="2:11" x14ac:dyDescent="0.25">
      <c r="B37" s="11"/>
      <c r="C37" s="12"/>
      <c r="D37" s="11"/>
      <c r="E37" s="13"/>
      <c r="F37" s="11"/>
      <c r="G37" s="13"/>
      <c r="H37" s="11"/>
      <c r="I37" s="13"/>
      <c r="J37" s="11"/>
      <c r="K37" s="13"/>
    </row>
    <row r="38" spans="2:11" x14ac:dyDescent="0.25">
      <c r="B38" s="11"/>
      <c r="C38" s="11"/>
      <c r="D38" s="11"/>
      <c r="E38" s="13"/>
      <c r="F38" s="11"/>
      <c r="G38" s="13"/>
      <c r="H38" s="11"/>
      <c r="I38" s="13"/>
      <c r="J38" s="11"/>
      <c r="K38" s="13"/>
    </row>
    <row r="39" spans="2:11" x14ac:dyDescent="0.25">
      <c r="B39" s="11"/>
      <c r="C39" s="11"/>
      <c r="D39" s="11"/>
      <c r="E39" s="13"/>
      <c r="F39" s="11"/>
      <c r="G39" s="13"/>
      <c r="H39" s="11"/>
      <c r="I39" s="13"/>
      <c r="J39" s="11"/>
      <c r="K39" s="13"/>
    </row>
    <row r="40" spans="2:11" x14ac:dyDescent="0.25">
      <c r="B40" s="11"/>
      <c r="C40" s="11"/>
      <c r="D40" s="11"/>
      <c r="E40" s="13"/>
      <c r="F40" s="11"/>
      <c r="G40" s="13"/>
      <c r="H40" s="11"/>
      <c r="I40" s="13"/>
      <c r="J40" s="11"/>
      <c r="K40" s="13"/>
    </row>
    <row r="41" spans="2:11" x14ac:dyDescent="0.25">
      <c r="B41" s="11"/>
      <c r="C41" s="11"/>
      <c r="D41" s="11"/>
      <c r="E41" s="13"/>
      <c r="F41" s="11"/>
      <c r="G41" s="13"/>
      <c r="H41" s="11"/>
      <c r="I41" s="13"/>
      <c r="J41" s="11"/>
      <c r="K41" s="13"/>
    </row>
    <row r="42" spans="2:11" x14ac:dyDescent="0.25">
      <c r="B42" s="11"/>
      <c r="C42" s="11"/>
      <c r="D42" s="11"/>
      <c r="E42" s="13"/>
      <c r="F42" s="11"/>
      <c r="G42" s="13"/>
      <c r="H42" s="11"/>
      <c r="I42" s="13"/>
      <c r="J42" s="11"/>
      <c r="K42" s="13"/>
    </row>
    <row r="43" spans="2:11" x14ac:dyDescent="0.25">
      <c r="B43" s="11"/>
      <c r="C43" s="11"/>
      <c r="D43" s="11"/>
      <c r="E43" s="13"/>
      <c r="F43" s="11"/>
      <c r="G43" s="13"/>
      <c r="H43" s="11"/>
      <c r="I43" s="13"/>
      <c r="J43" s="11"/>
      <c r="K43" s="13"/>
    </row>
    <row r="44" spans="2:11" x14ac:dyDescent="0.25">
      <c r="B44" s="11"/>
      <c r="C44" s="11"/>
      <c r="D44" s="11"/>
      <c r="E44" s="13"/>
      <c r="F44" s="11"/>
      <c r="G44" s="13"/>
      <c r="H44" s="11"/>
      <c r="I44" s="13"/>
      <c r="J44" s="11"/>
      <c r="K44" s="13"/>
    </row>
    <row r="45" spans="2:11" x14ac:dyDescent="0.25">
      <c r="B45" s="11"/>
      <c r="C45" s="11"/>
      <c r="D45" s="11"/>
      <c r="E45" s="13"/>
      <c r="F45" s="11"/>
      <c r="G45" s="13"/>
      <c r="H45" s="11"/>
      <c r="I45" s="13"/>
      <c r="J45" s="11"/>
      <c r="K45" s="13"/>
    </row>
    <row r="46" spans="2:11" x14ac:dyDescent="0.25">
      <c r="B46" s="11"/>
      <c r="C46" s="11"/>
      <c r="D46" s="11"/>
      <c r="E46" s="13"/>
      <c r="F46" s="11"/>
      <c r="G46" s="13"/>
      <c r="H46" s="11"/>
      <c r="I46" s="13"/>
      <c r="J46" s="11"/>
      <c r="K46" s="13"/>
    </row>
    <row r="47" spans="2:11" x14ac:dyDescent="0.25">
      <c r="B47" s="11"/>
      <c r="C47" s="11"/>
      <c r="D47" s="11"/>
      <c r="E47" s="13"/>
      <c r="F47" s="11"/>
      <c r="G47" s="13"/>
      <c r="H47" s="11"/>
      <c r="I47" s="13"/>
      <c r="J47" s="11"/>
      <c r="K47" s="13"/>
    </row>
    <row r="48" spans="2:11" x14ac:dyDescent="0.25">
      <c r="B48" s="11"/>
      <c r="C48" s="11"/>
      <c r="D48" s="11"/>
      <c r="E48" s="13"/>
      <c r="F48" s="11"/>
      <c r="G48" s="13"/>
      <c r="H48" s="11"/>
      <c r="I48" s="13"/>
      <c r="J48" s="11"/>
      <c r="K48" s="13"/>
    </row>
    <row r="49" spans="2:11" x14ac:dyDescent="0.25">
      <c r="B49" s="11"/>
      <c r="C49" s="11"/>
      <c r="D49" s="11"/>
      <c r="E49" s="13"/>
      <c r="F49" s="11"/>
      <c r="G49" s="13"/>
      <c r="H49" s="11"/>
      <c r="I49" s="13"/>
      <c r="J49" s="11"/>
      <c r="K49" s="13"/>
    </row>
    <row r="50" spans="2:11" x14ac:dyDescent="0.25">
      <c r="B50" s="11"/>
      <c r="C50" s="11"/>
      <c r="D50" s="11"/>
      <c r="E50" s="13"/>
      <c r="F50" s="11"/>
      <c r="G50" s="13"/>
      <c r="H50" s="11"/>
      <c r="I50" s="13"/>
      <c r="J50" s="11"/>
      <c r="K50" s="13"/>
    </row>
    <row r="51" spans="2:11" x14ac:dyDescent="0.25">
      <c r="B51" s="11"/>
      <c r="C51" s="11"/>
      <c r="D51" s="11"/>
      <c r="E51" s="13"/>
      <c r="F51" s="11"/>
      <c r="G51" s="13"/>
      <c r="H51" s="11"/>
      <c r="I51" s="13"/>
      <c r="J51" s="11"/>
      <c r="K51" s="13"/>
    </row>
    <row r="52" spans="2:11" x14ac:dyDescent="0.25">
      <c r="B52" s="11"/>
      <c r="C52" s="11"/>
      <c r="D52" s="11"/>
      <c r="E52" s="13"/>
      <c r="F52" s="11"/>
      <c r="G52" s="13"/>
      <c r="H52" s="11"/>
      <c r="I52" s="13"/>
      <c r="J52" s="11"/>
      <c r="K52" s="13"/>
    </row>
    <row r="53" spans="2:11" x14ac:dyDescent="0.25">
      <c r="B53" s="11"/>
      <c r="C53" s="11"/>
      <c r="D53" s="11"/>
      <c r="E53" s="13"/>
      <c r="F53" s="11"/>
      <c r="G53" s="13"/>
      <c r="H53" s="11"/>
      <c r="I53" s="13"/>
      <c r="J53" s="11"/>
      <c r="K53" s="13"/>
    </row>
    <row r="54" spans="2:11" x14ac:dyDescent="0.25">
      <c r="B54" s="11"/>
      <c r="C54" s="11"/>
      <c r="D54" s="11"/>
      <c r="E54" s="13"/>
      <c r="F54" s="11"/>
      <c r="G54" s="13"/>
      <c r="H54" s="11"/>
      <c r="I54" s="13"/>
      <c r="J54" s="11"/>
      <c r="K54" s="13"/>
    </row>
    <row r="55" spans="2:11" x14ac:dyDescent="0.25">
      <c r="B55" s="11"/>
      <c r="C55" s="11"/>
      <c r="D55" s="11"/>
      <c r="E55" s="13"/>
      <c r="F55" s="11"/>
      <c r="G55" s="13"/>
      <c r="H55" s="11"/>
      <c r="I55" s="13"/>
      <c r="J55" s="11"/>
      <c r="K55" s="13"/>
    </row>
    <row r="56" spans="2:11" x14ac:dyDescent="0.25">
      <c r="B56" s="11"/>
      <c r="C56" s="11"/>
      <c r="D56" s="11"/>
      <c r="E56" s="13"/>
      <c r="F56" s="11"/>
      <c r="G56" s="13"/>
      <c r="H56" s="11"/>
      <c r="I56" s="13"/>
      <c r="J56" s="11"/>
      <c r="K56" s="13"/>
    </row>
    <row r="57" spans="2:11" x14ac:dyDescent="0.25">
      <c r="B57" s="11"/>
      <c r="C57" s="11"/>
      <c r="D57" s="11"/>
      <c r="E57" s="13"/>
      <c r="F57" s="11"/>
      <c r="G57" s="13"/>
      <c r="H57" s="11"/>
      <c r="I57" s="13"/>
      <c r="J57" s="11"/>
      <c r="K57" s="13"/>
    </row>
    <row r="58" spans="2:11" x14ac:dyDescent="0.25">
      <c r="B58" s="11"/>
      <c r="C58" s="11"/>
      <c r="D58" s="11"/>
      <c r="E58" s="13"/>
      <c r="F58" s="11"/>
      <c r="G58" s="13"/>
      <c r="H58" s="11"/>
      <c r="I58" s="13"/>
      <c r="J58" s="11"/>
      <c r="K58" s="13"/>
    </row>
    <row r="59" spans="2:11" x14ac:dyDescent="0.25">
      <c r="B59" s="11"/>
      <c r="C59" s="11"/>
      <c r="D59" s="11"/>
      <c r="E59" s="13"/>
      <c r="F59" s="11"/>
      <c r="G59" s="13"/>
      <c r="H59" s="11"/>
      <c r="I59" s="13"/>
      <c r="J59" s="11"/>
      <c r="K59" s="13"/>
    </row>
    <row r="60" spans="2:11" x14ac:dyDescent="0.25">
      <c r="B60" s="11"/>
      <c r="C60" s="11"/>
      <c r="D60" s="11"/>
      <c r="E60" s="13"/>
      <c r="F60" s="11"/>
      <c r="G60" s="13"/>
      <c r="H60" s="11"/>
      <c r="I60" s="13"/>
      <c r="J60" s="11"/>
      <c r="K60" s="13"/>
    </row>
    <row r="61" spans="2:11" x14ac:dyDescent="0.25">
      <c r="B61" s="11"/>
      <c r="C61" s="11"/>
      <c r="D61" s="11"/>
      <c r="E61" s="13"/>
      <c r="F61" s="11"/>
      <c r="G61" s="13"/>
      <c r="H61" s="11"/>
      <c r="I61" s="13"/>
      <c r="J61" s="11"/>
      <c r="K61" s="13"/>
    </row>
    <row r="62" spans="2:11" x14ac:dyDescent="0.25">
      <c r="B62" s="11"/>
      <c r="C62" s="11"/>
      <c r="D62" s="11"/>
      <c r="E62" s="13"/>
      <c r="F62" s="11"/>
      <c r="G62" s="13"/>
      <c r="H62" s="11"/>
      <c r="I62" s="13"/>
      <c r="J62" s="11"/>
      <c r="K62" s="13"/>
    </row>
    <row r="63" spans="2:11" x14ac:dyDescent="0.25">
      <c r="B63" s="11"/>
      <c r="C63" s="11"/>
      <c r="D63" s="11"/>
      <c r="E63" s="13"/>
      <c r="F63" s="11"/>
      <c r="G63" s="13"/>
      <c r="H63" s="11"/>
      <c r="I63" s="13"/>
      <c r="J63" s="11"/>
      <c r="K63" s="13"/>
    </row>
    <row r="64" spans="2:11" x14ac:dyDescent="0.25">
      <c r="B64" s="11"/>
      <c r="C64" s="11"/>
      <c r="D64" s="11"/>
      <c r="E64" s="13"/>
      <c r="F64" s="11"/>
      <c r="G64" s="13"/>
      <c r="H64" s="11"/>
      <c r="I64" s="13"/>
      <c r="J64" s="11"/>
      <c r="K64" s="13"/>
    </row>
    <row r="65" spans="2:11" x14ac:dyDescent="0.25">
      <c r="B65" s="11"/>
      <c r="C65" s="11"/>
      <c r="D65" s="11"/>
      <c r="E65" s="13"/>
      <c r="F65" s="11"/>
      <c r="G65" s="13"/>
      <c r="H65" s="11"/>
      <c r="I65" s="13"/>
      <c r="J65" s="11"/>
      <c r="K65" s="13"/>
    </row>
    <row r="66" spans="2:11" x14ac:dyDescent="0.25">
      <c r="B66" s="11"/>
      <c r="C66" s="11"/>
      <c r="D66" s="11"/>
      <c r="E66" s="13"/>
      <c r="F66" s="11"/>
      <c r="G66" s="13"/>
      <c r="H66" s="11"/>
      <c r="I66" s="13"/>
      <c r="J66" s="11"/>
      <c r="K66" s="13"/>
    </row>
    <row r="67" spans="2:11" x14ac:dyDescent="0.25">
      <c r="B67" s="11"/>
      <c r="C67" s="11"/>
      <c r="D67" s="11"/>
      <c r="E67" s="13"/>
      <c r="F67" s="11"/>
      <c r="G67" s="13"/>
      <c r="H67" s="11"/>
      <c r="I67" s="13"/>
      <c r="J67" s="11"/>
      <c r="K67" s="13"/>
    </row>
    <row r="68" spans="2:11" x14ac:dyDescent="0.25">
      <c r="B68" s="11"/>
      <c r="C68" s="11"/>
      <c r="D68" s="11"/>
      <c r="E68" s="13"/>
      <c r="F68" s="11"/>
      <c r="G68" s="13"/>
      <c r="H68" s="11"/>
      <c r="I68" s="13"/>
      <c r="J68" s="11"/>
      <c r="K68" s="13"/>
    </row>
    <row r="69" spans="2:11" x14ac:dyDescent="0.25">
      <c r="B69" s="11"/>
      <c r="C69" s="11"/>
      <c r="D69" s="11"/>
      <c r="E69" s="13"/>
      <c r="F69" s="11"/>
      <c r="G69" s="13"/>
      <c r="H69" s="11"/>
      <c r="I69" s="13"/>
      <c r="J69" s="11"/>
      <c r="K69" s="13"/>
    </row>
    <row r="70" spans="2:11" x14ac:dyDescent="0.25">
      <c r="B70" s="11"/>
      <c r="C70" s="11"/>
      <c r="D70" s="11"/>
      <c r="E70" s="13"/>
      <c r="F70" s="11"/>
      <c r="G70" s="13"/>
      <c r="H70" s="11"/>
      <c r="I70" s="13"/>
      <c r="J70" s="11"/>
      <c r="K70" s="13"/>
    </row>
    <row r="71" spans="2:11" x14ac:dyDescent="0.25">
      <c r="B71" s="11"/>
      <c r="C71" s="11"/>
      <c r="D71" s="11"/>
      <c r="E71" s="13"/>
      <c r="F71" s="11"/>
      <c r="G71" s="13"/>
      <c r="H71" s="11"/>
      <c r="I71" s="13"/>
      <c r="J71" s="11"/>
      <c r="K71" s="13"/>
    </row>
    <row r="72" spans="2:11" x14ac:dyDescent="0.25">
      <c r="B72" s="11"/>
      <c r="C72" s="11"/>
      <c r="D72" s="11"/>
      <c r="E72" s="13"/>
      <c r="F72" s="11"/>
      <c r="G72" s="13"/>
      <c r="H72" s="11"/>
      <c r="I72" s="13"/>
      <c r="J72" s="11"/>
      <c r="K72" s="13"/>
    </row>
    <row r="73" spans="2:11" x14ac:dyDescent="0.25">
      <c r="B73" s="11"/>
      <c r="C73" s="11"/>
      <c r="D73" s="11"/>
      <c r="E73" s="13"/>
      <c r="F73" s="11"/>
      <c r="G73" s="13"/>
      <c r="H73" s="11"/>
      <c r="I73" s="13"/>
      <c r="J73" s="11"/>
      <c r="K73" s="13"/>
    </row>
    <row r="74" spans="2:11" x14ac:dyDescent="0.25">
      <c r="B74" s="11"/>
      <c r="C74" s="11"/>
      <c r="D74" s="11"/>
      <c r="E74" s="13"/>
      <c r="F74" s="11"/>
      <c r="G74" s="13"/>
      <c r="H74" s="11"/>
      <c r="I74" s="13"/>
      <c r="J74" s="11"/>
      <c r="K74" s="13"/>
    </row>
    <row r="75" spans="2:11" x14ac:dyDescent="0.25">
      <c r="B75" s="11"/>
      <c r="C75" s="11"/>
      <c r="D75" s="11"/>
      <c r="E75" s="13"/>
      <c r="F75" s="11"/>
      <c r="G75" s="13"/>
      <c r="H75" s="11"/>
      <c r="I75" s="13"/>
      <c r="J75" s="11"/>
      <c r="K75" s="13"/>
    </row>
    <row r="76" spans="2:11" x14ac:dyDescent="0.25">
      <c r="B76" s="11"/>
      <c r="C76" s="11"/>
      <c r="D76" s="11"/>
      <c r="E76" s="13"/>
      <c r="F76" s="11"/>
      <c r="G76" s="13"/>
      <c r="H76" s="11"/>
      <c r="I76" s="13"/>
      <c r="J76" s="11"/>
      <c r="K76" s="13"/>
    </row>
    <row r="77" spans="2:11" x14ac:dyDescent="0.25">
      <c r="B77" s="11"/>
      <c r="C77" s="11"/>
      <c r="D77" s="11"/>
      <c r="E77" s="13"/>
      <c r="F77" s="11"/>
      <c r="G77" s="13"/>
      <c r="H77" s="11"/>
      <c r="I77" s="13"/>
      <c r="J77" s="11"/>
      <c r="K77" s="13"/>
    </row>
  </sheetData>
  <mergeCells count="2">
    <mergeCell ref="B17:D18"/>
    <mergeCell ref="B3:C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Caisse</vt:lpstr>
      <vt:lpstr>forfait client</vt:lpstr>
      <vt:lpstr>bilan</vt:lpstr>
      <vt:lpstr>Données</vt:lpstr>
      <vt:lpstr>prestation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Anthony</dc:creator>
  <cp:keywords/>
  <dc:description/>
  <cp:lastModifiedBy>Anthony</cp:lastModifiedBy>
  <cp:revision/>
  <dcterms:created xsi:type="dcterms:W3CDTF">2023-07-25T21:38:13Z</dcterms:created>
  <dcterms:modified xsi:type="dcterms:W3CDTF">2024-01-04T16:37:29Z</dcterms:modified>
  <cp:category/>
  <cp:contentStatus/>
</cp:coreProperties>
</file>