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635" windowHeight="7785" tabRatio="967"/>
  </bookViews>
  <sheets>
    <sheet name="Décembre" sheetId="18" r:id="rId1"/>
    <sheet name="Novembre" sheetId="17" r:id="rId2"/>
    <sheet name="Octobre" sheetId="16" r:id="rId3"/>
    <sheet name="Septembre" sheetId="15" r:id="rId4"/>
    <sheet name="Août" sheetId="14" r:id="rId5"/>
    <sheet name="Juillet" sheetId="13" r:id="rId6"/>
    <sheet name="Juin" sheetId="12" r:id="rId7"/>
    <sheet name="Mai" sheetId="11" r:id="rId8"/>
    <sheet name="Avril" sheetId="10" r:id="rId9"/>
    <sheet name="Mars" sheetId="9" r:id="rId10"/>
    <sheet name="Février" sheetId="8" r:id="rId11"/>
    <sheet name="Janvier" sheetId="6" r:id="rId12"/>
    <sheet name="MENU" sheetId="7" r:id="rId13"/>
  </sheets>
  <definedNames>
    <definedName name="_xlnm.Print_Area" localSheetId="11">Janvier!$A$1:$G$29</definedName>
    <definedName name="_xlnm.Print_Area" localSheetId="10">Février!$A$1:$G$29</definedName>
    <definedName name="_xlnm.Print_Area" localSheetId="9">Mars!$A$1:$G$29</definedName>
    <definedName name="_xlnm.Print_Area" localSheetId="8">Avril!$A$1:$G$29</definedName>
    <definedName name="_xlnm.Print_Area" localSheetId="7">Mai!$A$1:$G$29</definedName>
    <definedName name="_xlnm.Print_Area" localSheetId="6">Juin!$A$1:$G$29</definedName>
    <definedName name="_xlnm.Print_Area" localSheetId="5">Juillet!$A$1:$G$29</definedName>
    <definedName name="_xlnm.Print_Area" localSheetId="4">Août!$A$1:$G$29</definedName>
    <definedName name="_xlnm.Print_Area" localSheetId="3">Septembre!$A$1:$G$29</definedName>
    <definedName name="_xlnm.Print_Area" localSheetId="2">Octobre!$A$1:$G$29</definedName>
    <definedName name="_xlnm.Print_Area" localSheetId="1">Novembre!$A$1:$G$29</definedName>
    <definedName name="_xlnm.Print_Area" localSheetId="0">Décembre!$A$1:$G$29</definedName>
  </definedNames>
  <calcPr calcId="144525"/>
</workbook>
</file>

<file path=xl/sharedStrings.xml><?xml version="1.0" encoding="utf-8"?>
<sst xmlns="http://schemas.openxmlformats.org/spreadsheetml/2006/main" count="244" uniqueCount="54">
  <si>
    <t>CCAS</t>
  </si>
  <si>
    <t>DECEMBRE</t>
  </si>
  <si>
    <t>DATE</t>
  </si>
  <si>
    <t>Arrivée</t>
  </si>
  <si>
    <t>Départ</t>
  </si>
  <si>
    <t>TOTAL</t>
  </si>
  <si>
    <t>Intervenant</t>
  </si>
  <si>
    <t>Commentaires</t>
  </si>
  <si>
    <t>Mme P</t>
  </si>
  <si>
    <t>Mme H</t>
  </si>
  <si>
    <t>TOTAL HEURES</t>
  </si>
  <si>
    <t>(en heure et en minutes)</t>
  </si>
  <si>
    <t>FACTURE CCAS DEVRAIT ETRE</t>
  </si>
  <si>
    <t>Facture N°</t>
  </si>
  <si>
    <t>est de</t>
  </si>
  <si>
    <t>Virement le</t>
  </si>
  <si>
    <t>Nb heures en centièmes</t>
  </si>
  <si>
    <t>Prestation</t>
  </si>
  <si>
    <t>Participation APA</t>
  </si>
  <si>
    <t>Part papa</t>
  </si>
  <si>
    <t>NOVEMBRE</t>
  </si>
  <si>
    <t>OCTOBRE</t>
  </si>
  <si>
    <t>Annulé par nous (hospitalisation maman)</t>
  </si>
  <si>
    <t>SEPTEMBRE</t>
  </si>
  <si>
    <t>AOUT</t>
  </si>
  <si>
    <t>Annulé par eux (canicule)</t>
  </si>
  <si>
    <t>JUILLET</t>
  </si>
  <si>
    <t>Annulé par nous (canicule)</t>
  </si>
  <si>
    <t>JUIN</t>
  </si>
  <si>
    <t>MAI</t>
  </si>
  <si>
    <t>AVRIL</t>
  </si>
  <si>
    <t>MARS</t>
  </si>
  <si>
    <t>FEVRIER</t>
  </si>
  <si>
    <t>JANVIER</t>
  </si>
  <si>
    <t>Tarif horaire aide ménagère</t>
  </si>
  <si>
    <t>Taux de participation APA</t>
  </si>
  <si>
    <t>Soit tarif horaire pris en charge par APA</t>
  </si>
  <si>
    <t>RECAPITULATIF</t>
  </si>
  <si>
    <t>N° FACTURE</t>
  </si>
  <si>
    <t>MONTANT</t>
  </si>
  <si>
    <t>VIREMENT LE</t>
  </si>
  <si>
    <t>Calcul nous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</si>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</sst>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xr9="http://schemas.microsoft.com/office/spreadsheetml/2016/revision9">
  <numFmts count="9">
    <numFmt numFmtId="41" formatCode="_-* #,##0_-;\-* #,##0_-;_-* &quot;-&quot;_-;_-@_-"/>
    <numFmt numFmtId="43" formatCode="_-* #,##0.00_-;\-* #,##0.00_-;_-* &quot;-&quot;??_-;_-@_-"/>
    <numFmt numFmtId="176" formatCode="_-&quot;€&quot;* #,##0.00_-;\-&quot;€&quot;* #,##0.00_-;_-&quot;€&quot;* \-??_-;_-@_-"/>
    <numFmt numFmtId="177" formatCode="_-&quot;€&quot;* #,##0_-;\-&quot;€&quot;* #,##0_-;_-&quot;€&quot;* \-_-;_-@_-"/>
    <numFmt numFmtId="178" formatCode="#,##0.00_ ;[Red]\-#,##0.00\ "/>
    <numFmt numFmtId="179" formatCode="h:mm;@"/>
    <numFmt numFmtId="180" formatCode="[h]:mm"/>
    <numFmt numFmtId="181" formatCode="#,##0.00_ "/>
    <numFmt numFmtId="182" formatCode="0.00_ "/>
  </numFmts>
  <fonts count="36">
    <font>
      <sz val="12"/>
      <color theme="1"/>
      <name val="Calibri"/>
      <charset val="134"/>
      <scheme val="minor"/>
    </font>
    <font>
      <sz val="16"/>
      <color theme="1"/>
      <name val="Calibri"/>
      <charset val="134"/>
      <scheme val="minor"/>
    </font>
    <font>
      <sz val="16"/>
      <name val="Calibri"/>
      <charset val="134"/>
      <scheme val="minor"/>
    </font>
    <font>
      <sz val="20"/>
      <color theme="1"/>
      <name val="Calibri"/>
      <charset val="134"/>
      <scheme val="minor"/>
    </font>
    <font>
      <u/>
      <sz val="16"/>
      <color theme="1"/>
      <name val="Calibri"/>
      <charset val="134"/>
      <scheme val="minor"/>
    </font>
    <font>
      <i/>
      <u/>
      <sz val="16"/>
      <color theme="3" tint="-0.25"/>
      <name val="Calibri"/>
      <charset val="134"/>
      <scheme val="minor"/>
    </font>
    <font>
      <i/>
      <sz val="16"/>
      <color theme="3" tint="-0.25"/>
      <name val="Calibri"/>
      <charset val="134"/>
      <scheme val="minor"/>
    </font>
    <font>
      <b/>
      <sz val="16"/>
      <color theme="1"/>
      <name val="Calibri"/>
      <charset val="134"/>
      <scheme val="minor"/>
    </font>
    <font>
      <b/>
      <i/>
      <sz val="16"/>
      <color theme="3" tint="-0.25"/>
      <name val="Calibri"/>
      <charset val="134"/>
      <scheme val="minor"/>
    </font>
    <font>
      <u/>
      <sz val="12"/>
      <color theme="1"/>
      <name val="Calibri"/>
      <charset val="134"/>
      <scheme val="minor"/>
    </font>
    <font>
      <sz val="12"/>
      <name val="Calibri"/>
      <charset val="134"/>
      <scheme val="minor"/>
    </font>
    <font>
      <b/>
      <u/>
      <sz val="12"/>
      <name val="Calibri"/>
      <charset val="134"/>
      <scheme val="minor"/>
    </font>
    <font>
      <b/>
      <u/>
      <sz val="12"/>
      <color theme="1"/>
      <name val="Calibri"/>
      <charset val="134"/>
      <scheme val="minor"/>
    </font>
    <font>
      <b/>
      <sz val="12"/>
      <name val="Calibri"/>
      <charset val="134"/>
      <scheme val="minor"/>
    </font>
    <font>
      <b/>
      <sz val="14"/>
      <name val="Calibri"/>
      <charset val="134"/>
      <scheme val="minor"/>
    </font>
    <font>
      <sz val="14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BD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16" fillId="0" borderId="0" applyFont="0" applyFill="0" applyBorder="0" applyAlignment="0" applyProtection="0">
      <alignment vertical="center"/>
    </xf>
    <xf numFmtId="176" fontId="16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>
      <alignment vertical="center"/>
    </xf>
    <xf numFmtId="41" fontId="16" fillId="0" borderId="0" applyFont="0" applyFill="0" applyBorder="0" applyAlignment="0" applyProtection="0">
      <alignment vertical="center"/>
    </xf>
    <xf numFmtId="177" fontId="16" fillId="0" borderId="0" applyFon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6" fillId="4" borderId="9" applyNumberFormat="0" applyFon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10" applyNumberFormat="0" applyFill="0" applyAlignment="0" applyProtection="0">
      <alignment vertical="center"/>
    </xf>
    <xf numFmtId="0" fontId="23" fillId="0" borderId="10" applyNumberFormat="0" applyFill="0" applyAlignment="0" applyProtection="0">
      <alignment vertical="center"/>
    </xf>
    <xf numFmtId="0" fontId="24" fillId="0" borderId="11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5" borderId="12" applyNumberFormat="0" applyAlignment="0" applyProtection="0">
      <alignment vertical="center"/>
    </xf>
    <xf numFmtId="0" fontId="26" fillId="6" borderId="13" applyNumberFormat="0" applyAlignment="0" applyProtection="0">
      <alignment vertical="center"/>
    </xf>
    <xf numFmtId="0" fontId="27" fillId="6" borderId="12" applyNumberFormat="0" applyAlignment="0" applyProtection="0">
      <alignment vertical="center"/>
    </xf>
    <xf numFmtId="0" fontId="28" fillId="7" borderId="14" applyNumberFormat="0" applyAlignment="0" applyProtection="0">
      <alignment vertical="center"/>
    </xf>
    <xf numFmtId="0" fontId="29" fillId="0" borderId="15" applyNumberFormat="0" applyFill="0" applyAlignment="0" applyProtection="0">
      <alignment vertical="center"/>
    </xf>
    <xf numFmtId="0" fontId="30" fillId="0" borderId="16" applyNumberFormat="0" applyFill="0" applyAlignment="0" applyProtection="0">
      <alignment vertical="center"/>
    </xf>
    <xf numFmtId="0" fontId="31" fillId="8" borderId="0" applyNumberFormat="0" applyBorder="0" applyAlignment="0" applyProtection="0">
      <alignment vertical="center"/>
    </xf>
    <xf numFmtId="0" fontId="32" fillId="9" borderId="0" applyNumberFormat="0" applyBorder="0" applyAlignment="0" applyProtection="0">
      <alignment vertical="center"/>
    </xf>
    <xf numFmtId="0" fontId="33" fillId="10" borderId="0" applyNumberFormat="0" applyBorder="0" applyAlignment="0" applyProtection="0">
      <alignment vertical="center"/>
    </xf>
    <xf numFmtId="0" fontId="34" fillId="11" borderId="0" applyNumberFormat="0" applyBorder="0" applyAlignment="0" applyProtection="0">
      <alignment vertical="center"/>
    </xf>
    <xf numFmtId="0" fontId="35" fillId="12" borderId="0" applyNumberFormat="0" applyBorder="0" applyAlignment="0" applyProtection="0">
      <alignment vertical="center"/>
    </xf>
    <xf numFmtId="0" fontId="35" fillId="13" borderId="0" applyNumberFormat="0" applyBorder="0" applyAlignment="0" applyProtection="0">
      <alignment vertical="center"/>
    </xf>
    <xf numFmtId="0" fontId="34" fillId="14" borderId="0" applyNumberFormat="0" applyBorder="0" applyAlignment="0" applyProtection="0">
      <alignment vertical="center"/>
    </xf>
    <xf numFmtId="0" fontId="34" fillId="15" borderId="0" applyNumberFormat="0" applyBorder="0" applyAlignment="0" applyProtection="0">
      <alignment vertical="center"/>
    </xf>
    <xf numFmtId="0" fontId="35" fillId="16" borderId="0" applyNumberFormat="0" applyBorder="0" applyAlignment="0" applyProtection="0">
      <alignment vertical="center"/>
    </xf>
    <xf numFmtId="0" fontId="35" fillId="17" borderId="0" applyNumberFormat="0" applyBorder="0" applyAlignment="0" applyProtection="0">
      <alignment vertical="center"/>
    </xf>
    <xf numFmtId="0" fontId="34" fillId="18" borderId="0" applyNumberFormat="0" applyBorder="0" applyAlignment="0" applyProtection="0">
      <alignment vertical="center"/>
    </xf>
    <xf numFmtId="0" fontId="34" fillId="19" borderId="0" applyNumberFormat="0" applyBorder="0" applyAlignment="0" applyProtection="0">
      <alignment vertical="center"/>
    </xf>
    <xf numFmtId="0" fontId="35" fillId="20" borderId="0" applyNumberFormat="0" applyBorder="0" applyAlignment="0" applyProtection="0">
      <alignment vertical="center"/>
    </xf>
    <xf numFmtId="0" fontId="35" fillId="21" borderId="0" applyNumberFormat="0" applyBorder="0" applyAlignment="0" applyProtection="0">
      <alignment vertical="center"/>
    </xf>
    <xf numFmtId="0" fontId="34" fillId="22" borderId="0" applyNumberFormat="0" applyBorder="0" applyAlignment="0" applyProtection="0">
      <alignment vertical="center"/>
    </xf>
    <xf numFmtId="0" fontId="34" fillId="23" borderId="0" applyNumberFormat="0" applyBorder="0" applyAlignment="0" applyProtection="0">
      <alignment vertical="center"/>
    </xf>
    <xf numFmtId="0" fontId="35" fillId="24" borderId="0" applyNumberFormat="0" applyBorder="0" applyAlignment="0" applyProtection="0">
      <alignment vertical="center"/>
    </xf>
    <xf numFmtId="0" fontId="35" fillId="25" borderId="0" applyNumberFormat="0" applyBorder="0" applyAlignment="0" applyProtection="0">
      <alignment vertical="center"/>
    </xf>
    <xf numFmtId="0" fontId="34" fillId="26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5" fillId="28" borderId="0" applyNumberFormat="0" applyBorder="0" applyAlignment="0" applyProtection="0">
      <alignment vertical="center"/>
    </xf>
    <xf numFmtId="0" fontId="35" fillId="29" borderId="0" applyNumberFormat="0" applyBorder="0" applyAlignment="0" applyProtection="0">
      <alignment vertical="center"/>
    </xf>
    <xf numFmtId="0" fontId="34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5" fillId="32" borderId="0" applyNumberFormat="0" applyBorder="0" applyAlignment="0" applyProtection="0">
      <alignment vertical="center"/>
    </xf>
    <xf numFmtId="0" fontId="35" fillId="33" borderId="0" applyNumberFormat="0" applyBorder="0" applyAlignment="0" applyProtection="0">
      <alignment vertical="center"/>
    </xf>
    <xf numFmtId="0" fontId="34" fillId="34" borderId="0" applyNumberFormat="0" applyBorder="0" applyAlignment="0" applyProtection="0">
      <alignment vertical="center"/>
    </xf>
  </cellStyleXfs>
  <cellXfs count="68">
    <xf numFmtId="0" fontId="0" fillId="0" borderId="0" xfId="0"/>
    <xf numFmtId="0" fontId="1" fillId="2" borderId="0" xfId="0" applyFont="1" applyFill="1" applyBorder="1" applyAlignment="1">
      <alignment vertical="center"/>
    </xf>
    <xf numFmtId="0" fontId="1" fillId="2" borderId="0" xfId="0" applyFont="1" applyFill="1" applyBorder="1" applyAlignment="1">
      <alignment horizontal="left" vertical="center" shrinkToFit="1"/>
    </xf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 shrinkToFit="1"/>
    </xf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178" fontId="1" fillId="2" borderId="0" xfId="0" applyNumberFormat="1" applyFont="1" applyFill="1" applyBorder="1" applyAlignment="1">
      <alignment horizontal="right" vertical="center"/>
    </xf>
    <xf numFmtId="178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right" vertical="center"/>
    </xf>
    <xf numFmtId="10" fontId="2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horizontal="left" vertical="center" shrinkToFit="1"/>
    </xf>
    <xf numFmtId="0" fontId="1" fillId="2" borderId="0" xfId="0" applyFont="1" applyFill="1" applyBorder="1" applyAlignment="1" applyProtection="1">
      <alignment horizontal="left" vertical="center"/>
    </xf>
    <xf numFmtId="0" fontId="1" fillId="2" borderId="0" xfId="0" applyFont="1" applyFill="1" applyBorder="1" applyAlignment="1" applyProtection="1">
      <alignment horizontal="right" vertical="center"/>
    </xf>
    <xf numFmtId="0" fontId="1" fillId="2" borderId="0" xfId="0" applyFont="1" applyFill="1" applyBorder="1" applyAlignment="1" applyProtection="1">
      <alignment horizontal="center" vertical="center" shrinkToFit="1"/>
    </xf>
    <xf numFmtId="0" fontId="1" fillId="2" borderId="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178" fontId="1" fillId="2" borderId="0" xfId="0" applyNumberFormat="1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left" vertical="center"/>
    </xf>
    <xf numFmtId="0" fontId="4" fillId="2" borderId="0" xfId="0" applyFont="1" applyFill="1" applyBorder="1" applyAlignment="1" applyProtection="1">
      <alignment horizontal="center" vertical="center" shrinkToFit="1"/>
    </xf>
    <xf numFmtId="0" fontId="4" fillId="2" borderId="0" xfId="0" applyFont="1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58" fontId="2" fillId="2" borderId="0" xfId="0" applyNumberFormat="1" applyFont="1" applyFill="1" applyBorder="1" applyAlignment="1" applyProtection="1">
      <alignment horizontal="center" vertical="center"/>
    </xf>
    <xf numFmtId="178" fontId="6" fillId="2" borderId="0" xfId="0" applyNumberFormat="1" applyFont="1" applyFill="1" applyBorder="1" applyAlignment="1" applyProtection="1">
      <alignment horizontal="center" vertical="center"/>
    </xf>
    <xf numFmtId="178" fontId="7" fillId="2" borderId="2" xfId="0" applyNumberFormat="1" applyFont="1" applyFill="1" applyBorder="1" applyAlignment="1" applyProtection="1">
      <alignment horizontal="center" vertical="center"/>
    </xf>
    <xf numFmtId="178" fontId="8" fillId="2" borderId="2" xfId="0" applyNumberFormat="1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>
      <alignment horizontal="center" vertical="center" shrinkToFit="1"/>
    </xf>
    <xf numFmtId="178" fontId="8" fillId="2" borderId="4" xfId="0" applyNumberFormat="1" applyFont="1" applyFill="1" applyBorder="1" applyAlignment="1" applyProtection="1">
      <alignment horizontal="center" vertical="center"/>
    </xf>
    <xf numFmtId="0" fontId="0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left" vertical="center"/>
    </xf>
    <xf numFmtId="0" fontId="0" fillId="2" borderId="0" xfId="0" applyFont="1" applyFill="1" applyBorder="1" applyAlignment="1">
      <alignment horizontal="left" vertical="center" shrinkToFit="1"/>
    </xf>
    <xf numFmtId="0" fontId="0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 shrinkToFit="1"/>
    </xf>
    <xf numFmtId="0" fontId="7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4" fontId="11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179" fontId="9" fillId="2" borderId="0" xfId="0" applyNumberFormat="1" applyFont="1" applyFill="1" applyBorder="1" applyAlignment="1">
      <alignment horizontal="center" vertical="center"/>
    </xf>
    <xf numFmtId="4" fontId="11" fillId="2" borderId="0" xfId="0" applyNumberFormat="1" applyFont="1" applyFill="1" applyBorder="1" applyAlignment="1">
      <alignment horizontal="center" vertical="center" shrinkToFit="1"/>
    </xf>
    <xf numFmtId="0" fontId="12" fillId="2" borderId="0" xfId="0" applyFont="1" applyFill="1" applyBorder="1" applyAlignment="1">
      <alignment horizontal="left" vertical="center" shrinkToFit="1"/>
    </xf>
    <xf numFmtId="58" fontId="13" fillId="0" borderId="0" xfId="0" applyNumberFormat="1" applyFont="1" applyFill="1" applyBorder="1" applyAlignment="1" applyProtection="1">
      <alignment vertical="center"/>
      <protection locked="0"/>
    </xf>
    <xf numFmtId="179" fontId="10" fillId="0" borderId="0" xfId="0" applyNumberFormat="1" applyFont="1" applyFill="1" applyBorder="1" applyAlignment="1" applyProtection="1">
      <alignment horizontal="center" vertical="center"/>
      <protection locked="0"/>
    </xf>
    <xf numFmtId="180" fontId="13" fillId="0" borderId="0" xfId="0" applyNumberFormat="1" applyFont="1" applyFill="1" applyBorder="1" applyAlignment="1" applyProtection="1">
      <alignment horizontal="center" vertical="center"/>
    </xf>
    <xf numFmtId="0" fontId="10" fillId="0" borderId="0" xfId="0" applyNumberFormat="1" applyFont="1" applyFill="1" applyBorder="1" applyAlignment="1" applyProtection="1">
      <alignment horizontal="center" vertical="center" shrinkToFit="1"/>
      <protection locked="0"/>
    </xf>
    <xf numFmtId="0" fontId="0" fillId="0" borderId="0" xfId="0" applyFont="1" applyFill="1" applyBorder="1" applyAlignment="1" applyProtection="1">
      <alignment horizontal="left" vertical="center" shrinkToFit="1"/>
      <protection locked="0"/>
    </xf>
    <xf numFmtId="0" fontId="10" fillId="0" borderId="0" xfId="0" applyFont="1" applyFill="1" applyBorder="1" applyAlignment="1" applyProtection="1">
      <alignment horizontal="left" vertical="center" shrinkToFit="1"/>
      <protection locked="0"/>
    </xf>
    <xf numFmtId="58" fontId="14" fillId="3" borderId="5" xfId="0" applyNumberFormat="1" applyFont="1" applyFill="1" applyBorder="1" applyAlignment="1">
      <alignment vertical="center"/>
    </xf>
    <xf numFmtId="179" fontId="14" fillId="3" borderId="6" xfId="0" applyNumberFormat="1" applyFont="1" applyFill="1" applyBorder="1" applyAlignment="1">
      <alignment horizontal="center" vertical="center"/>
    </xf>
    <xf numFmtId="58" fontId="14" fillId="3" borderId="6" xfId="0" applyNumberFormat="1" applyFont="1" applyFill="1" applyBorder="1" applyAlignment="1">
      <alignment horizontal="right" vertical="center"/>
    </xf>
    <xf numFmtId="180" fontId="14" fillId="3" borderId="6" xfId="0" applyNumberFormat="1" applyFont="1" applyFill="1" applyBorder="1" applyAlignment="1">
      <alignment horizontal="center" vertical="center"/>
    </xf>
    <xf numFmtId="58" fontId="14" fillId="3" borderId="6" xfId="0" applyNumberFormat="1" applyFont="1" applyFill="1" applyBorder="1" applyAlignment="1">
      <alignment horizontal="left" vertical="center"/>
    </xf>
    <xf numFmtId="4" fontId="14" fillId="3" borderId="7" xfId="0" applyNumberFormat="1" applyFont="1" applyFill="1" applyBorder="1" applyAlignment="1">
      <alignment horizontal="left" vertical="center" shrinkToFit="1"/>
    </xf>
    <xf numFmtId="58" fontId="15" fillId="2" borderId="3" xfId="0" applyNumberFormat="1" applyFont="1" applyFill="1" applyBorder="1" applyAlignment="1">
      <alignment vertical="center"/>
    </xf>
    <xf numFmtId="58" fontId="14" fillId="2" borderId="8" xfId="0" applyNumberFormat="1" applyFont="1" applyFill="1" applyBorder="1" applyAlignment="1">
      <alignment vertical="center"/>
    </xf>
    <xf numFmtId="4" fontId="14" fillId="2" borderId="4" xfId="0" applyNumberFormat="1" applyFont="1" applyFill="1" applyBorder="1" applyAlignment="1">
      <alignment horizontal="center" vertical="center"/>
    </xf>
    <xf numFmtId="181" fontId="10" fillId="2" borderId="0" xfId="0" applyNumberFormat="1" applyFont="1" applyFill="1" applyBorder="1" applyAlignment="1">
      <alignment horizontal="center" vertical="center" shrinkToFit="1"/>
    </xf>
    <xf numFmtId="0" fontId="10" fillId="2" borderId="0" xfId="0" applyFont="1" applyFill="1" applyBorder="1" applyAlignment="1">
      <alignment horizontal="left" vertical="center" wrapText="1"/>
    </xf>
    <xf numFmtId="58" fontId="15" fillId="2" borderId="3" xfId="0" applyNumberFormat="1" applyFont="1" applyFill="1" applyBorder="1" applyAlignment="1">
      <alignment vertical="center" shrinkToFit="1"/>
    </xf>
    <xf numFmtId="0" fontId="14" fillId="2" borderId="8" xfId="0" applyNumberFormat="1" applyFont="1" applyFill="1" applyBorder="1" applyAlignment="1" applyProtection="1">
      <alignment vertical="center" shrinkToFit="1"/>
      <protection locked="0"/>
    </xf>
    <xf numFmtId="58" fontId="15" fillId="2" borderId="8" xfId="0" applyNumberFormat="1" applyFont="1" applyFill="1" applyBorder="1" applyAlignment="1">
      <alignment horizontal="center" vertical="center" shrinkToFit="1"/>
    </xf>
    <xf numFmtId="4" fontId="14" fillId="2" borderId="8" xfId="0" applyNumberFormat="1" applyFont="1" applyFill="1" applyBorder="1" applyAlignment="1" applyProtection="1">
      <alignment horizontal="center" vertical="center"/>
      <protection locked="0"/>
    </xf>
    <xf numFmtId="0" fontId="0" fillId="2" borderId="8" xfId="0" applyFont="1" applyFill="1" applyBorder="1" applyAlignment="1">
      <alignment horizontal="center" vertical="center" shrinkToFit="1"/>
    </xf>
    <xf numFmtId="58" fontId="13" fillId="2" borderId="4" xfId="0" applyNumberFormat="1" applyFont="1" applyFill="1" applyBorder="1" applyAlignment="1" applyProtection="1">
      <alignment horizontal="left" vertical="center"/>
      <protection locked="0"/>
    </xf>
    <xf numFmtId="182" fontId="0" fillId="2" borderId="0" xfId="0" applyNumberFormat="1" applyFont="1" applyFill="1" applyBorder="1" applyAlignment="1">
      <alignment horizontal="right" vertical="center" shrinkToFit="1"/>
    </xf>
    <xf numFmtId="178" fontId="0" fillId="2" borderId="0" xfId="0" applyNumberFormat="1" applyFont="1" applyFill="1" applyBorder="1" applyAlignment="1">
      <alignment horizontal="right" vertical="center"/>
    </xf>
  </cellXfs>
  <cellStyles count="49">
    <cellStyle name="Normal" xfId="0" builtinId="0"/>
    <cellStyle name="Virgule" xfId="1" builtinId="3"/>
    <cellStyle name="Monétaire" xfId="2" builtinId="4"/>
    <cellStyle name="Pourcentage" xfId="3" builtinId="5"/>
    <cellStyle name="Milliers [0]" xfId="4" builtinId="6"/>
    <cellStyle name="Monétaire [0]" xfId="5" builtinId="7"/>
    <cellStyle name="Lien hypertexte" xfId="6" builtinId="8"/>
    <cellStyle name="Lien hypertexte visité" xfId="7" builtinId="9"/>
    <cellStyle name="Note" xfId="8" builtinId="10"/>
    <cellStyle name="Avertissement" xfId="9" builtinId="11"/>
    <cellStyle name="Titre" xfId="10" builtinId="15"/>
    <cellStyle name="CTexte explicatif" xfId="11" builtinId="53"/>
    <cellStyle name="Titre 1" xfId="12" builtinId="16"/>
    <cellStyle name="Titre 2" xfId="13" builtinId="17"/>
    <cellStyle name="Titre 3" xfId="14" builtinId="18"/>
    <cellStyle name="Titre 4" xfId="15" builtinId="19"/>
    <cellStyle name="Entrée" xfId="16" builtinId="20"/>
    <cellStyle name="Sortie" xfId="17" builtinId="21"/>
    <cellStyle name="Calcul" xfId="18" builtinId="22"/>
    <cellStyle name="Vérification de cellule" xfId="19" builtinId="23"/>
    <cellStyle name="Cellule liée" xfId="20" builtinId="24"/>
    <cellStyle name="Total" xfId="21" builtinId="25"/>
    <cellStyle name="Satisfaisant" xfId="22" builtinId="26"/>
    <cellStyle name="Insatisfaisant" xfId="23" builtinId="27"/>
    <cellStyle name="Neutre" xfId="24" builtinId="28"/>
    <cellStyle name="Accent1" xfId="25" builtinId="29"/>
    <cellStyle name="20 % - Accent1" xfId="26" builtinId="30"/>
    <cellStyle name="40 % - Accent1" xfId="27" builtinId="31"/>
    <cellStyle name="60 % - Accent1" xfId="28" builtinId="32"/>
    <cellStyle name="Accent2" xfId="29" builtinId="33"/>
    <cellStyle name="20 % - Accent2" xfId="30" builtinId="34"/>
    <cellStyle name="40 % - Accent2" xfId="31" builtinId="35"/>
    <cellStyle name="60 % - Accent2" xfId="32" builtinId="36"/>
    <cellStyle name="Accent3" xfId="33" builtinId="37"/>
    <cellStyle name="20 % - Accent3" xfId="34" builtinId="38"/>
    <cellStyle name="40 % - Accent3" xfId="35" builtinId="39"/>
    <cellStyle name="60 % - Accent3" xfId="36" builtinId="40"/>
    <cellStyle name="Accent4" xfId="37" builtinId="41"/>
    <cellStyle name="20 % - Accent4" xfId="38" builtinId="42"/>
    <cellStyle name="40 % - Accent4" xfId="39" builtinId="43"/>
    <cellStyle name="60 % - Accent4" xfId="40" builtinId="44"/>
    <cellStyle name="Accent5" xfId="41" builtinId="45"/>
    <cellStyle name="20 % - Accent5" xfId="42" builtinId="46"/>
    <cellStyle name="40 % - Accent5" xfId="43" builtinId="47"/>
    <cellStyle name="60 % - Accent5" xfId="44" builtinId="48"/>
    <cellStyle name="Accent6" xfId="45" builtinId="49"/>
    <cellStyle name="20 % - Accent6" xfId="46" builtinId="50"/>
    <cellStyle name="40 % - Accent6" xfId="47" builtinId="51"/>
    <cellStyle name="60 % - Accent6" xfId="48" builtinId="52"/>
  </cellStyles>
  <dxfs count="4">
    <dxf>
      <font>
        <b val="1"/>
        <i val="0"/>
        <strike val="0"/>
        <color theme="0"/>
      </font>
      <fill>
        <patternFill patternType="solid">
          <bgColor rgb="FFFF0000"/>
        </patternFill>
      </fill>
    </dxf>
    <dxf>
      <font>
        <b val="1"/>
        <i val="0"/>
        <strike val="0"/>
        <color theme="0"/>
      </font>
      <fill>
        <patternFill patternType="solid">
          <bgColor rgb="FF92D050"/>
        </patternFill>
      </fill>
    </dxf>
    <dxf>
      <font>
        <b val="1"/>
        <i val="0"/>
        <strike val="0"/>
        <color theme="0"/>
      </font>
      <fill>
        <patternFill patternType="solid">
          <bgColor rgb="FFFF0000"/>
        </patternFill>
      </fill>
    </dxf>
    <dxf>
      <font>
        <b val="1"/>
        <i val="0"/>
        <strike val="0"/>
        <color theme="0"/>
      </font>
      <fill>
        <patternFill patternType="solid">
          <bgColor rgb="FF92D050"/>
        </patternFill>
      </fill>
    </dxf>
  </dxfs>
  <tableStyles count="0" defaultTableStyle="TableStyleMedium2" defaultPivotStyle="PivotStyleLight16"/>
  <colors>
    <mruColors>
      <color rgb="00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5" Type="http://schemas.openxmlformats.org/officeDocument/2006/relationships/styles" Target="styles.xml"/><Relationship Id="rId14" Type="http://schemas.openxmlformats.org/officeDocument/2006/relationships/theme" Target="theme/theme1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tabSelected="1" zoomScale="130" zoomScaleNormal="130" zoomScaleSheetLayoutView="60" showWhiteSpace="0" topLeftCell="B1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1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45266</v>
      </c>
      <c r="C4" s="44">
        <v>0.575</v>
      </c>
      <c r="D4" s="44">
        <v>0.679166666666667</v>
      </c>
      <c r="E4" s="45">
        <f t="shared" ref="E4:E8" si="0">D4-C4</f>
        <v>0.104166666666667</v>
      </c>
      <c r="F4" s="46" t="s">
        <v>8</v>
      </c>
      <c r="G4" s="47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45273</v>
      </c>
      <c r="C5" s="44">
        <v>0.582638888888889</v>
      </c>
      <c r="D5" s="44">
        <v>0.707638888888889</v>
      </c>
      <c r="E5" s="45">
        <f t="shared" si="0"/>
        <v>0.125</v>
      </c>
      <c r="F5" s="46" t="s">
        <v>8</v>
      </c>
      <c r="G5" s="47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45280</v>
      </c>
      <c r="C6" s="44">
        <v>0.564583333333333</v>
      </c>
      <c r="D6" s="44">
        <v>0.66875</v>
      </c>
      <c r="E6" s="45">
        <f t="shared" si="0"/>
        <v>0.104166666666667</v>
      </c>
      <c r="F6" s="46" t="s">
        <v>9</v>
      </c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45287</v>
      </c>
      <c r="C7" s="44">
        <v>0.53125</v>
      </c>
      <c r="D7" s="44">
        <v>0.635416666666667</v>
      </c>
      <c r="E7" s="45">
        <f t="shared" si="0"/>
        <v>0.104166666666667</v>
      </c>
      <c r="F7" s="46" t="s">
        <v>9</v>
      </c>
      <c r="G7" s="47"/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/>
      <c r="C8" s="44"/>
      <c r="D8" s="44"/>
      <c r="E8" s="45">
        <f t="shared" si="0"/>
        <v>0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0.437500000000001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32.445</v>
      </c>
      <c r="F11" s="58">
        <f>IF(ISBLANK(E13),"",ROUND(E13-E11,2))</f>
        <v>0.01</v>
      </c>
      <c r="G11" s="59" t="str">
        <f>IF(ISBLANK(E13),"",IF(F11&lt;0,"DIFFERENCE EN TA FAVEUR - PAYE CE QU'ILS TE DEMANDENT",IF(F11&gt;0,"DIFFERENCE EN TA DEFAVEUR - VOIR AVEC MOI","")))</f>
        <v>DIFFERENCE EN TA DEFAVEUR - VOIR AVEC MOI</v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/>
      <c r="D13" s="62" t="s">
        <v>14</v>
      </c>
      <c r="E13" s="63">
        <v>32.45</v>
      </c>
      <c r="F13" s="64" t="s">
        <v>15</v>
      </c>
      <c r="G13" s="65"/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>
        <f>ROUND(E13-E11,1)</f>
        <v>0</v>
      </c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10.5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241.5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209.055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32.445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zoomScale="130" zoomScaleNormal="130" zoomScaleSheetLayoutView="60" showWhiteSpace="0" topLeftCell="B1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20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45231</v>
      </c>
      <c r="C4" s="44"/>
      <c r="D4" s="44"/>
      <c r="E4" s="45">
        <f t="shared" ref="E4:E8" si="0">D4-C4</f>
        <v>0</v>
      </c>
      <c r="F4" s="46"/>
      <c r="G4" s="47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45238</v>
      </c>
      <c r="C5" s="44">
        <v>0.634722222222222</v>
      </c>
      <c r="D5" s="44">
        <v>0.739583333333333</v>
      </c>
      <c r="E5" s="45">
        <f t="shared" si="0"/>
        <v>0.104861111111111</v>
      </c>
      <c r="F5" s="46"/>
      <c r="G5" s="47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45246</v>
      </c>
      <c r="C6" s="44">
        <v>0.59375</v>
      </c>
      <c r="D6" s="44">
        <v>0.697916666666667</v>
      </c>
      <c r="E6" s="45">
        <f t="shared" si="0"/>
        <v>0.104166666666667</v>
      </c>
      <c r="F6" s="46"/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45252</v>
      </c>
      <c r="C7" s="44">
        <v>0.552083333333333</v>
      </c>
      <c r="D7" s="44">
        <v>0.65625</v>
      </c>
      <c r="E7" s="45">
        <f t="shared" si="0"/>
        <v>0.104166666666667</v>
      </c>
      <c r="F7" s="46"/>
      <c r="G7" s="47"/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>
        <v>45259</v>
      </c>
      <c r="C8" s="44"/>
      <c r="D8" s="44"/>
      <c r="E8" s="45">
        <f t="shared" si="0"/>
        <v>0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0.313194444444445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23.2368</v>
      </c>
      <c r="F11" s="58">
        <f>IF(ISBLANK(E13),"",ROUND(E13-E11,2))</f>
        <v>-0.05</v>
      </c>
      <c r="G11" s="59" t="str">
        <f>IF(ISBLANK(E13),"",IF(F11&lt;0,"DIFFERENCE EN TA FAVEUR - PAYE CE QU'ILS TE DEMANDENT",IF(F11&gt;0,"DIFFERENCE EN TA DEFAVEUR - VOIR AVEC MOI","")))</f>
        <v>DIFFERENCE EN TA FAVEUR - PAYE CE QU'ILS TE DEMANDENT</v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>
        <v>2301253</v>
      </c>
      <c r="D13" s="62" t="s">
        <v>14</v>
      </c>
      <c r="E13" s="63">
        <v>23.19</v>
      </c>
      <c r="F13" s="64" t="s">
        <v>15</v>
      </c>
      <c r="G13" s="65">
        <v>45279</v>
      </c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/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7.52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172.96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149.7232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23.2368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zoomScale="130" zoomScaleNormal="130" zoomScaleSheetLayoutView="60" showWhiteSpace="0" topLeftCell="B1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21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45202</v>
      </c>
      <c r="C4" s="44"/>
      <c r="D4" s="44"/>
      <c r="E4" s="45">
        <f t="shared" ref="E4:E8" si="0">D4-C4</f>
        <v>0</v>
      </c>
      <c r="F4" s="46"/>
      <c r="G4" s="47" t="s">
        <v>22</v>
      </c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45210</v>
      </c>
      <c r="C5" s="44">
        <v>0.513194444444444</v>
      </c>
      <c r="D5" s="44">
        <v>0.596527777777778</v>
      </c>
      <c r="E5" s="45">
        <f t="shared" si="0"/>
        <v>0.083333333333334</v>
      </c>
      <c r="F5" s="46"/>
      <c r="G5" s="47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45217</v>
      </c>
      <c r="C6" s="44">
        <v>0.607638888888889</v>
      </c>
      <c r="D6" s="44">
        <v>0.7125</v>
      </c>
      <c r="E6" s="45">
        <f t="shared" si="0"/>
        <v>0.104861111111111</v>
      </c>
      <c r="F6" s="46"/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45224</v>
      </c>
      <c r="C7" s="44">
        <v>0.53125</v>
      </c>
      <c r="D7" s="44">
        <v>0.614583333333333</v>
      </c>
      <c r="E7" s="45">
        <f t="shared" si="0"/>
        <v>0.0833333333333334</v>
      </c>
      <c r="F7" s="46"/>
      <c r="G7" s="47"/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/>
      <c r="C8" s="44"/>
      <c r="D8" s="44"/>
      <c r="E8" s="45">
        <f t="shared" si="0"/>
        <v>0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0.271527777777778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20.1468</v>
      </c>
      <c r="F11" s="58">
        <f>IF(ISBLANK(E13),"",ROUND(E13-E11,2))</f>
        <v>-3.29</v>
      </c>
      <c r="G11" s="59" t="str">
        <f>IF(ISBLANK(E13),"",IF(F11&lt;0,"DIFFERENCE EN TA FAVEUR - PAYE CE QU'ILS TE DEMANDENT",IF(F11&gt;0,"DIFFERENCE EN TA DEFAVEUR - VOIR AVEC MOI","")))</f>
        <v>DIFFERENCE EN TA FAVEUR - PAYE CE QU'ILS TE DEMANDENT</v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>
        <v>2301063</v>
      </c>
      <c r="D13" s="62" t="s">
        <v>14</v>
      </c>
      <c r="E13" s="63">
        <v>16.86</v>
      </c>
      <c r="F13" s="64" t="s">
        <v>15</v>
      </c>
      <c r="G13" s="65">
        <v>45273</v>
      </c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/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6.52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149.96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129.8132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20.1468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zoomScale="130" zoomScaleNormal="130" zoomScaleSheetLayoutView="60" showWhiteSpace="0" topLeftCell="B1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23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45175</v>
      </c>
      <c r="C4" s="44">
        <v>0.551388888888889</v>
      </c>
      <c r="D4" s="44">
        <v>0.655555555555556</v>
      </c>
      <c r="E4" s="45">
        <f t="shared" ref="E4:E8" si="0">D4-C4</f>
        <v>0.104166666666667</v>
      </c>
      <c r="F4" s="46"/>
      <c r="G4" s="47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45182</v>
      </c>
      <c r="C5" s="44">
        <v>0.552083333333333</v>
      </c>
      <c r="D5" s="44">
        <v>0.65625</v>
      </c>
      <c r="E5" s="45">
        <f t="shared" si="0"/>
        <v>0.104166666666667</v>
      </c>
      <c r="F5" s="46"/>
      <c r="G5" s="47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45189</v>
      </c>
      <c r="C6" s="44">
        <v>0.561805555555556</v>
      </c>
      <c r="D6" s="44">
        <v>0.665972222222222</v>
      </c>
      <c r="E6" s="45">
        <f t="shared" si="0"/>
        <v>0.104166666666667</v>
      </c>
      <c r="F6" s="46"/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45196</v>
      </c>
      <c r="C7" s="44"/>
      <c r="D7" s="44"/>
      <c r="E7" s="45">
        <f t="shared" si="0"/>
        <v>0</v>
      </c>
      <c r="F7" s="46"/>
      <c r="G7" s="47" t="s">
        <v>22</v>
      </c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/>
      <c r="C8" s="44"/>
      <c r="D8" s="44"/>
      <c r="E8" s="45">
        <f t="shared" si="0"/>
        <v>0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0.312500000000001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23.175</v>
      </c>
      <c r="F11" s="58">
        <f>IF(ISBLANK(E13),"",ROUND(E13-E11,2))</f>
        <v>0</v>
      </c>
      <c r="G11" s="59" t="str">
        <f>IF(ISBLANK(E13),"",IF(F11&lt;0,"DIFFERENCE EN TA FAVEUR - PAYE CE QU'ILS TE DEMANDENT",IF(F11&gt;0,"DIFFERENCE EN TA DEFAVEUR - VOIR AVEC MOI","")))</f>
        <v/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>
        <v>2301026</v>
      </c>
      <c r="D13" s="62" t="s">
        <v>14</v>
      </c>
      <c r="E13" s="63">
        <v>23.18</v>
      </c>
      <c r="F13" s="64" t="s">
        <v>15</v>
      </c>
      <c r="G13" s="65">
        <v>45222</v>
      </c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/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7.5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172.5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149.325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23.175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zoomScale="130" zoomScaleNormal="130" zoomScaleSheetLayoutView="60" showWhiteSpace="0" topLeftCell="B1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24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45140</v>
      </c>
      <c r="C4" s="44">
        <v>0.559027777777778</v>
      </c>
      <c r="D4" s="44">
        <v>0.663194444444444</v>
      </c>
      <c r="E4" s="45">
        <f t="shared" ref="E4:E8" si="0">D4-C4</f>
        <v>0.104166666666666</v>
      </c>
      <c r="F4" s="46"/>
      <c r="G4" s="47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45147</v>
      </c>
      <c r="C5" s="44"/>
      <c r="D5" s="44"/>
      <c r="E5" s="45">
        <f t="shared" si="0"/>
        <v>0</v>
      </c>
      <c r="F5" s="46"/>
      <c r="G5" s="47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45154</v>
      </c>
      <c r="C6" s="44">
        <v>0.561111111111111</v>
      </c>
      <c r="D6" s="44">
        <v>0.666666666666667</v>
      </c>
      <c r="E6" s="45">
        <f t="shared" si="0"/>
        <v>0.105555555555556</v>
      </c>
      <c r="F6" s="46"/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45161</v>
      </c>
      <c r="C7" s="44"/>
      <c r="D7" s="44"/>
      <c r="E7" s="45">
        <f t="shared" si="0"/>
        <v>0</v>
      </c>
      <c r="F7" s="46"/>
      <c r="G7" s="47" t="s">
        <v>25</v>
      </c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>
        <v>45168</v>
      </c>
      <c r="C8" s="44">
        <v>0.559027777777778</v>
      </c>
      <c r="D8" s="44">
        <v>0.6625</v>
      </c>
      <c r="E8" s="45">
        <f t="shared" si="0"/>
        <v>0.103472222222222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0.313194444444444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23.2368</v>
      </c>
      <c r="F11" s="58">
        <f>IF(ISBLANK(E13),"",ROUND(E13-E11,2))</f>
        <v>-0.05</v>
      </c>
      <c r="G11" s="59" t="str">
        <f>IF(ISBLANK(E13),"",IF(F11&lt;0,"DIFFERENCE EN TA FAVEUR - PAYE CE QU'ILS TE DEMANDENT",IF(F11&gt;0,"DIFFERENCE EN TA DEFAVEUR - VOIR AVEC MOI","")))</f>
        <v>DIFFERENCE EN TA FAVEUR - PAYE CE QU'ILS TE DEMANDENT</v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>
        <v>2300930</v>
      </c>
      <c r="D13" s="62" t="s">
        <v>14</v>
      </c>
      <c r="E13" s="63">
        <v>23.19</v>
      </c>
      <c r="F13" s="64" t="s">
        <v>15</v>
      </c>
      <c r="G13" s="65">
        <v>45222</v>
      </c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/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7.52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172.96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149.7232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23.2368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zoomScale="130" zoomScaleNormal="130" zoomScaleSheetLayoutView="60" showWhiteSpace="0" topLeftCell="B1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26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45112</v>
      </c>
      <c r="C4" s="44">
        <v>0.614583333333333</v>
      </c>
      <c r="D4" s="44">
        <v>0.71875</v>
      </c>
      <c r="E4" s="45">
        <f t="shared" ref="E4:E8" si="0">D4-C4</f>
        <v>0.104166666666667</v>
      </c>
      <c r="F4" s="46"/>
      <c r="G4" s="47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45119</v>
      </c>
      <c r="C5" s="44"/>
      <c r="D5" s="44"/>
      <c r="E5" s="45">
        <f t="shared" si="0"/>
        <v>0</v>
      </c>
      <c r="F5" s="46"/>
      <c r="G5" s="47" t="s">
        <v>27</v>
      </c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45126</v>
      </c>
      <c r="C6" s="44">
        <v>0.581944444444444</v>
      </c>
      <c r="D6" s="44">
        <v>0.686111111111111</v>
      </c>
      <c r="E6" s="45">
        <f t="shared" si="0"/>
        <v>0.104166666666667</v>
      </c>
      <c r="F6" s="46"/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45133</v>
      </c>
      <c r="C7" s="44">
        <v>0.621527777777778</v>
      </c>
      <c r="D7" s="44">
        <v>0.725694444444444</v>
      </c>
      <c r="E7" s="45">
        <f t="shared" si="0"/>
        <v>0.104166666666667</v>
      </c>
      <c r="F7" s="46"/>
      <c r="G7" s="47"/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/>
      <c r="C8" s="44"/>
      <c r="D8" s="44"/>
      <c r="E8" s="45">
        <f t="shared" si="0"/>
        <v>0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0.312500000000001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23.175</v>
      </c>
      <c r="F11" s="58">
        <f>IF(ISBLANK(E13),"",ROUND(E13-E11,2))</f>
        <v>0</v>
      </c>
      <c r="G11" s="59" t="str">
        <f>IF(ISBLANK(E13),"",IF(F11&lt;0,"DIFFERENCE EN TA FAVEUR - PAYE CE QU'ILS TE DEMANDENT",IF(F11&gt;0,"DIFFERENCE EN TA DEFAVEUR - VOIR AVEC MOI","")))</f>
        <v/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>
        <v>2300836</v>
      </c>
      <c r="D13" s="62" t="s">
        <v>14</v>
      </c>
      <c r="E13" s="63">
        <v>23.18</v>
      </c>
      <c r="F13" s="64" t="s">
        <v>15</v>
      </c>
      <c r="G13" s="65">
        <v>45222</v>
      </c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/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7.5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172.5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149.325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23.175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zoomScale="130" zoomScaleNormal="130" zoomScaleSheetLayoutView="60" showWhiteSpace="0" topLeftCell="B1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28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45084</v>
      </c>
      <c r="C4" s="44">
        <v>0.583333333333333</v>
      </c>
      <c r="D4" s="44">
        <v>0.6875</v>
      </c>
      <c r="E4" s="45">
        <f t="shared" ref="E4:E8" si="0">D4-C4</f>
        <v>0.104166666666667</v>
      </c>
      <c r="F4" s="46"/>
      <c r="G4" s="47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45091</v>
      </c>
      <c r="C5" s="44">
        <v>0.608333333333333</v>
      </c>
      <c r="D5" s="44">
        <v>0.713888888888889</v>
      </c>
      <c r="E5" s="45">
        <f t="shared" si="0"/>
        <v>0.105555555555556</v>
      </c>
      <c r="F5" s="46"/>
      <c r="G5" s="47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45098</v>
      </c>
      <c r="C6" s="44">
        <v>0.552083333333333</v>
      </c>
      <c r="D6" s="44">
        <v>0.614583333333333</v>
      </c>
      <c r="E6" s="45">
        <f t="shared" si="0"/>
        <v>0.0625</v>
      </c>
      <c r="F6" s="46"/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45105</v>
      </c>
      <c r="C7" s="44">
        <v>0.586805555555556</v>
      </c>
      <c r="D7" s="44">
        <v>0.690972222222222</v>
      </c>
      <c r="E7" s="45">
        <f t="shared" si="0"/>
        <v>0.104166666666666</v>
      </c>
      <c r="F7" s="46"/>
      <c r="G7" s="47"/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/>
      <c r="C8" s="44"/>
      <c r="D8" s="44"/>
      <c r="E8" s="45">
        <f t="shared" si="0"/>
        <v>0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0.376388888888889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27.9027</v>
      </c>
      <c r="F11" s="58">
        <f>IF(ISBLANK(E13),"",ROUND(E13-E11,2))</f>
        <v>3.25</v>
      </c>
      <c r="G11" s="59" t="str">
        <f>IF(ISBLANK(E13),"",IF(F11&lt;0,"DIFFERENCE EN TA FAVEUR - PAYE CE QU'ILS TE DEMANDENT",IF(F11&gt;0,"DIFFERENCE EN TA DEFAVEUR - VOIR AVEC MOI","")))</f>
        <v>DIFFERENCE EN TA DEFAVEUR - VOIR AVEC MOI</v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>
        <v>2300734</v>
      </c>
      <c r="D13" s="62" t="s">
        <v>14</v>
      </c>
      <c r="E13" s="63">
        <v>31.15</v>
      </c>
      <c r="F13" s="64" t="s">
        <v>15</v>
      </c>
      <c r="G13" s="65">
        <v>45243</v>
      </c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/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9.03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207.69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179.7873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27.9027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zoomScale="130" zoomScaleNormal="130" zoomScaleSheetLayoutView="60" showWhiteSpace="0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29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45049</v>
      </c>
      <c r="C4" s="44">
        <v>0.54375</v>
      </c>
      <c r="D4" s="44">
        <v>0.648611111111111</v>
      </c>
      <c r="E4" s="45">
        <f t="shared" ref="E4:E8" si="0">D4-C4</f>
        <v>0.104861111111111</v>
      </c>
      <c r="F4" s="46"/>
      <c r="G4" s="47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45056</v>
      </c>
      <c r="C5" s="44">
        <v>0.561111111111111</v>
      </c>
      <c r="D5" s="44">
        <v>0.665972222222222</v>
      </c>
      <c r="E5" s="45">
        <f t="shared" si="0"/>
        <v>0.104861111111111</v>
      </c>
      <c r="F5" s="46"/>
      <c r="G5" s="47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45063</v>
      </c>
      <c r="C6" s="44">
        <v>0.550694444444444</v>
      </c>
      <c r="D6" s="44">
        <v>0.654861111111111</v>
      </c>
      <c r="E6" s="45">
        <f t="shared" si="0"/>
        <v>0.104166666666667</v>
      </c>
      <c r="F6" s="46"/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45070</v>
      </c>
      <c r="C7" s="44">
        <v>0.549305555555556</v>
      </c>
      <c r="D7" s="44">
        <v>0.654166666666667</v>
      </c>
      <c r="E7" s="45">
        <f t="shared" si="0"/>
        <v>0.104861111111111</v>
      </c>
      <c r="F7" s="46"/>
      <c r="G7" s="47"/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>
        <v>45077</v>
      </c>
      <c r="C8" s="44">
        <v>0.557638888888889</v>
      </c>
      <c r="D8" s="44">
        <v>0.661805555555556</v>
      </c>
      <c r="E8" s="45">
        <f t="shared" si="0"/>
        <v>0.104166666666667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0.522916666666667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38.7795</v>
      </c>
      <c r="F11" s="58">
        <f>IF(ISBLANK(E13),"",ROUND(E13-E11,2))</f>
        <v>-0.15</v>
      </c>
      <c r="G11" s="59" t="str">
        <f>IF(ISBLANK(E13),"",IF(F11&lt;0,"DIFFERENCE EN TA FAVEUR - PAYE CE QU'ILS TE DEMANDENT",IF(F11&gt;0,"DIFFERENCE EN TA DEFAVEUR - VOIR AVEC MOI","")))</f>
        <v>DIFFERENCE EN TA FAVEUR - PAYE CE QU'ILS TE DEMANDENT</v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>
        <v>2300624</v>
      </c>
      <c r="D13" s="62" t="s">
        <v>14</v>
      </c>
      <c r="E13" s="63">
        <v>38.63</v>
      </c>
      <c r="F13" s="64" t="s">
        <v>15</v>
      </c>
      <c r="G13" s="65">
        <v>45090</v>
      </c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/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12.55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288.65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249.8705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38.7795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zoomScale="130" zoomScaleNormal="130" zoomScaleSheetLayoutView="60" showWhiteSpace="0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30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45021</v>
      </c>
      <c r="C4" s="44">
        <v>0.53125</v>
      </c>
      <c r="D4" s="44">
        <v>0.631944444444444</v>
      </c>
      <c r="E4" s="45">
        <f t="shared" ref="E4:E8" si="0">D4-C4</f>
        <v>0.100694444444444</v>
      </c>
      <c r="F4" s="46"/>
      <c r="G4" s="47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45028</v>
      </c>
      <c r="C5" s="44">
        <v>0.545833333333333</v>
      </c>
      <c r="D5" s="44">
        <v>0.625694444444444</v>
      </c>
      <c r="E5" s="45">
        <f t="shared" si="0"/>
        <v>0.079861111111111</v>
      </c>
      <c r="F5" s="46"/>
      <c r="G5" s="47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45035</v>
      </c>
      <c r="C6" s="44">
        <v>0.54375</v>
      </c>
      <c r="D6" s="44">
        <v>0.651388888888889</v>
      </c>
      <c r="E6" s="45">
        <f t="shared" si="0"/>
        <v>0.107638888888889</v>
      </c>
      <c r="F6" s="46"/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45042</v>
      </c>
      <c r="C7" s="44">
        <v>0.540277777777778</v>
      </c>
      <c r="D7" s="44">
        <v>0.644444444444444</v>
      </c>
      <c r="E7" s="45">
        <f t="shared" si="0"/>
        <v>0.104166666666666</v>
      </c>
      <c r="F7" s="46"/>
      <c r="G7" s="47"/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/>
      <c r="C8" s="44"/>
      <c r="D8" s="44"/>
      <c r="E8" s="45">
        <f t="shared" si="0"/>
        <v>0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0.39236111111111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29.1078</v>
      </c>
      <c r="F11" s="58">
        <f>IF(ISBLANK(E13),"",ROUND(E13-E11,2))</f>
        <v>-0.03</v>
      </c>
      <c r="G11" s="59" t="str">
        <f>IF(ISBLANK(E13),"",IF(F11&lt;0,"DIFFERENCE EN TA FAVEUR - PAYE CE QU'ILS TE DEMANDENT",IF(F11&gt;0,"DIFFERENCE EN TA DEFAVEUR - VOIR AVEC MOI","")))</f>
        <v>DIFFERENCE EN TA FAVEUR - PAYE CE QU'ILS TE DEMANDENT</v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>
        <v>2300538</v>
      </c>
      <c r="D13" s="62" t="s">
        <v>14</v>
      </c>
      <c r="E13" s="63">
        <v>29.08</v>
      </c>
      <c r="F13" s="64" t="s">
        <v>15</v>
      </c>
      <c r="G13" s="65">
        <v>45077</v>
      </c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/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9.42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216.66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187.5522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29.1078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zoomScale="130" zoomScaleNormal="130" zoomScaleSheetLayoutView="60" showWhiteSpace="0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31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44986</v>
      </c>
      <c r="C4" s="44">
        <v>0.541666666666667</v>
      </c>
      <c r="D4" s="44">
        <v>0.645833333333333</v>
      </c>
      <c r="E4" s="45">
        <f t="shared" ref="E4:E8" si="0">D4-C4</f>
        <v>0.104166666666666</v>
      </c>
      <c r="F4" s="46"/>
      <c r="G4" s="47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44993</v>
      </c>
      <c r="C5" s="44">
        <v>0.567361111111111</v>
      </c>
      <c r="D5" s="44">
        <v>0.664583333333333</v>
      </c>
      <c r="E5" s="45">
        <f t="shared" si="0"/>
        <v>0.097222222222222</v>
      </c>
      <c r="F5" s="46"/>
      <c r="G5" s="47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45000</v>
      </c>
      <c r="C6" s="44">
        <v>0.559722222222222</v>
      </c>
      <c r="D6" s="44">
        <v>0.653472222222222</v>
      </c>
      <c r="E6" s="45">
        <f t="shared" si="0"/>
        <v>0.09375</v>
      </c>
      <c r="F6" s="46"/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45007</v>
      </c>
      <c r="C7" s="44"/>
      <c r="D7" s="44"/>
      <c r="E7" s="45">
        <f t="shared" si="0"/>
        <v>0</v>
      </c>
      <c r="F7" s="46"/>
      <c r="G7" s="47"/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>
        <v>45014</v>
      </c>
      <c r="C8" s="44"/>
      <c r="D8" s="44"/>
      <c r="E8" s="45">
        <f t="shared" si="0"/>
        <v>0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0.295138888888888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21.8772</v>
      </c>
      <c r="F11" s="58">
        <f>IF(ISBLANK(E13),"",ROUND(E13-E11,2))</f>
        <v>0</v>
      </c>
      <c r="G11" s="59" t="str">
        <f>IF(ISBLANK(E13),"",IF(F11&lt;0,"DIFFERENCE EN TA FAVEUR - PAYE CE QU'ILS TE DEMANDENT",IF(F11&gt;0,"DIFFERENCE EN TA DEFAVEUR - VOIR AVEC MOI","")))</f>
        <v/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>
        <v>2300408</v>
      </c>
      <c r="D13" s="62" t="s">
        <v>14</v>
      </c>
      <c r="E13" s="63">
        <v>21.88</v>
      </c>
      <c r="F13" s="64" t="s">
        <v>15</v>
      </c>
      <c r="G13" s="65">
        <v>45052</v>
      </c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/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7.08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162.84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140.9628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21.8772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zoomScale="130" zoomScaleNormal="130" zoomScaleSheetLayoutView="60" showWhiteSpace="0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32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44958</v>
      </c>
      <c r="C4" s="44">
        <v>0.538888888888889</v>
      </c>
      <c r="D4" s="44">
        <v>0.646527777777778</v>
      </c>
      <c r="E4" s="45">
        <f t="shared" ref="E4:E8" si="0">D4-C4</f>
        <v>0.107638888888889</v>
      </c>
      <c r="F4" s="46"/>
      <c r="G4" s="47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44965</v>
      </c>
      <c r="C5" s="44">
        <v>0.542361111111111</v>
      </c>
      <c r="D5" s="44">
        <v>0.646527777777778</v>
      </c>
      <c r="E5" s="45">
        <f t="shared" si="0"/>
        <v>0.104166666666667</v>
      </c>
      <c r="F5" s="46"/>
      <c r="G5" s="47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44972</v>
      </c>
      <c r="C6" s="44">
        <v>0.541666666666667</v>
      </c>
      <c r="D6" s="44">
        <v>0.645833333333333</v>
      </c>
      <c r="E6" s="45">
        <f t="shared" si="0"/>
        <v>0.104166666666666</v>
      </c>
      <c r="F6" s="46"/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44979</v>
      </c>
      <c r="C7" s="44">
        <v>0.590972222222222</v>
      </c>
      <c r="D7" s="44">
        <v>0.695138888888889</v>
      </c>
      <c r="E7" s="45">
        <f t="shared" si="0"/>
        <v>0.104166666666667</v>
      </c>
      <c r="F7" s="46"/>
      <c r="G7" s="47"/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/>
      <c r="C8" s="44"/>
      <c r="D8" s="44"/>
      <c r="E8" s="45">
        <f t="shared" si="0"/>
        <v>0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0.420138888888889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31.1472</v>
      </c>
      <c r="F11" s="58">
        <f>IF(ISBLANK(E13),"",ROUND(E13-E11,2))</f>
        <v>0</v>
      </c>
      <c r="G11" s="59" t="str">
        <f>IF(ISBLANK(E13),"",IF(F11&lt;0,"DIFFERENCE EN TA FAVEUR - PAYE CE QU'ILS TE DEMANDENT",IF(F11&gt;0,"DIFFERENCE EN TA DEFAVEUR - VOIR AVEC MOI","")))</f>
        <v/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>
        <v>2300314</v>
      </c>
      <c r="D13" s="62" t="s">
        <v>14</v>
      </c>
      <c r="E13" s="63">
        <v>31.15</v>
      </c>
      <c r="F13" s="64" t="s">
        <v>15</v>
      </c>
      <c r="G13" s="65">
        <v>45052</v>
      </c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/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10.08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231.84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200.6928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31.1472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36"/>
  <sheetViews>
    <sheetView showZeros="0" zoomScale="130" zoomScaleNormal="130" zoomScaleSheetLayoutView="60" showWhiteSpace="0" topLeftCell="B1" workbookViewId="0">
      <selection activeCell="F11" sqref="F11"/>
    </sheetView>
  </sheetViews>
  <sheetFormatPr defaultColWidth="9" defaultRowHeight="15.75"/>
  <cols>
    <col min="1" max="1" width="1.15" style="32" customWidth="1"/>
    <col min="2" max="2" width="11.25" style="30" customWidth="1"/>
    <col min="3" max="4" width="8.875" style="33" customWidth="1"/>
    <col min="5" max="5" width="11.125" style="34" customWidth="1"/>
    <col min="6" max="6" width="15.475" style="35" customWidth="1"/>
    <col min="7" max="7" width="64.0583333333333" style="32" customWidth="1"/>
    <col min="8" max="16339" width="23.7416666666667" style="30" customWidth="1"/>
    <col min="16340" max="16340" width="23.7416666666667" style="30"/>
    <col min="16341" max="16353" width="9" style="30"/>
  </cols>
  <sheetData>
    <row r="1" s="30" customFormat="1" ht="21" spans="1:16384">
      <c r="A1" s="32"/>
      <c r="B1" s="36" t="s">
        <v>0</v>
      </c>
      <c r="C1" s="33"/>
      <c r="D1" s="33"/>
      <c r="E1" s="34"/>
      <c r="F1" s="36" t="s">
        <v>33</v>
      </c>
      <c r="G1" s="37">
        <f>MENU!$B$1</f>
        <v>2023</v>
      </c>
      <c r="XDZ1"/>
      <c r="XEA1"/>
      <c r="XEB1"/>
      <c r="XEC1"/>
      <c r="XED1"/>
      <c r="XEE1"/>
      <c r="XEF1"/>
      <c r="XEG1"/>
      <c r="XEH1"/>
      <c r="XEI1"/>
      <c r="XEJ1"/>
      <c r="XEK1"/>
      <c r="XEL1"/>
      <c r="XEM1"/>
      <c r="XEN1"/>
      <c r="XEO1"/>
      <c r="XEP1"/>
      <c r="XEQ1"/>
      <c r="XER1"/>
      <c r="XES1"/>
      <c r="XET1"/>
      <c r="XEU1"/>
      <c r="XEV1"/>
      <c r="XEW1"/>
      <c r="XEX1"/>
      <c r="XEY1"/>
      <c r="XEZ1"/>
      <c r="XFA1"/>
      <c r="XFB1"/>
      <c r="XFC1"/>
      <c r="XFD1"/>
    </row>
    <row r="2" s="30" customFormat="1" spans="1:16384">
      <c r="A2" s="32"/>
      <c r="C2" s="33"/>
      <c r="D2" s="33"/>
      <c r="E2" s="34"/>
      <c r="F2" s="35"/>
      <c r="G2" s="32"/>
      <c r="XDZ2"/>
      <c r="XEA2"/>
      <c r="XEB2"/>
      <c r="XEC2"/>
      <c r="XED2"/>
      <c r="XEE2"/>
      <c r="XEF2"/>
      <c r="XEG2"/>
      <c r="XEH2"/>
      <c r="XEI2"/>
      <c r="XEJ2"/>
      <c r="XEK2"/>
      <c r="XEL2"/>
      <c r="XEM2"/>
      <c r="XEN2"/>
      <c r="XEO2"/>
      <c r="XEP2"/>
      <c r="XEQ2"/>
      <c r="XER2"/>
      <c r="XES2"/>
      <c r="XET2"/>
      <c r="XEU2"/>
      <c r="XEV2"/>
      <c r="XEW2"/>
      <c r="XEX2"/>
      <c r="XEY2"/>
      <c r="XEZ2"/>
      <c r="XFA2"/>
      <c r="XFB2"/>
      <c r="XFC2"/>
      <c r="XFD2"/>
    </row>
    <row r="3" s="31" customFormat="1" ht="27" customHeight="1" spans="1:7">
      <c r="A3" s="32"/>
      <c r="B3" s="38" t="s">
        <v>2</v>
      </c>
      <c r="C3" s="39" t="s">
        <v>3</v>
      </c>
      <c r="D3" s="40" t="s">
        <v>4</v>
      </c>
      <c r="E3" s="38" t="s">
        <v>5</v>
      </c>
      <c r="F3" s="41" t="s">
        <v>6</v>
      </c>
      <c r="G3" s="42" t="s">
        <v>7</v>
      </c>
    </row>
    <row r="4" s="30" customFormat="1" spans="1:16384">
      <c r="A4" s="32"/>
      <c r="B4" s="43">
        <v>44930</v>
      </c>
      <c r="C4" s="44">
        <v>0.538888888888889</v>
      </c>
      <c r="D4" s="44">
        <v>0.643055555555556</v>
      </c>
      <c r="E4" s="45">
        <f t="shared" ref="E4:E8" si="0">D4-C4</f>
        <v>0.104166666666667</v>
      </c>
      <c r="F4" s="46"/>
      <c r="G4" s="47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="30" customFormat="1" spans="1:16384">
      <c r="A5" s="32"/>
      <c r="B5" s="43">
        <v>44937</v>
      </c>
      <c r="C5" s="44">
        <v>0.425</v>
      </c>
      <c r="D5" s="44">
        <v>0.527777777777778</v>
      </c>
      <c r="E5" s="45">
        <f t="shared" si="0"/>
        <v>0.102777777777778</v>
      </c>
      <c r="F5" s="46"/>
      <c r="G5" s="47"/>
      <c r="XDZ5"/>
      <c r="XEA5"/>
      <c r="XEB5"/>
      <c r="XEC5"/>
      <c r="XED5"/>
      <c r="XEE5"/>
      <c r="XEF5"/>
      <c r="XEG5"/>
      <c r="XEH5"/>
      <c r="XEI5"/>
      <c r="XEJ5"/>
      <c r="XEK5"/>
      <c r="XEL5"/>
      <c r="XEM5"/>
      <c r="XEN5"/>
      <c r="XEO5"/>
      <c r="XEP5"/>
      <c r="XEQ5"/>
      <c r="XER5"/>
      <c r="XES5"/>
      <c r="XET5"/>
      <c r="XEU5"/>
      <c r="XEV5"/>
      <c r="XEW5"/>
      <c r="XEX5"/>
      <c r="XEY5"/>
      <c r="XEZ5"/>
      <c r="XFA5"/>
      <c r="XFB5"/>
      <c r="XFC5"/>
      <c r="XFD5"/>
    </row>
    <row r="6" s="30" customFormat="1" spans="1:16384">
      <c r="A6" s="32"/>
      <c r="B6" s="43">
        <v>44944</v>
      </c>
      <c r="C6" s="44">
        <v>0.540277777777778</v>
      </c>
      <c r="D6" s="44">
        <v>0.651388888888889</v>
      </c>
      <c r="E6" s="45">
        <f t="shared" si="0"/>
        <v>0.111111111111111</v>
      </c>
      <c r="F6" s="46"/>
      <c r="G6" s="47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="30" customFormat="1" spans="1:16384">
      <c r="A7" s="32"/>
      <c r="B7" s="43">
        <v>44951</v>
      </c>
      <c r="C7" s="44">
        <v>0.540972222222222</v>
      </c>
      <c r="D7" s="44">
        <v>0.648611111111111</v>
      </c>
      <c r="E7" s="45">
        <f t="shared" si="0"/>
        <v>0.107638888888889</v>
      </c>
      <c r="F7" s="46"/>
      <c r="G7" s="47"/>
      <c r="XDZ7"/>
      <c r="XEA7"/>
      <c r="XEB7"/>
      <c r="XEC7"/>
      <c r="XED7"/>
      <c r="XEE7"/>
      <c r="XEF7"/>
      <c r="XEG7"/>
      <c r="XEH7"/>
      <c r="XEI7"/>
      <c r="XEJ7"/>
      <c r="XEK7"/>
      <c r="XEL7"/>
      <c r="XEM7"/>
      <c r="XEN7"/>
      <c r="XEO7"/>
      <c r="XEP7"/>
      <c r="XEQ7"/>
      <c r="XER7"/>
      <c r="XES7"/>
      <c r="XET7"/>
      <c r="XEU7"/>
      <c r="XEV7"/>
      <c r="XEW7"/>
      <c r="XEX7"/>
      <c r="XEY7"/>
      <c r="XEZ7"/>
      <c r="XFA7"/>
      <c r="XFB7"/>
      <c r="XFC7"/>
      <c r="XFD7"/>
    </row>
    <row r="8" s="30" customFormat="1" ht="16.5" spans="1:16384">
      <c r="A8" s="32"/>
      <c r="B8" s="43"/>
      <c r="C8" s="44"/>
      <c r="D8" s="44"/>
      <c r="E8" s="45">
        <f t="shared" si="0"/>
        <v>0</v>
      </c>
      <c r="F8" s="46"/>
      <c r="G8" s="4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="30" customFormat="1" ht="30" customHeight="1" spans="1:16384">
      <c r="A9" s="32"/>
      <c r="B9" s="49"/>
      <c r="C9" s="50"/>
      <c r="D9" s="51" t="s">
        <v>10</v>
      </c>
      <c r="E9" s="52">
        <f>SUM(E4:E8)</f>
        <v>0.425694444444445</v>
      </c>
      <c r="F9" s="53" t="s">
        <v>11</v>
      </c>
      <c r="G9" s="54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="30" customFormat="1" spans="1:16384">
      <c r="A10" s="32"/>
      <c r="C10" s="33"/>
      <c r="D10" s="33"/>
      <c r="E10" s="34"/>
      <c r="F10" s="35"/>
      <c r="G10" s="32"/>
      <c r="XDZ10"/>
      <c r="XEA10"/>
      <c r="XEB10"/>
      <c r="XEC10"/>
      <c r="XED10"/>
      <c r="XEE10"/>
      <c r="XEF10"/>
      <c r="XEG10"/>
      <c r="XEH10"/>
      <c r="XEI10"/>
      <c r="XEJ10"/>
      <c r="XEK10"/>
      <c r="XEL10"/>
      <c r="XEM10"/>
      <c r="XEN10"/>
      <c r="XEO10"/>
      <c r="XEP10"/>
      <c r="XEQ10"/>
      <c r="XER10"/>
      <c r="XES10"/>
      <c r="XET10"/>
      <c r="XEU10"/>
      <c r="XEV10"/>
      <c r="XEW10"/>
      <c r="XEX10"/>
      <c r="XEY10"/>
      <c r="XEZ10"/>
      <c r="XFA10"/>
      <c r="XFB10"/>
      <c r="XFC10"/>
      <c r="XFD10"/>
    </row>
    <row r="11" s="30" customFormat="1" ht="30" customHeight="1" spans="1:16384">
      <c r="A11" s="32"/>
      <c r="B11" s="55" t="s">
        <v>12</v>
      </c>
      <c r="C11" s="56"/>
      <c r="D11" s="56"/>
      <c r="E11" s="57">
        <f>F26-F27</f>
        <v>31.5798</v>
      </c>
      <c r="F11" s="58">
        <f>IF(ISBLANK(E13),"",ROUND(E13-E11,2))</f>
        <v>0</v>
      </c>
      <c r="G11" s="59" t="str">
        <f>IF(ISBLANK(E13),"",IF(F11&lt;0,"DIFFERENCE EN TA FAVEUR - PAYE CE QU'ILS TE DEMANDENT",IF(F11&gt;0,"DIFFERENCE EN TA DEFAVEUR - VOIR AVEC MOI","")))</f>
        <v/>
      </c>
      <c r="XDZ11"/>
      <c r="XEA11"/>
      <c r="XEB11"/>
      <c r="XEC11"/>
      <c r="XED11"/>
      <c r="XEE11"/>
      <c r="XEF11"/>
      <c r="XEG11"/>
      <c r="XEH11"/>
      <c r="XEI11"/>
      <c r="XEJ11"/>
      <c r="XEK11"/>
      <c r="XEL11"/>
      <c r="XEM11"/>
      <c r="XEN11"/>
      <c r="XEO11"/>
      <c r="XEP11"/>
      <c r="XEQ11"/>
      <c r="XER11"/>
      <c r="XES11"/>
      <c r="XET11"/>
      <c r="XEU11"/>
      <c r="XEV11"/>
      <c r="XEW11"/>
      <c r="XEX11"/>
      <c r="XEY11"/>
      <c r="XEZ11"/>
      <c r="XFA11"/>
      <c r="XFB11"/>
      <c r="XFC11"/>
      <c r="XFD11"/>
    </row>
    <row r="12" s="30" customFormat="1" spans="1:16384">
      <c r="A12" s="32"/>
      <c r="C12" s="33"/>
      <c r="D12" s="33"/>
      <c r="E12" s="34"/>
      <c r="F12" s="35"/>
      <c r="G12" s="32"/>
      <c r="XDZ12"/>
      <c r="XEA12"/>
      <c r="XEB12"/>
      <c r="XEC12"/>
      <c r="XED12"/>
      <c r="XEE12"/>
      <c r="XEF12"/>
      <c r="XEG12"/>
      <c r="XEH12"/>
      <c r="XEI12"/>
      <c r="XEJ12"/>
      <c r="XEK12"/>
      <c r="XEL12"/>
      <c r="XEM12"/>
      <c r="XEN12"/>
      <c r="XEO12"/>
      <c r="XEP12"/>
      <c r="XEQ12"/>
      <c r="XER12"/>
      <c r="XES12"/>
      <c r="XET12"/>
      <c r="XEU12"/>
      <c r="XEV12"/>
      <c r="XEW12"/>
      <c r="XEX12"/>
      <c r="XEY12"/>
      <c r="XEZ12"/>
      <c r="XFA12"/>
      <c r="XFB12"/>
      <c r="XFC12"/>
      <c r="XFD12"/>
    </row>
    <row r="13" s="30" customFormat="1" ht="30" customHeight="1" spans="1:16384">
      <c r="A13" s="32"/>
      <c r="B13" s="60" t="s">
        <v>13</v>
      </c>
      <c r="C13" s="61">
        <v>2300213</v>
      </c>
      <c r="D13" s="62" t="s">
        <v>14</v>
      </c>
      <c r="E13" s="63">
        <v>31.58</v>
      </c>
      <c r="F13" s="64" t="s">
        <v>15</v>
      </c>
      <c r="G13" s="65">
        <v>45052</v>
      </c>
      <c r="XDZ13"/>
      <c r="XEA13"/>
      <c r="XEB13"/>
      <c r="XEC13"/>
      <c r="XED13"/>
      <c r="XEE13"/>
      <c r="XEF13"/>
      <c r="XEG13"/>
      <c r="XEH13"/>
      <c r="XEI13"/>
      <c r="XEJ13"/>
      <c r="XEK13"/>
      <c r="XEL13"/>
      <c r="XEM13"/>
      <c r="XEN13"/>
      <c r="XEO13"/>
      <c r="XEP13"/>
      <c r="XEQ13"/>
      <c r="XER13"/>
      <c r="XES13"/>
      <c r="XET13"/>
      <c r="XEU13"/>
      <c r="XEV13"/>
      <c r="XEW13"/>
      <c r="XEX13"/>
      <c r="XEY13"/>
      <c r="XEZ13"/>
      <c r="XFA13"/>
      <c r="XFB13"/>
      <c r="XFC13"/>
      <c r="XFD13"/>
    </row>
    <row r="14" s="30" customFormat="1" spans="1:16384">
      <c r="A14" s="32"/>
      <c r="C14" s="33"/>
      <c r="D14" s="33"/>
      <c r="E14" s="34"/>
      <c r="F14" s="35"/>
      <c r="G14" s="32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="30" customFormat="1" spans="1:16384">
      <c r="A15" s="32"/>
      <c r="C15" s="33"/>
      <c r="D15" s="33"/>
      <c r="E15" s="34"/>
      <c r="F15" s="35"/>
      <c r="G15" s="32"/>
      <c r="XDZ15"/>
      <c r="XEA15"/>
      <c r="XEB15"/>
      <c r="XEC15"/>
      <c r="XED15"/>
      <c r="XEE15"/>
      <c r="XEF15"/>
      <c r="XEG15"/>
      <c r="XEH15"/>
      <c r="XEI15"/>
      <c r="XEJ15"/>
      <c r="XEK15"/>
      <c r="XEL15"/>
      <c r="XEM15"/>
      <c r="XEN15"/>
      <c r="XEO15"/>
      <c r="XEP15"/>
      <c r="XEQ15"/>
      <c r="XER15"/>
      <c r="XES15"/>
      <c r="XET15"/>
      <c r="XEU15"/>
      <c r="XEV15"/>
      <c r="XEW15"/>
      <c r="XEX15"/>
      <c r="XEY15"/>
      <c r="XEZ15"/>
      <c r="XFA15"/>
      <c r="XFB15"/>
      <c r="XFC15"/>
      <c r="XFD15"/>
    </row>
    <row r="16" s="30" customFormat="1" spans="1:16384">
      <c r="A16" s="32"/>
      <c r="C16" s="33"/>
      <c r="D16" s="33"/>
      <c r="E16" s="34"/>
      <c r="F16" s="35"/>
      <c r="G16" s="32"/>
      <c r="XDZ16"/>
      <c r="XEA16"/>
      <c r="XEB16"/>
      <c r="XEC16"/>
      <c r="XED16"/>
      <c r="XEE16"/>
      <c r="XEF16"/>
      <c r="XEG16"/>
      <c r="XEH16"/>
      <c r="XEI16"/>
      <c r="XEJ16"/>
      <c r="XEK16"/>
      <c r="XEL16"/>
      <c r="XEM16"/>
      <c r="XEN16"/>
      <c r="XEO16"/>
      <c r="XEP16"/>
      <c r="XEQ16"/>
      <c r="XER16"/>
      <c r="XES16"/>
      <c r="XET16"/>
      <c r="XEU16"/>
      <c r="XEV16"/>
      <c r="XEW16"/>
      <c r="XEX16"/>
      <c r="XEY16"/>
      <c r="XEZ16"/>
      <c r="XFA16"/>
      <c r="XFB16"/>
      <c r="XFC16"/>
      <c r="XFD16"/>
    </row>
    <row r="17" s="30" customFormat="1" spans="1:16384">
      <c r="A17" s="32"/>
      <c r="C17" s="33"/>
      <c r="D17" s="33"/>
      <c r="E17" s="34"/>
      <c r="F17" s="35"/>
      <c r="G17" s="32"/>
      <c r="XDZ17"/>
      <c r="XEA17"/>
      <c r="XEB17"/>
      <c r="XEC17"/>
      <c r="XED17"/>
      <c r="XEE17"/>
      <c r="XEF17"/>
      <c r="XEG17"/>
      <c r="XEH17"/>
      <c r="XEI17"/>
      <c r="XEJ17"/>
      <c r="XEK17"/>
      <c r="XEL17"/>
      <c r="XEM17"/>
      <c r="XEN17"/>
      <c r="XEO17"/>
      <c r="XEP17"/>
      <c r="XEQ17"/>
      <c r="XER17"/>
      <c r="XES17"/>
      <c r="XET17"/>
      <c r="XEU17"/>
      <c r="XEV17"/>
      <c r="XEW17"/>
      <c r="XEX17"/>
      <c r="XEY17"/>
      <c r="XEZ17"/>
      <c r="XFA17"/>
      <c r="XFB17"/>
      <c r="XFC17"/>
      <c r="XFD17"/>
    </row>
    <row r="18" s="30" customFormat="1" spans="1:16384">
      <c r="A18" s="32"/>
      <c r="C18" s="33"/>
      <c r="D18" s="33"/>
      <c r="E18" s="34"/>
      <c r="F18" s="35"/>
      <c r="G18" s="32"/>
      <c r="XDZ18"/>
      <c r="XEA18"/>
      <c r="XEB18"/>
      <c r="XEC18"/>
      <c r="XED18"/>
      <c r="XEE18"/>
      <c r="XEF18"/>
      <c r="XEG18"/>
      <c r="XEH18"/>
      <c r="XEI18"/>
      <c r="XEJ18"/>
      <c r="XEK18"/>
      <c r="XEL18"/>
      <c r="XEM18"/>
      <c r="XEN18"/>
      <c r="XEO18"/>
      <c r="XEP18"/>
      <c r="XEQ18"/>
      <c r="XER18"/>
      <c r="XES18"/>
      <c r="XET18"/>
      <c r="XEU18"/>
      <c r="XEV18"/>
      <c r="XEW18"/>
      <c r="XEX18"/>
      <c r="XEY18"/>
      <c r="XEZ18"/>
      <c r="XFA18"/>
      <c r="XFB18"/>
      <c r="XFC18"/>
      <c r="XFD18"/>
    </row>
    <row r="19" s="30" customFormat="1" spans="1:16384">
      <c r="A19" s="32"/>
      <c r="C19" s="33"/>
      <c r="D19" s="33"/>
      <c r="E19" s="34"/>
      <c r="F19" s="35"/>
      <c r="G19" s="32"/>
      <c r="XDZ19"/>
      <c r="XEA19"/>
      <c r="XEB19"/>
      <c r="XEC19"/>
      <c r="XED19"/>
      <c r="XEE19"/>
      <c r="XEF19"/>
      <c r="XEG19"/>
      <c r="XEH19"/>
      <c r="XEI19"/>
      <c r="XEJ19"/>
      <c r="XEK19"/>
      <c r="XEL19"/>
      <c r="XEM19"/>
      <c r="XEN19"/>
      <c r="XEO19"/>
      <c r="XEP19"/>
      <c r="XEQ19"/>
      <c r="XER19"/>
      <c r="XES19"/>
      <c r="XET19"/>
      <c r="XEU19"/>
      <c r="XEV19"/>
      <c r="XEW19"/>
      <c r="XEX19"/>
      <c r="XEY19"/>
      <c r="XEZ19"/>
      <c r="XFA19"/>
      <c r="XFB19"/>
      <c r="XFC19"/>
      <c r="XFD19"/>
    </row>
    <row r="20" s="30" customFormat="1" spans="1:16384">
      <c r="A20" s="32"/>
      <c r="C20" s="33"/>
      <c r="D20" s="33"/>
      <c r="E20" s="34"/>
      <c r="F20" s="35"/>
      <c r="G20" s="32"/>
      <c r="XDZ20"/>
      <c r="XEA20"/>
      <c r="XEB20"/>
      <c r="XEC20"/>
      <c r="XED20"/>
      <c r="XEE20"/>
      <c r="XEF20"/>
      <c r="XEG20"/>
      <c r="XEH20"/>
      <c r="XEI20"/>
      <c r="XEJ20"/>
      <c r="XEK20"/>
      <c r="XEL20"/>
      <c r="XEM20"/>
      <c r="XEN20"/>
      <c r="XEO20"/>
      <c r="XEP20"/>
      <c r="XEQ20"/>
      <c r="XER20"/>
      <c r="XES20"/>
      <c r="XET20"/>
      <c r="XEU20"/>
      <c r="XEV20"/>
      <c r="XEW20"/>
      <c r="XEX20"/>
      <c r="XEY20"/>
      <c r="XEZ20"/>
      <c r="XFA20"/>
      <c r="XFB20"/>
      <c r="XFC20"/>
      <c r="XFD20"/>
    </row>
    <row r="21" s="30" customFormat="1" spans="1:16384">
      <c r="A21" s="32"/>
      <c r="C21" s="33"/>
      <c r="D21" s="33"/>
      <c r="E21" s="34"/>
      <c r="F21" s="35"/>
      <c r="G21" s="32"/>
      <c r="XDZ21"/>
      <c r="XEA21"/>
      <c r="XEB21"/>
      <c r="XEC21"/>
      <c r="XED21"/>
      <c r="XEE21"/>
      <c r="XEF21"/>
      <c r="XEG21"/>
      <c r="XEH21"/>
      <c r="XEI21"/>
      <c r="XEJ21"/>
      <c r="XEK21"/>
      <c r="XEL21"/>
      <c r="XEM21"/>
      <c r="XEN21"/>
      <c r="XEO21"/>
      <c r="XEP21"/>
      <c r="XEQ21"/>
      <c r="XER21"/>
      <c r="XES21"/>
      <c r="XET21"/>
      <c r="XEU21"/>
      <c r="XEV21"/>
      <c r="XEW21"/>
      <c r="XEX21"/>
      <c r="XEY21"/>
      <c r="XEZ21"/>
      <c r="XFA21"/>
      <c r="XFB21"/>
      <c r="XFC21"/>
      <c r="XFD21"/>
    </row>
    <row r="22" s="30" customFormat="1" spans="1:16384">
      <c r="A22" s="32"/>
      <c r="C22" s="33"/>
      <c r="D22" s="33"/>
      <c r="E22" s="34"/>
      <c r="F22" s="35"/>
      <c r="G22" s="32"/>
      <c r="XDZ22"/>
      <c r="XEA22"/>
      <c r="XEB22"/>
      <c r="XEC22"/>
      <c r="XED22"/>
      <c r="XEE22"/>
      <c r="XEF22"/>
      <c r="XEG22"/>
      <c r="XEH22"/>
      <c r="XEI22"/>
      <c r="XEJ22"/>
      <c r="XEK22"/>
      <c r="XEL22"/>
      <c r="XEM22"/>
      <c r="XEN22"/>
      <c r="XEO22"/>
      <c r="XEP22"/>
      <c r="XEQ22"/>
      <c r="XER22"/>
      <c r="XES22"/>
      <c r="XET22"/>
      <c r="XEU22"/>
      <c r="XEV22"/>
      <c r="XEW22"/>
      <c r="XEX22"/>
      <c r="XEY22"/>
      <c r="XEZ22"/>
      <c r="XFA22"/>
      <c r="XFB22"/>
      <c r="XFC22"/>
      <c r="XFD22"/>
    </row>
    <row r="23" s="30" customFormat="1" spans="1:16384">
      <c r="A23" s="32"/>
      <c r="C23" s="33"/>
      <c r="D23" s="33"/>
      <c r="E23" s="34"/>
      <c r="F23" s="35"/>
      <c r="G23" s="32"/>
      <c r="XDZ23"/>
      <c r="XEA23"/>
      <c r="XEB23"/>
      <c r="XEC23"/>
      <c r="XED23"/>
      <c r="XEE23"/>
      <c r="XEF23"/>
      <c r="XEG23"/>
      <c r="XEH23"/>
      <c r="XEI23"/>
      <c r="XEJ23"/>
      <c r="XEK23"/>
      <c r="XEL23"/>
      <c r="XEM23"/>
      <c r="XEN23"/>
      <c r="XEO23"/>
      <c r="XEP23"/>
      <c r="XEQ23"/>
      <c r="XER23"/>
      <c r="XES23"/>
      <c r="XET23"/>
      <c r="XEU23"/>
      <c r="XEV23"/>
      <c r="XEW23"/>
      <c r="XEX23"/>
      <c r="XEY23"/>
      <c r="XEZ23"/>
      <c r="XFA23"/>
      <c r="XFB23"/>
      <c r="XFC23"/>
      <c r="XFD23"/>
    </row>
    <row r="24" s="30" customFormat="1" spans="1:16384">
      <c r="A24" s="32"/>
      <c r="C24" s="33"/>
      <c r="D24" s="33"/>
      <c r="E24" s="34"/>
      <c r="F24" s="35"/>
      <c r="G24" s="32"/>
      <c r="XDZ24"/>
      <c r="XEA24"/>
      <c r="XEB24"/>
      <c r="XEC24"/>
      <c r="XED24"/>
      <c r="XEE24"/>
      <c r="XEF24"/>
      <c r="XEG24"/>
      <c r="XEH24"/>
      <c r="XEI24"/>
      <c r="XEJ24"/>
      <c r="XEK24"/>
      <c r="XEL24"/>
      <c r="XEM24"/>
      <c r="XEN24"/>
      <c r="XEO24"/>
      <c r="XEP24"/>
      <c r="XEQ24"/>
      <c r="XER24"/>
      <c r="XES24"/>
      <c r="XET24"/>
      <c r="XEU24"/>
      <c r="XEV24"/>
      <c r="XEW24"/>
      <c r="XEX24"/>
      <c r="XEY24"/>
      <c r="XEZ24"/>
      <c r="XFA24"/>
      <c r="XFB24"/>
      <c r="XFC24"/>
      <c r="XFD24"/>
    </row>
    <row r="25" s="30" customFormat="1" spans="1:16384">
      <c r="A25" s="32"/>
      <c r="C25" s="30" t="s">
        <v>16</v>
      </c>
      <c r="D25" s="33"/>
      <c r="E25" s="34"/>
      <c r="F25" s="66">
        <f>MROUND(E9*24,0.01)</f>
        <v>10.22</v>
      </c>
      <c r="G25" s="32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="30" customFormat="1" spans="1:16384">
      <c r="A26" s="32"/>
      <c r="C26" s="30" t="s">
        <v>17</v>
      </c>
      <c r="D26" s="33"/>
      <c r="E26" s="34"/>
      <c r="F26" s="67">
        <f>ROUNDUP((F25*MENU!$E$5),2)</f>
        <v>235.06</v>
      </c>
      <c r="G26" s="32"/>
      <c r="XDZ26"/>
      <c r="XEA26"/>
      <c r="XEB26"/>
      <c r="XEC26"/>
      <c r="XED26"/>
      <c r="XEE26"/>
      <c r="XEF26"/>
      <c r="XEG26"/>
      <c r="XEH26"/>
      <c r="XEI26"/>
      <c r="XEJ26"/>
      <c r="XEK26"/>
      <c r="XEL26"/>
      <c r="XEM26"/>
      <c r="XEN26"/>
      <c r="XEO26"/>
      <c r="XEP26"/>
      <c r="XEQ26"/>
      <c r="XER26"/>
      <c r="XES26"/>
      <c r="XET26"/>
      <c r="XEU26"/>
      <c r="XEV26"/>
      <c r="XEW26"/>
      <c r="XEX26"/>
      <c r="XEY26"/>
      <c r="XEZ26"/>
      <c r="XFA26"/>
      <c r="XFB26"/>
      <c r="XFC26"/>
      <c r="XFD26"/>
    </row>
    <row r="27" s="30" customFormat="1" spans="1:16384">
      <c r="A27" s="32"/>
      <c r="C27" s="30" t="s">
        <v>18</v>
      </c>
      <c r="D27" s="33"/>
      <c r="E27" s="34"/>
      <c r="F27" s="67">
        <f>F25*MENU!$E$11</f>
        <v>203.4802</v>
      </c>
      <c r="G27" s="32"/>
      <c r="XDZ27"/>
      <c r="XEA27"/>
      <c r="XEB27"/>
      <c r="XEC27"/>
      <c r="XED27"/>
      <c r="XEE27"/>
      <c r="XEF27"/>
      <c r="XEG27"/>
      <c r="XEH27"/>
      <c r="XEI27"/>
      <c r="XEJ27"/>
      <c r="XEK27"/>
      <c r="XEL27"/>
      <c r="XEM27"/>
      <c r="XEN27"/>
      <c r="XEO27"/>
      <c r="XEP27"/>
      <c r="XEQ27"/>
      <c r="XER27"/>
      <c r="XES27"/>
      <c r="XET27"/>
      <c r="XEU27"/>
      <c r="XEV27"/>
      <c r="XEW27"/>
      <c r="XEX27"/>
      <c r="XEY27"/>
      <c r="XEZ27"/>
      <c r="XFA27"/>
      <c r="XFB27"/>
      <c r="XFC27"/>
      <c r="XFD27"/>
    </row>
    <row r="28" s="30" customFormat="1" spans="1:16384">
      <c r="A28" s="32"/>
      <c r="C28" s="30" t="s">
        <v>19</v>
      </c>
      <c r="D28" s="33"/>
      <c r="E28" s="34"/>
      <c r="F28" s="67">
        <f>F26-F27</f>
        <v>31.5798</v>
      </c>
      <c r="G28" s="32"/>
      <c r="XDZ28"/>
      <c r="XEA28"/>
      <c r="XEB28"/>
      <c r="XEC28"/>
      <c r="XED28"/>
      <c r="XEE28"/>
      <c r="XEF28"/>
      <c r="XEG28"/>
      <c r="XEH28"/>
      <c r="XEI28"/>
      <c r="XEJ28"/>
      <c r="XEK28"/>
      <c r="XEL28"/>
      <c r="XEM28"/>
      <c r="XEN28"/>
      <c r="XEO28"/>
      <c r="XEP28"/>
      <c r="XEQ28"/>
      <c r="XER28"/>
      <c r="XES28"/>
      <c r="XET28"/>
      <c r="XEU28"/>
      <c r="XEV28"/>
      <c r="XEW28"/>
      <c r="XEX28"/>
      <c r="XEY28"/>
      <c r="XEZ28"/>
      <c r="XFA28"/>
      <c r="XFB28"/>
      <c r="XFC28"/>
      <c r="XFD28"/>
    </row>
    <row r="29" s="30" customFormat="1" spans="1:16384">
      <c r="A29" s="32"/>
      <c r="C29" s="33"/>
      <c r="D29" s="33"/>
      <c r="E29" s="34"/>
      <c r="F29" s="35"/>
      <c r="G29" s="32"/>
      <c r="XDZ29"/>
      <c r="XEA29"/>
      <c r="XEB29"/>
      <c r="XEC29"/>
      <c r="XED29"/>
      <c r="XEE29"/>
      <c r="XEF29"/>
      <c r="XEG29"/>
      <c r="XEH29"/>
      <c r="XEI29"/>
      <c r="XEJ29"/>
      <c r="XEK29"/>
      <c r="XEL29"/>
      <c r="XEM29"/>
      <c r="XEN29"/>
      <c r="XEO29"/>
      <c r="XEP29"/>
      <c r="XEQ29"/>
      <c r="XER29"/>
      <c r="XES29"/>
      <c r="XET29"/>
      <c r="XEU29"/>
      <c r="XEV29"/>
      <c r="XEW29"/>
      <c r="XEX29"/>
      <c r="XEY29"/>
      <c r="XEZ29"/>
      <c r="XFA29"/>
      <c r="XFB29"/>
      <c r="XFC29"/>
      <c r="XFD29"/>
    </row>
    <row r="30" s="30" customFormat="1" spans="16354:16384">
      <c r="XDZ30"/>
      <c r="XEA30"/>
      <c r="XEB30"/>
      <c r="XEC30"/>
      <c r="XED30"/>
      <c r="XEE30"/>
      <c r="XEF30"/>
      <c r="XEG30"/>
      <c r="XEH30"/>
      <c r="XEI30"/>
      <c r="XEJ30"/>
      <c r="XEK30"/>
      <c r="XEL30"/>
      <c r="XEM30"/>
      <c r="XEN30"/>
      <c r="XEO30"/>
      <c r="XEP30"/>
      <c r="XEQ30"/>
      <c r="XER30"/>
      <c r="XES30"/>
      <c r="XET30"/>
      <c r="XEU30"/>
      <c r="XEV30"/>
      <c r="XEW30"/>
      <c r="XEX30"/>
      <c r="XEY30"/>
      <c r="XEZ30"/>
      <c r="XFA30"/>
      <c r="XFB30"/>
      <c r="XFC30"/>
      <c r="XFD30"/>
    </row>
    <row r="31" s="30" customFormat="1" spans="16354:16384">
      <c r="XDZ31"/>
      <c r="XEA31"/>
      <c r="XEB31"/>
      <c r="XEC31"/>
      <c r="XED31"/>
      <c r="XEE31"/>
      <c r="XEF31"/>
      <c r="XEG31"/>
      <c r="XEH31"/>
      <c r="XEI31"/>
      <c r="XEJ31"/>
      <c r="XEK31"/>
      <c r="XEL31"/>
      <c r="XEM31"/>
      <c r="XEN31"/>
      <c r="XEO31"/>
      <c r="XEP31"/>
      <c r="XEQ31"/>
      <c r="XER31"/>
      <c r="XES31"/>
      <c r="XET31"/>
      <c r="XEU31"/>
      <c r="XEV31"/>
      <c r="XEW31"/>
      <c r="XEX31"/>
      <c r="XEY31"/>
      <c r="XEZ31"/>
      <c r="XFA31"/>
      <c r="XFB31"/>
      <c r="XFC31"/>
      <c r="XFD31"/>
    </row>
    <row r="32" s="30" customFormat="1" spans="16354:16384">
      <c r="XDZ32"/>
      <c r="XEA32"/>
      <c r="XEB32"/>
      <c r="XEC32"/>
      <c r="XED32"/>
      <c r="XEE32"/>
      <c r="XEF32"/>
      <c r="XEG32"/>
      <c r="XEH32"/>
      <c r="XEI32"/>
      <c r="XEJ32"/>
      <c r="XEK32"/>
      <c r="XEL32"/>
      <c r="XEM32"/>
      <c r="XEN32"/>
      <c r="XEO32"/>
      <c r="XEP32"/>
      <c r="XEQ32"/>
      <c r="XER32"/>
      <c r="XES32"/>
      <c r="XET32"/>
      <c r="XEU32"/>
      <c r="XEV32"/>
      <c r="XEW32"/>
      <c r="XEX32"/>
      <c r="XEY32"/>
      <c r="XEZ32"/>
      <c r="XFA32"/>
      <c r="XFB32"/>
      <c r="XFC32"/>
      <c r="XFD32"/>
    </row>
    <row r="33" s="30" customFormat="1" spans="16354:16384">
      <c r="XDZ33"/>
      <c r="XEA33"/>
      <c r="XEB33"/>
      <c r="XEC33"/>
      <c r="XED33"/>
      <c r="XEE33"/>
      <c r="XEF33"/>
      <c r="XEG33"/>
      <c r="XEH33"/>
      <c r="XEI33"/>
      <c r="XEJ33"/>
      <c r="XEK33"/>
      <c r="XEL33"/>
      <c r="XEM33"/>
      <c r="XEN33"/>
      <c r="XEO33"/>
      <c r="XEP33"/>
      <c r="XEQ33"/>
      <c r="XER33"/>
      <c r="XES33"/>
      <c r="XET33"/>
      <c r="XEU33"/>
      <c r="XEV33"/>
      <c r="XEW33"/>
      <c r="XEX33"/>
      <c r="XEY33"/>
      <c r="XEZ33"/>
      <c r="XFA33"/>
      <c r="XFB33"/>
      <c r="XFC33"/>
      <c r="XFD33"/>
    </row>
    <row r="34" s="30" customFormat="1" spans="16354:16384">
      <c r="XDZ34"/>
      <c r="XEA34"/>
      <c r="XEB34"/>
      <c r="XEC34"/>
      <c r="XED34"/>
      <c r="XEE34"/>
      <c r="XEF34"/>
      <c r="XEG34"/>
      <c r="XEH34"/>
      <c r="XEI34"/>
      <c r="XEJ34"/>
      <c r="XEK34"/>
      <c r="XEL34"/>
      <c r="XEM34"/>
      <c r="XEN34"/>
      <c r="XEO34"/>
      <c r="XEP34"/>
      <c r="XEQ34"/>
      <c r="XER34"/>
      <c r="XES34"/>
      <c r="XET34"/>
      <c r="XEU34"/>
      <c r="XEV34"/>
      <c r="XEW34"/>
      <c r="XEX34"/>
      <c r="XEY34"/>
      <c r="XEZ34"/>
      <c r="XFA34"/>
      <c r="XFB34"/>
      <c r="XFC34"/>
      <c r="XFD34"/>
    </row>
    <row r="35" s="30" customFormat="1" spans="16354:16384">
      <c r="XDZ35"/>
      <c r="XEA35"/>
      <c r="XEB35"/>
      <c r="XEC35"/>
      <c r="XED35"/>
      <c r="XEE35"/>
      <c r="XEF35"/>
      <c r="XEG35"/>
      <c r="XEH35"/>
      <c r="XEI35"/>
      <c r="XEJ35"/>
      <c r="XEK35"/>
      <c r="XEL35"/>
      <c r="XEM35"/>
      <c r="XEN35"/>
      <c r="XEO35"/>
      <c r="XEP35"/>
      <c r="XEQ35"/>
      <c r="XER35"/>
      <c r="XES35"/>
      <c r="XET35"/>
      <c r="XEU35"/>
      <c r="XEV35"/>
      <c r="XEW35"/>
      <c r="XEX35"/>
      <c r="XEY35"/>
      <c r="XEZ35"/>
      <c r="XFA35"/>
      <c r="XFB35"/>
      <c r="XFC35"/>
      <c r="XFD35"/>
    </row>
    <row r="36" s="30" customFormat="1" spans="16354:16384">
      <c r="XDZ36"/>
      <c r="XEA36"/>
      <c r="XEB36"/>
      <c r="XEC36"/>
      <c r="XED36"/>
      <c r="XEE36"/>
      <c r="XEF36"/>
      <c r="XEG36"/>
      <c r="XEH36"/>
      <c r="XEI36"/>
      <c r="XEJ36"/>
      <c r="XEK36"/>
      <c r="XEL36"/>
      <c r="XEM36"/>
      <c r="XEN36"/>
      <c r="XEO36"/>
      <c r="XEP36"/>
      <c r="XEQ36"/>
      <c r="XER36"/>
      <c r="XES36"/>
      <c r="XET36"/>
      <c r="XEU36"/>
      <c r="XEV36"/>
      <c r="XEW36"/>
      <c r="XEX36"/>
      <c r="XEY36"/>
      <c r="XEZ36"/>
      <c r="XFA36"/>
      <c r="XFB36"/>
      <c r="XFC36"/>
      <c r="XFD36"/>
    </row>
  </sheetData>
  <sheetProtection selectLockedCells="1"/>
  <conditionalFormatting sqref="F11">
    <cfRule type="cellIs" dxfId="0" priority="6" operator="greaterThan">
      <formula>0</formula>
    </cfRule>
    <cfRule type="cellIs" dxfId="1" priority="5" operator="lessThan">
      <formula>0</formula>
    </cfRule>
    <cfRule type="containsBlanks" priority="4" stopIfTrue="1">
      <formula>LEN(TRIM(F11))=0</formula>
    </cfRule>
  </conditionalFormatting>
  <conditionalFormatting sqref="G11">
    <cfRule type="containsText" dxfId="2" priority="3" operator="between" text="Erreur trop facturé VOIR PASCALE">
      <formula>NOT(ISERROR(SEARCH("Erreur trop facturé VOIR PASCALE",G11)))</formula>
    </cfRule>
    <cfRule type="containsText" dxfId="2" priority="2" operator="between" text="DIFFERENCE EN TA DEFAVEUR - VOIR AVEC MOI">
      <formula>NOT(ISERROR(SEARCH("DIFFERENCE EN TA DEFAVEUR - VOIR AVEC MOI",G11)))</formula>
    </cfRule>
    <cfRule type="containsText" dxfId="3" priority="1" operator="between" text="DIFFERENCE EN TA FAVEUR - PAYE CE QU'ILS TE DEMANDENT">
      <formula>NOT(ISERROR(SEARCH("DIFFERENCE EN TA FAVEUR - PAYE CE QU'ILS TE DEMANDENT",G11)))</formula>
    </cfRule>
  </conditionalFormatting>
  <pageMargins left="0.156944444444444" right="0.118055555555556" top="0.432638888888889" bottom="0.275" header="0.236111111111111" footer="0.118055555555556"/>
  <pageSetup paperSize="9" scale="99" orientation="landscape" horizontalDpi="600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92D050"/>
  </sheetPr>
  <dimension ref="A1:G37"/>
  <sheetViews>
    <sheetView showZeros="0" zoomScale="90" zoomScaleNormal="90" zoomScaleSheetLayoutView="60" workbookViewId="0">
      <selection activeCell="E11" sqref="E11"/>
    </sheetView>
  </sheetViews>
  <sheetFormatPr defaultColWidth="9" defaultRowHeight="21" outlineLevelCol="6"/>
  <cols>
    <col min="1" max="1" width="15" style="1" customWidth="1"/>
    <col min="2" max="2" width="15.175" style="2" customWidth="1"/>
    <col min="3" max="3" width="14.9916666666667" style="3" customWidth="1"/>
    <col min="4" max="4" width="16.2416666666667" style="3" customWidth="1"/>
    <col min="5" max="5" width="19.7916666666667" style="4" customWidth="1"/>
    <col min="6" max="6" width="17.1416666666667" style="5" customWidth="1"/>
    <col min="7" max="7" width="11.125" style="6" customWidth="1"/>
    <col min="8" max="8" width="13.6333333333333" style="2" customWidth="1"/>
    <col min="9" max="9" width="13.6333333333333" style="3" customWidth="1"/>
    <col min="10" max="16340" width="23.7416666666667" style="3" customWidth="1"/>
    <col min="16341" max="16341" width="23.7416666666667" style="3"/>
    <col min="16342" max="16354" width="9" style="3"/>
    <col min="16355" max="16384" width="9" style="1"/>
  </cols>
  <sheetData>
    <row r="1" ht="26.25" spans="2:2">
      <c r="B1" s="7">
        <v>2023</v>
      </c>
    </row>
    <row r="4" spans="7:7">
      <c r="G4" s="5"/>
    </row>
    <row r="5" spans="4:7">
      <c r="D5" s="8" t="s">
        <v>34</v>
      </c>
      <c r="E5" s="9">
        <v>23</v>
      </c>
      <c r="G5" s="5"/>
    </row>
    <row r="6" spans="4:7">
      <c r="D6" s="10"/>
      <c r="G6" s="5"/>
    </row>
    <row r="7" spans="4:7">
      <c r="D7" s="10"/>
      <c r="G7" s="5"/>
    </row>
    <row r="8" spans="4:5">
      <c r="D8" s="10" t="s">
        <v>35</v>
      </c>
      <c r="E8" s="11">
        <v>0.8655</v>
      </c>
    </row>
    <row r="9" spans="1:7">
      <c r="A9" s="12"/>
      <c r="B9" s="13"/>
      <c r="C9" s="14"/>
      <c r="D9" s="15"/>
      <c r="E9" s="16"/>
      <c r="F9" s="17"/>
      <c r="G9" s="18"/>
    </row>
    <row r="10" spans="1:7">
      <c r="A10" s="12"/>
      <c r="B10" s="13"/>
      <c r="C10" s="14"/>
      <c r="D10" s="15"/>
      <c r="E10" s="16"/>
      <c r="F10" s="17"/>
      <c r="G10" s="18"/>
    </row>
    <row r="11" spans="1:7">
      <c r="A11" s="12"/>
      <c r="B11" s="13"/>
      <c r="C11" s="14"/>
      <c r="D11" s="15" t="s">
        <v>36</v>
      </c>
      <c r="E11" s="19">
        <f>ROUNDUP((E8*E5),2)</f>
        <v>19.91</v>
      </c>
      <c r="F11" s="17"/>
      <c r="G11" s="18"/>
    </row>
    <row r="12" spans="1:7">
      <c r="A12" s="12"/>
      <c r="B12" s="13"/>
      <c r="C12" s="14"/>
      <c r="D12" s="14"/>
      <c r="E12" s="16"/>
      <c r="F12" s="17"/>
      <c r="G12" s="18"/>
    </row>
    <row r="13" spans="1:7">
      <c r="A13" s="12"/>
      <c r="B13" s="13"/>
      <c r="C13" s="14"/>
      <c r="D13" s="14"/>
      <c r="E13" s="16"/>
      <c r="F13" s="17"/>
      <c r="G13" s="18"/>
    </row>
    <row r="14" spans="1:7">
      <c r="A14" s="12"/>
      <c r="B14" s="13"/>
      <c r="C14" s="14"/>
      <c r="D14" s="14"/>
      <c r="E14" s="16"/>
      <c r="F14" s="17"/>
      <c r="G14" s="18"/>
    </row>
    <row r="15" spans="1:7">
      <c r="A15" s="12"/>
      <c r="B15" s="13"/>
      <c r="C15" s="14"/>
      <c r="D15" s="14"/>
      <c r="E15" s="16"/>
      <c r="F15" s="17"/>
      <c r="G15" s="18"/>
    </row>
    <row r="16" spans="1:7">
      <c r="A16" s="12"/>
      <c r="B16" s="13"/>
      <c r="C16" s="14"/>
      <c r="D16" s="14"/>
      <c r="E16" s="16"/>
      <c r="F16" s="17"/>
      <c r="G16" s="18"/>
    </row>
    <row r="17" spans="1:7">
      <c r="A17" s="12"/>
      <c r="B17" s="13"/>
      <c r="C17" s="14"/>
      <c r="D17" s="14"/>
      <c r="E17" s="16"/>
      <c r="F17" s="17"/>
      <c r="G17" s="18"/>
    </row>
    <row r="18" ht="26.25" spans="1:7">
      <c r="A18" s="12"/>
      <c r="B18" s="13"/>
      <c r="C18" s="14"/>
      <c r="D18" s="20" t="s">
        <v>37</v>
      </c>
      <c r="E18" s="16"/>
      <c r="F18" s="14"/>
      <c r="G18" s="18"/>
    </row>
    <row r="19" spans="1:7">
      <c r="A19" s="12"/>
      <c r="B19" s="13"/>
      <c r="C19" s="14"/>
      <c r="D19" s="14"/>
      <c r="E19" s="16"/>
      <c r="F19" s="17"/>
      <c r="G19" s="18"/>
    </row>
    <row r="20" spans="1:7">
      <c r="A20" s="12"/>
      <c r="B20" s="13"/>
      <c r="C20" s="14"/>
      <c r="D20" s="14"/>
      <c r="E20" s="16"/>
      <c r="F20" s="17"/>
      <c r="G20" s="18"/>
    </row>
    <row r="21" ht="36" customHeight="1" spans="1:7">
      <c r="A21" s="12"/>
      <c r="B21" s="12"/>
      <c r="C21" s="21" t="s">
        <v>38</v>
      </c>
      <c r="D21" s="22" t="s">
        <v>39</v>
      </c>
      <c r="E21" s="22" t="s">
        <v>40</v>
      </c>
      <c r="F21" s="23" t="s">
        <v>41</v>
      </c>
      <c r="G21" s="18"/>
    </row>
    <row r="22" ht="36" customHeight="1" spans="1:7">
      <c r="A22" s="12"/>
      <c r="B22" s="12" t="s">
        <v>42</v>
      </c>
      <c r="C22" s="17">
        <f>Janvier!C13</f>
        <v>2300213</v>
      </c>
      <c r="D22" s="19">
        <f>Janvier!E13</f>
        <v>31.58</v>
      </c>
      <c r="E22" s="24">
        <f>Janvier!G13</f>
        <v>45052</v>
      </c>
      <c r="F22" s="25">
        <f>Janvier!E11</f>
        <v>31.5798</v>
      </c>
      <c r="G22" s="18"/>
    </row>
    <row r="23" ht="36" customHeight="1" spans="1:7">
      <c r="A23" s="12"/>
      <c r="B23" s="12" t="s">
        <v>43</v>
      </c>
      <c r="C23" s="16">
        <f>Février!C13</f>
        <v>2300314</v>
      </c>
      <c r="D23" s="19">
        <f>Février!E13</f>
        <v>31.15</v>
      </c>
      <c r="E23" s="24">
        <f>Février!G13</f>
        <v>45052</v>
      </c>
      <c r="F23" s="25">
        <f>Février!E11</f>
        <v>31.1472</v>
      </c>
      <c r="G23" s="18"/>
    </row>
    <row r="24" ht="36" customHeight="1" spans="1:7">
      <c r="A24" s="12"/>
      <c r="B24" s="12" t="s">
        <v>44</v>
      </c>
      <c r="C24" s="16">
        <f>Mars!C13</f>
        <v>2300408</v>
      </c>
      <c r="D24" s="19">
        <f>Mars!E13</f>
        <v>21.88</v>
      </c>
      <c r="E24" s="24">
        <f>Mars!G13</f>
        <v>45052</v>
      </c>
      <c r="F24" s="25">
        <f>Mars!E11</f>
        <v>21.8772</v>
      </c>
      <c r="G24" s="18"/>
    </row>
    <row r="25" ht="36" customHeight="1" spans="1:7">
      <c r="A25" s="12"/>
      <c r="B25" s="12" t="s">
        <v>45</v>
      </c>
      <c r="C25" s="16">
        <f>Avril!C13</f>
        <v>2300538</v>
      </c>
      <c r="D25" s="19">
        <f>Avril!E13</f>
        <v>29.08</v>
      </c>
      <c r="E25" s="24">
        <f>Avril!G13</f>
        <v>45077</v>
      </c>
      <c r="F25" s="25">
        <f>Avril!E11</f>
        <v>29.1078</v>
      </c>
      <c r="G25" s="18"/>
    </row>
    <row r="26" ht="36" customHeight="1" spans="1:7">
      <c r="A26" s="12"/>
      <c r="B26" s="12" t="s">
        <v>46</v>
      </c>
      <c r="C26" s="16">
        <f>Mai!C13</f>
        <v>2300624</v>
      </c>
      <c r="D26" s="19">
        <f>Mai!E13</f>
        <v>38.63</v>
      </c>
      <c r="E26" s="24">
        <f>Mai!G13</f>
        <v>45090</v>
      </c>
      <c r="F26" s="25">
        <f>Mai!E11</f>
        <v>38.7795</v>
      </c>
      <c r="G26" s="18"/>
    </row>
    <row r="27" ht="36" customHeight="1" spans="1:7">
      <c r="A27" s="12"/>
      <c r="B27" s="12" t="s">
        <v>47</v>
      </c>
      <c r="C27" s="16">
        <f>Juin!C13</f>
        <v>2300734</v>
      </c>
      <c r="D27" s="19">
        <f>Juin!E13</f>
        <v>31.15</v>
      </c>
      <c r="E27" s="24">
        <f>Juin!G13</f>
        <v>45243</v>
      </c>
      <c r="F27" s="25">
        <f>Juin!E11</f>
        <v>27.9027</v>
      </c>
      <c r="G27" s="18"/>
    </row>
    <row r="28" ht="36" customHeight="1" spans="1:7">
      <c r="A28" s="12"/>
      <c r="B28" s="12" t="s">
        <v>48</v>
      </c>
      <c r="C28" s="16">
        <f>Juillet!C13</f>
        <v>2300836</v>
      </c>
      <c r="D28" s="19">
        <f>Juillet!E13</f>
        <v>23.18</v>
      </c>
      <c r="E28" s="24">
        <f>Juillet!G13</f>
        <v>45222</v>
      </c>
      <c r="F28" s="25">
        <f>Juillet!E11</f>
        <v>23.175</v>
      </c>
      <c r="G28" s="18"/>
    </row>
    <row r="29" ht="36" customHeight="1" spans="1:7">
      <c r="A29" s="12"/>
      <c r="B29" s="12" t="s">
        <v>49</v>
      </c>
      <c r="C29" s="16">
        <f>Août!C13</f>
        <v>2300930</v>
      </c>
      <c r="D29" s="19">
        <f>Août!E13</f>
        <v>23.19</v>
      </c>
      <c r="E29" s="24">
        <f>Août!G13</f>
        <v>45222</v>
      </c>
      <c r="F29" s="25">
        <f>Août!E11</f>
        <v>23.2368</v>
      </c>
      <c r="G29" s="18"/>
    </row>
    <row r="30" ht="36" customHeight="1" spans="1:7">
      <c r="A30" s="12"/>
      <c r="B30" s="12" t="s">
        <v>50</v>
      </c>
      <c r="C30" s="16">
        <f>Septembre!C13</f>
        <v>2301026</v>
      </c>
      <c r="D30" s="19">
        <f>Septembre!E13</f>
        <v>23.18</v>
      </c>
      <c r="E30" s="24">
        <f>Septembre!G13</f>
        <v>45222</v>
      </c>
      <c r="F30" s="25">
        <f>Septembre!E11</f>
        <v>23.175</v>
      </c>
      <c r="G30" s="18"/>
    </row>
    <row r="31" ht="36" customHeight="1" spans="1:7">
      <c r="A31" s="12"/>
      <c r="B31" s="12" t="s">
        <v>51</v>
      </c>
      <c r="C31" s="16">
        <f>Octobre!C13</f>
        <v>2301063</v>
      </c>
      <c r="D31" s="19">
        <f>Octobre!E13</f>
        <v>16.86</v>
      </c>
      <c r="E31" s="24">
        <f>Octobre!G13</f>
        <v>45273</v>
      </c>
      <c r="F31" s="25">
        <f>Octobre!E11</f>
        <v>20.1468</v>
      </c>
      <c r="G31" s="18"/>
    </row>
    <row r="32" ht="36" customHeight="1" spans="1:7">
      <c r="A32" s="12"/>
      <c r="B32" s="12" t="s">
        <v>52</v>
      </c>
      <c r="C32" s="16">
        <f>Novembre!C13</f>
        <v>2301253</v>
      </c>
      <c r="D32" s="19">
        <f>Novembre!E13</f>
        <v>23.19</v>
      </c>
      <c r="E32" s="24">
        <f>Novembre!G13</f>
        <v>45279</v>
      </c>
      <c r="F32" s="25">
        <f>Novembre!E11</f>
        <v>23.2368</v>
      </c>
      <c r="G32" s="18"/>
    </row>
    <row r="33" ht="36" customHeight="1" spans="1:7">
      <c r="A33" s="12"/>
      <c r="B33" s="12" t="s">
        <v>53</v>
      </c>
      <c r="C33" s="16">
        <f>Décembre!C13</f>
        <v>0</v>
      </c>
      <c r="D33" s="19">
        <f>Décembre!E13</f>
        <v>32.45</v>
      </c>
      <c r="E33" s="24">
        <f>Décembre!G13</f>
        <v>0</v>
      </c>
      <c r="F33" s="25">
        <f>Décembre!E11</f>
        <v>32.445</v>
      </c>
      <c r="G33" s="18"/>
    </row>
    <row r="34" spans="1:7">
      <c r="A34" s="12"/>
      <c r="B34" s="12"/>
      <c r="C34" s="16"/>
      <c r="D34" s="26">
        <f>SUM(D22:D33)</f>
        <v>325.52</v>
      </c>
      <c r="E34" s="24"/>
      <c r="F34" s="27">
        <f>SUM(F22:F33)</f>
        <v>325.8096</v>
      </c>
      <c r="G34" s="18"/>
    </row>
    <row r="35" spans="1:7">
      <c r="A35" s="12"/>
      <c r="B35" s="13"/>
      <c r="C35" s="14"/>
      <c r="D35" s="17"/>
      <c r="E35" s="16"/>
      <c r="F35" s="17"/>
      <c r="G35" s="18"/>
    </row>
    <row r="36" spans="1:7">
      <c r="A36" s="12"/>
      <c r="B36" s="13"/>
      <c r="C36" s="14"/>
      <c r="D36" s="17"/>
      <c r="E36" s="28" t="str">
        <f>IF(F36&lt;0,"PERTE",IF(F36&gt;0,"GAIN",""))</f>
        <v>GAIN</v>
      </c>
      <c r="F36" s="29">
        <f>F34-D34</f>
        <v>0.289600000000064</v>
      </c>
      <c r="G36" s="18"/>
    </row>
    <row r="37" spans="1:7">
      <c r="A37" s="12"/>
      <c r="B37" s="13"/>
      <c r="C37" s="14"/>
      <c r="D37" s="14"/>
      <c r="E37" s="16"/>
      <c r="F37" s="17"/>
      <c r="G37" s="18"/>
    </row>
  </sheetData>
  <sheetProtection selectLockedCells="1"/>
  <pageMargins left="0.236111111111111" right="0.118055555555556" top="0.550694444444444" bottom="0.275" header="0.236111111111111" footer="0.118055555555556"/>
  <pageSetup paperSize="9" scale="79" orientation="portrait" horizont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13</vt:i4>
      </vt:variant>
    </vt:vector>
  </HeadingPairs>
  <TitlesOfParts>
    <vt:vector size="13" baseType="lpstr">
      <vt:lpstr>Décembre</vt:lpstr>
      <vt:lpstr>Novembre</vt:lpstr>
      <vt:lpstr>Octobre</vt:lpstr>
      <vt:lpstr>Septembre</vt:lpstr>
      <vt:lpstr>Août</vt:lpstr>
      <vt:lpstr>Juillet</vt:lpstr>
      <vt:lpstr>Juin</vt:lpstr>
      <vt:lpstr>Mai</vt:lpstr>
      <vt:lpstr>Avril</vt:lpstr>
      <vt:lpstr>Mars</vt:lpstr>
      <vt:lpstr>Février</vt:lpstr>
      <vt:lpstr>Janvier</vt:lpstr>
      <vt:lpstr>MENU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KALOU UTILISATEUR</dc:creator>
  <cp:lastModifiedBy>pierre</cp:lastModifiedBy>
  <dcterms:created xsi:type="dcterms:W3CDTF">2022-09-09T17:23:00Z</dcterms:created>
  <dcterms:modified xsi:type="dcterms:W3CDTF">2024-01-12T15:20:32Z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1B19B5211BD0462EBCE6005A50C58B20_13</vt:lpwstr>
  </property>
  <property fmtid="{D5CDD505-2E9C-101B-9397-08002B2CF9AE}" pid="3" name="KSOProductBuildVer">
    <vt:lpwstr>1036-12.2.0.13412</vt:lpwstr>
  </property>
  <property fmtid="{D5CDD505-2E9C-101B-9397-08002B2CF9AE}" pid="4" name="KSOReadingLayout">
    <vt:bool>false</vt:bool>
  </property>
</Properties>
</file>