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95" windowWidth="20115" windowHeight="7875" activeTab="1"/>
  </bookViews>
  <sheets>
    <sheet name="saisie" sheetId="4" r:id="rId1"/>
    <sheet name="général" sheetId="1" r:id="rId2"/>
  </sheets>
  <definedNames>
    <definedName name="_xlnm._FilterDatabase" localSheetId="1" hidden="1">général!$A$22:$K$35</definedName>
  </definedNames>
  <calcPr calcId="145621"/>
</workbook>
</file>

<file path=xl/calcChain.xml><?xml version="1.0" encoding="utf-8"?>
<calcChain xmlns="http://schemas.openxmlformats.org/spreadsheetml/2006/main">
  <c r="G8" i="1" l="1"/>
  <c r="E39" i="1" l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L28" i="1"/>
  <c r="K5" i="1"/>
  <c r="M5" i="1"/>
  <c r="K6" i="1"/>
  <c r="M6" i="1"/>
  <c r="G7" i="1"/>
  <c r="I7" i="1"/>
  <c r="O8" i="1"/>
  <c r="Q8" i="1"/>
  <c r="S8" i="1"/>
  <c r="O9" i="1"/>
  <c r="Q9" i="1"/>
  <c r="S9" i="1"/>
  <c r="O10" i="1"/>
  <c r="Q10" i="1"/>
  <c r="S10" i="1"/>
  <c r="S38" i="1"/>
  <c r="S2" i="1" s="1"/>
  <c r="S39" i="1"/>
  <c r="S3" i="1" s="1"/>
  <c r="S41" i="1"/>
  <c r="S5" i="1" s="1"/>
  <c r="S42" i="1"/>
  <c r="S6" i="1" s="1"/>
  <c r="S40" i="1" l="1"/>
  <c r="S4" i="1" s="1"/>
  <c r="M46" i="1" l="1"/>
  <c r="M10" i="1" s="1"/>
  <c r="M45" i="1"/>
  <c r="M9" i="1" s="1"/>
  <c r="M44" i="1"/>
  <c r="M8" i="1" s="1"/>
  <c r="K46" i="1"/>
  <c r="K10" i="1" s="1"/>
  <c r="K45" i="1"/>
  <c r="K9" i="1" s="1"/>
  <c r="K44" i="1"/>
  <c r="K8" i="1" s="1"/>
  <c r="I46" i="1"/>
  <c r="I10" i="1" s="1"/>
  <c r="I45" i="1"/>
  <c r="I9" i="1" s="1"/>
  <c r="I44" i="1"/>
  <c r="I8" i="1" s="1"/>
  <c r="G46" i="1"/>
  <c r="G10" i="1" s="1"/>
  <c r="G45" i="1"/>
  <c r="G9" i="1" s="1"/>
  <c r="G44" i="1"/>
  <c r="E10" i="1"/>
  <c r="E9" i="1"/>
  <c r="E8" i="1"/>
  <c r="C354" i="1"/>
  <c r="D354" i="1"/>
  <c r="E354" i="1"/>
  <c r="F354" i="1"/>
  <c r="G354" i="1"/>
  <c r="H354" i="1"/>
  <c r="P354" i="1"/>
  <c r="Q354" i="1"/>
  <c r="R354" i="1"/>
  <c r="S354" i="1"/>
  <c r="T354" i="1"/>
  <c r="U354" i="1"/>
  <c r="V354" i="1"/>
  <c r="I352" i="1"/>
  <c r="K352" i="1"/>
  <c r="L352" i="1"/>
  <c r="M352" i="1"/>
  <c r="N352" i="1"/>
  <c r="O352" i="1"/>
  <c r="P352" i="1"/>
  <c r="Q352" i="1"/>
  <c r="R352" i="1"/>
  <c r="S352" i="1"/>
  <c r="T352" i="1"/>
  <c r="U352" i="1"/>
  <c r="V352" i="1"/>
  <c r="V353" i="1" s="1"/>
  <c r="B354" i="1"/>
  <c r="B352" i="1"/>
  <c r="C327" i="1"/>
  <c r="D327" i="1"/>
  <c r="E327" i="1"/>
  <c r="F327" i="1"/>
  <c r="G327" i="1"/>
  <c r="H327" i="1"/>
  <c r="P327" i="1"/>
  <c r="Q327" i="1"/>
  <c r="R327" i="1"/>
  <c r="S327" i="1"/>
  <c r="T327" i="1"/>
  <c r="U327" i="1"/>
  <c r="V327" i="1"/>
  <c r="B327" i="1"/>
  <c r="I325" i="1"/>
  <c r="K325" i="1"/>
  <c r="L325" i="1"/>
  <c r="M325" i="1"/>
  <c r="N325" i="1"/>
  <c r="O325" i="1"/>
  <c r="P325" i="1"/>
  <c r="Q325" i="1"/>
  <c r="R325" i="1"/>
  <c r="S325" i="1"/>
  <c r="T325" i="1"/>
  <c r="U325" i="1"/>
  <c r="V325" i="1"/>
  <c r="V326" i="1" s="1"/>
  <c r="B325" i="1"/>
  <c r="C300" i="1"/>
  <c r="D300" i="1"/>
  <c r="E300" i="1"/>
  <c r="F300" i="1"/>
  <c r="G300" i="1"/>
  <c r="H300" i="1"/>
  <c r="P300" i="1"/>
  <c r="Q300" i="1"/>
  <c r="R300" i="1"/>
  <c r="S300" i="1"/>
  <c r="T300" i="1"/>
  <c r="U300" i="1"/>
  <c r="V300" i="1"/>
  <c r="B300" i="1"/>
  <c r="I298" i="1"/>
  <c r="K298" i="1"/>
  <c r="L298" i="1"/>
  <c r="M298" i="1"/>
  <c r="N298" i="1"/>
  <c r="O298" i="1"/>
  <c r="P298" i="1"/>
  <c r="Q298" i="1"/>
  <c r="R298" i="1"/>
  <c r="S298" i="1"/>
  <c r="T298" i="1"/>
  <c r="U298" i="1"/>
  <c r="V298" i="1"/>
  <c r="B298" i="1"/>
  <c r="C355" i="1" l="1"/>
  <c r="C301" i="1"/>
  <c r="M353" i="1"/>
  <c r="T353" i="1"/>
  <c r="P353" i="1"/>
  <c r="K353" i="1"/>
  <c r="O353" i="1"/>
  <c r="P326" i="1"/>
  <c r="K299" i="1"/>
  <c r="L353" i="1"/>
  <c r="R353" i="1"/>
  <c r="S353" i="1"/>
  <c r="Q353" i="1"/>
  <c r="U353" i="1"/>
  <c r="N353" i="1"/>
  <c r="E355" i="1"/>
  <c r="G355" i="1"/>
  <c r="D355" i="1"/>
  <c r="H355" i="1"/>
  <c r="B355" i="1"/>
  <c r="F355" i="1"/>
  <c r="V299" i="1"/>
  <c r="T299" i="1"/>
  <c r="O299" i="1"/>
  <c r="T326" i="1"/>
  <c r="Q299" i="1"/>
  <c r="N299" i="1"/>
  <c r="P299" i="1"/>
  <c r="S299" i="1"/>
  <c r="R326" i="1"/>
  <c r="N326" i="1"/>
  <c r="L326" i="1"/>
  <c r="M326" i="1"/>
  <c r="Q326" i="1"/>
  <c r="U326" i="1"/>
  <c r="C328" i="1"/>
  <c r="G328" i="1"/>
  <c r="D328" i="1"/>
  <c r="H328" i="1"/>
  <c r="K326" i="1"/>
  <c r="O326" i="1"/>
  <c r="S326" i="1"/>
  <c r="E328" i="1"/>
  <c r="B328" i="1"/>
  <c r="F328" i="1"/>
  <c r="L299" i="1"/>
  <c r="M299" i="1"/>
  <c r="U299" i="1"/>
  <c r="G301" i="1"/>
  <c r="R299" i="1"/>
  <c r="H301" i="1"/>
  <c r="E301" i="1"/>
  <c r="D301" i="1"/>
  <c r="B301" i="1"/>
  <c r="F301" i="1"/>
  <c r="C273" i="1"/>
  <c r="D273" i="1"/>
  <c r="E273" i="1"/>
  <c r="F273" i="1"/>
  <c r="G273" i="1"/>
  <c r="H273" i="1"/>
  <c r="P273" i="1"/>
  <c r="Q273" i="1"/>
  <c r="R273" i="1"/>
  <c r="S273" i="1"/>
  <c r="T273" i="1"/>
  <c r="U273" i="1"/>
  <c r="V273" i="1"/>
  <c r="B273" i="1"/>
  <c r="B274" i="1" s="1"/>
  <c r="I271" i="1"/>
  <c r="K271" i="1"/>
  <c r="L271" i="1"/>
  <c r="M271" i="1"/>
  <c r="N271" i="1"/>
  <c r="O271" i="1"/>
  <c r="P271" i="1"/>
  <c r="Q271" i="1"/>
  <c r="R271" i="1"/>
  <c r="S271" i="1"/>
  <c r="T271" i="1"/>
  <c r="U271" i="1"/>
  <c r="V271" i="1"/>
  <c r="V272" i="1" s="1"/>
  <c r="B271" i="1"/>
  <c r="L24" i="1"/>
  <c r="L25" i="1"/>
  <c r="L26" i="1"/>
  <c r="L27" i="1"/>
  <c r="I273" i="1" s="1"/>
  <c r="L29" i="1"/>
  <c r="H271" i="1" s="1"/>
  <c r="L30" i="1"/>
  <c r="L31" i="1"/>
  <c r="L32" i="1"/>
  <c r="L33" i="1"/>
  <c r="L34" i="1"/>
  <c r="C271" i="1" s="1"/>
  <c r="L35" i="1"/>
  <c r="L23" i="1"/>
  <c r="C246" i="1"/>
  <c r="D246" i="1"/>
  <c r="E246" i="1"/>
  <c r="F246" i="1"/>
  <c r="G246" i="1"/>
  <c r="H246" i="1"/>
  <c r="I246" i="1"/>
  <c r="J246" i="1"/>
  <c r="K246" i="1"/>
  <c r="L246" i="1"/>
  <c r="M246" i="1"/>
  <c r="N246" i="1"/>
  <c r="O246" i="1"/>
  <c r="P246" i="1"/>
  <c r="Q246" i="1"/>
  <c r="R246" i="1"/>
  <c r="S246" i="1"/>
  <c r="T246" i="1"/>
  <c r="U246" i="1"/>
  <c r="V246" i="1"/>
  <c r="B246" i="1"/>
  <c r="C244" i="1"/>
  <c r="D244" i="1"/>
  <c r="E244" i="1"/>
  <c r="F244" i="1"/>
  <c r="G244" i="1"/>
  <c r="H244" i="1"/>
  <c r="I244" i="1"/>
  <c r="J244" i="1"/>
  <c r="K244" i="1"/>
  <c r="L244" i="1"/>
  <c r="M244" i="1"/>
  <c r="N244" i="1"/>
  <c r="O244" i="1"/>
  <c r="P244" i="1"/>
  <c r="Q244" i="1"/>
  <c r="R244" i="1"/>
  <c r="S244" i="1"/>
  <c r="T244" i="1"/>
  <c r="U244" i="1"/>
  <c r="V244" i="1"/>
  <c r="V245" i="1" s="1"/>
  <c r="B244" i="1"/>
  <c r="S53" i="1"/>
  <c r="S17" i="1" s="1"/>
  <c r="S52" i="1"/>
  <c r="S16" i="1" s="1"/>
  <c r="S51" i="1"/>
  <c r="S15" i="1" s="1"/>
  <c r="S50" i="1"/>
  <c r="S14" i="1" s="1"/>
  <c r="S49" i="1"/>
  <c r="S13" i="1" s="1"/>
  <c r="S48" i="1"/>
  <c r="S12" i="1" s="1"/>
  <c r="S47" i="1"/>
  <c r="S11" i="1" s="1"/>
  <c r="S43" i="1"/>
  <c r="S7" i="1" s="1"/>
  <c r="C220" i="1"/>
  <c r="D220" i="1"/>
  <c r="E220" i="1"/>
  <c r="F220" i="1"/>
  <c r="G220" i="1"/>
  <c r="H220" i="1"/>
  <c r="I220" i="1"/>
  <c r="J220" i="1"/>
  <c r="K220" i="1"/>
  <c r="L220" i="1"/>
  <c r="M220" i="1"/>
  <c r="N220" i="1"/>
  <c r="O220" i="1"/>
  <c r="P220" i="1"/>
  <c r="Q220" i="1"/>
  <c r="R220" i="1"/>
  <c r="S220" i="1"/>
  <c r="T220" i="1"/>
  <c r="U220" i="1"/>
  <c r="V220" i="1"/>
  <c r="B220" i="1"/>
  <c r="C218" i="1"/>
  <c r="D218" i="1"/>
  <c r="E218" i="1"/>
  <c r="F218" i="1"/>
  <c r="G218" i="1"/>
  <c r="H218" i="1"/>
  <c r="I218" i="1"/>
  <c r="J218" i="1"/>
  <c r="K218" i="1"/>
  <c r="L218" i="1"/>
  <c r="M218" i="1"/>
  <c r="N218" i="1"/>
  <c r="O218" i="1"/>
  <c r="P218" i="1"/>
  <c r="Q218" i="1"/>
  <c r="R218" i="1"/>
  <c r="S218" i="1"/>
  <c r="T218" i="1"/>
  <c r="U218" i="1"/>
  <c r="V218" i="1"/>
  <c r="V219" i="1" s="1"/>
  <c r="B218" i="1"/>
  <c r="Q53" i="1"/>
  <c r="Q17" i="1" s="1"/>
  <c r="Q52" i="1"/>
  <c r="Q16" i="1" s="1"/>
  <c r="Q51" i="1"/>
  <c r="Q15" i="1" s="1"/>
  <c r="Q50" i="1"/>
  <c r="Q14" i="1" s="1"/>
  <c r="Q49" i="1"/>
  <c r="Q13" i="1" s="1"/>
  <c r="Q48" i="1"/>
  <c r="Q12" i="1" s="1"/>
  <c r="Q47" i="1"/>
  <c r="Q11" i="1" s="1"/>
  <c r="Q43" i="1"/>
  <c r="Q7" i="1" s="1"/>
  <c r="Q42" i="1"/>
  <c r="Q6" i="1" s="1"/>
  <c r="Q41" i="1"/>
  <c r="Q5" i="1" s="1"/>
  <c r="Q39" i="1"/>
  <c r="Q3" i="1" s="1"/>
  <c r="Q38" i="1"/>
  <c r="Q2" i="1" s="1"/>
  <c r="C194" i="1"/>
  <c r="D194" i="1"/>
  <c r="E194" i="1"/>
  <c r="F194" i="1"/>
  <c r="G194" i="1"/>
  <c r="H194" i="1"/>
  <c r="I194" i="1"/>
  <c r="J194" i="1"/>
  <c r="K194" i="1"/>
  <c r="L194" i="1"/>
  <c r="M194" i="1"/>
  <c r="N194" i="1"/>
  <c r="O194" i="1"/>
  <c r="P194" i="1"/>
  <c r="Q194" i="1"/>
  <c r="R194" i="1"/>
  <c r="S194" i="1"/>
  <c r="T194" i="1"/>
  <c r="U194" i="1"/>
  <c r="V194" i="1"/>
  <c r="B194" i="1"/>
  <c r="C192" i="1"/>
  <c r="D192" i="1"/>
  <c r="E192" i="1"/>
  <c r="F192" i="1"/>
  <c r="G192" i="1"/>
  <c r="H192" i="1"/>
  <c r="I192" i="1"/>
  <c r="J192" i="1"/>
  <c r="K192" i="1"/>
  <c r="L192" i="1"/>
  <c r="M192" i="1"/>
  <c r="N192" i="1"/>
  <c r="O192" i="1"/>
  <c r="P192" i="1"/>
  <c r="Q192" i="1"/>
  <c r="R192" i="1"/>
  <c r="S192" i="1"/>
  <c r="T192" i="1"/>
  <c r="U192" i="1"/>
  <c r="V192" i="1"/>
  <c r="B192" i="1"/>
  <c r="O53" i="1"/>
  <c r="O17" i="1" s="1"/>
  <c r="O52" i="1"/>
  <c r="O16" i="1" s="1"/>
  <c r="O51" i="1"/>
  <c r="O15" i="1" s="1"/>
  <c r="O50" i="1"/>
  <c r="O14" i="1" s="1"/>
  <c r="O49" i="1"/>
  <c r="O13" i="1" s="1"/>
  <c r="O48" i="1"/>
  <c r="O12" i="1" s="1"/>
  <c r="O47" i="1"/>
  <c r="O11" i="1" s="1"/>
  <c r="O43" i="1"/>
  <c r="O7" i="1" s="1"/>
  <c r="O42" i="1"/>
  <c r="O6" i="1" s="1"/>
  <c r="I41" i="1"/>
  <c r="I5" i="1" s="1"/>
  <c r="O41" i="1"/>
  <c r="O5" i="1" s="1"/>
  <c r="O39" i="1"/>
  <c r="O3" i="1" s="1"/>
  <c r="O38" i="1"/>
  <c r="O2" i="1" s="1"/>
  <c r="C168" i="1"/>
  <c r="D168" i="1"/>
  <c r="E168" i="1"/>
  <c r="F168" i="1"/>
  <c r="G168" i="1"/>
  <c r="H168" i="1"/>
  <c r="I168" i="1"/>
  <c r="J168" i="1"/>
  <c r="K168" i="1"/>
  <c r="L168" i="1"/>
  <c r="M168" i="1"/>
  <c r="N168" i="1"/>
  <c r="O168" i="1"/>
  <c r="P168" i="1"/>
  <c r="Q168" i="1"/>
  <c r="R168" i="1"/>
  <c r="S168" i="1"/>
  <c r="T168" i="1"/>
  <c r="U168" i="1"/>
  <c r="V168" i="1"/>
  <c r="B168" i="1"/>
  <c r="C166" i="1"/>
  <c r="D166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R166" i="1"/>
  <c r="S166" i="1"/>
  <c r="T166" i="1"/>
  <c r="U166" i="1"/>
  <c r="V166" i="1"/>
  <c r="B166" i="1"/>
  <c r="M53" i="1"/>
  <c r="M17" i="1" s="1"/>
  <c r="M52" i="1"/>
  <c r="M16" i="1" s="1"/>
  <c r="M51" i="1"/>
  <c r="M15" i="1" s="1"/>
  <c r="M50" i="1"/>
  <c r="M14" i="1" s="1"/>
  <c r="M49" i="1"/>
  <c r="M13" i="1" s="1"/>
  <c r="M48" i="1"/>
  <c r="M12" i="1" s="1"/>
  <c r="M47" i="1"/>
  <c r="M11" i="1" s="1"/>
  <c r="K48" i="1"/>
  <c r="K12" i="1" s="1"/>
  <c r="M43" i="1"/>
  <c r="M7" i="1" s="1"/>
  <c r="M39" i="1"/>
  <c r="M3" i="1" s="1"/>
  <c r="M38" i="1"/>
  <c r="M2" i="1" s="1"/>
  <c r="C140" i="1"/>
  <c r="D140" i="1"/>
  <c r="E140" i="1"/>
  <c r="F140" i="1"/>
  <c r="G140" i="1"/>
  <c r="H140" i="1"/>
  <c r="I140" i="1"/>
  <c r="J140" i="1"/>
  <c r="K140" i="1"/>
  <c r="L140" i="1"/>
  <c r="M140" i="1"/>
  <c r="N140" i="1"/>
  <c r="O140" i="1"/>
  <c r="P140" i="1"/>
  <c r="Q140" i="1"/>
  <c r="R140" i="1"/>
  <c r="S140" i="1"/>
  <c r="T140" i="1"/>
  <c r="U140" i="1"/>
  <c r="V140" i="1"/>
  <c r="B140" i="1"/>
  <c r="B141" i="1" s="1"/>
  <c r="C138" i="1"/>
  <c r="D138" i="1"/>
  <c r="E138" i="1"/>
  <c r="F138" i="1"/>
  <c r="G138" i="1"/>
  <c r="H138" i="1"/>
  <c r="I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V139" i="1" s="1"/>
  <c r="B138" i="1"/>
  <c r="K53" i="1"/>
  <c r="K17" i="1" s="1"/>
  <c r="K52" i="1"/>
  <c r="K16" i="1" s="1"/>
  <c r="K51" i="1"/>
  <c r="K15" i="1" s="1"/>
  <c r="K50" i="1"/>
  <c r="K14" i="1" s="1"/>
  <c r="K49" i="1"/>
  <c r="K13" i="1" s="1"/>
  <c r="K47" i="1"/>
  <c r="K11" i="1" s="1"/>
  <c r="K43" i="1"/>
  <c r="K7" i="1" s="1"/>
  <c r="K39" i="1"/>
  <c r="K3" i="1" s="1"/>
  <c r="K38" i="1"/>
  <c r="K2" i="1" s="1"/>
  <c r="I38" i="1"/>
  <c r="I2" i="1" s="1"/>
  <c r="C113" i="1"/>
  <c r="D113" i="1"/>
  <c r="E113" i="1"/>
  <c r="F113" i="1"/>
  <c r="G113" i="1"/>
  <c r="H113" i="1"/>
  <c r="I113" i="1"/>
  <c r="J113" i="1"/>
  <c r="K113" i="1"/>
  <c r="L113" i="1"/>
  <c r="M113" i="1"/>
  <c r="N113" i="1"/>
  <c r="O113" i="1"/>
  <c r="P113" i="1"/>
  <c r="Q113" i="1"/>
  <c r="R113" i="1"/>
  <c r="S113" i="1"/>
  <c r="T113" i="1"/>
  <c r="U113" i="1"/>
  <c r="V113" i="1"/>
  <c r="B113" i="1"/>
  <c r="C114" i="1" s="1"/>
  <c r="C111" i="1"/>
  <c r="D111" i="1"/>
  <c r="E111" i="1"/>
  <c r="F111" i="1"/>
  <c r="G111" i="1"/>
  <c r="H111" i="1"/>
  <c r="I111" i="1"/>
  <c r="J111" i="1"/>
  <c r="K111" i="1"/>
  <c r="L111" i="1"/>
  <c r="M111" i="1"/>
  <c r="N111" i="1"/>
  <c r="O111" i="1"/>
  <c r="P111" i="1"/>
  <c r="Q111" i="1"/>
  <c r="R111" i="1"/>
  <c r="S111" i="1"/>
  <c r="T111" i="1"/>
  <c r="U111" i="1"/>
  <c r="V111" i="1"/>
  <c r="V112" i="1" s="1"/>
  <c r="B111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B88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V87" i="1" s="1"/>
  <c r="B86" i="1"/>
  <c r="B60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U167" i="1" l="1"/>
  <c r="T112" i="1"/>
  <c r="T169" i="1"/>
  <c r="M327" i="1"/>
  <c r="M300" i="1"/>
  <c r="M354" i="1"/>
  <c r="M273" i="1"/>
  <c r="Q40" i="1"/>
  <c r="Q4" i="1" s="1"/>
  <c r="D112" i="1"/>
  <c r="E167" i="1"/>
  <c r="K40" i="1"/>
  <c r="K4" i="1" s="1"/>
  <c r="T193" i="1"/>
  <c r="T196" i="1" s="1"/>
  <c r="O40" i="1"/>
  <c r="O4" i="1" s="1"/>
  <c r="T195" i="1"/>
  <c r="G271" i="1"/>
  <c r="U45" i="1"/>
  <c r="U9" i="1" s="1"/>
  <c r="W45" i="1"/>
  <c r="W9" i="1" s="1"/>
  <c r="AA45" i="1"/>
  <c r="AA9" i="1" s="1"/>
  <c r="Y45" i="1"/>
  <c r="Y9" i="1" s="1"/>
  <c r="S112" i="1"/>
  <c r="P167" i="1"/>
  <c r="T219" i="1"/>
  <c r="U42" i="1"/>
  <c r="U6" i="1" s="1"/>
  <c r="W42" i="1"/>
  <c r="W6" i="1" s="1"/>
  <c r="Y42" i="1"/>
  <c r="Y6" i="1" s="1"/>
  <c r="AA42" i="1"/>
  <c r="AA6" i="1" s="1"/>
  <c r="AA44" i="1"/>
  <c r="AA8" i="1" s="1"/>
  <c r="Y44" i="1"/>
  <c r="Y8" i="1" s="1"/>
  <c r="U44" i="1"/>
  <c r="U8" i="1" s="1"/>
  <c r="W44" i="1"/>
  <c r="W8" i="1" s="1"/>
  <c r="T245" i="1"/>
  <c r="G247" i="1"/>
  <c r="AA41" i="1"/>
  <c r="AA5" i="1" s="1"/>
  <c r="AA39" i="1"/>
  <c r="AA3" i="1" s="1"/>
  <c r="U41" i="1"/>
  <c r="U5" i="1" s="1"/>
  <c r="W38" i="1"/>
  <c r="W2" i="1" s="1"/>
  <c r="U39" i="1"/>
  <c r="U3" i="1" s="1"/>
  <c r="W41" i="1"/>
  <c r="W5" i="1" s="1"/>
  <c r="Y38" i="1"/>
  <c r="Y2" i="1" s="1"/>
  <c r="W39" i="1"/>
  <c r="Y41" i="1"/>
  <c r="Y5" i="1" s="1"/>
  <c r="AA38" i="1"/>
  <c r="AA2" i="1" s="1"/>
  <c r="Y39" i="1"/>
  <c r="Y3" i="1" s="1"/>
  <c r="U38" i="1"/>
  <c r="U2" i="1" s="1"/>
  <c r="W46" i="1"/>
  <c r="W10" i="1" s="1"/>
  <c r="J327" i="1"/>
  <c r="AA46" i="1"/>
  <c r="AA10" i="1" s="1"/>
  <c r="Y46" i="1"/>
  <c r="Y10" i="1" s="1"/>
  <c r="U46" i="1"/>
  <c r="U10" i="1" s="1"/>
  <c r="J354" i="1"/>
  <c r="J300" i="1"/>
  <c r="J273" i="1"/>
  <c r="U50" i="1"/>
  <c r="U14" i="1" s="1"/>
  <c r="L273" i="1"/>
  <c r="O327" i="1"/>
  <c r="O300" i="1"/>
  <c r="O354" i="1"/>
  <c r="O273" i="1"/>
  <c r="U51" i="1"/>
  <c r="U15" i="1" s="1"/>
  <c r="E271" i="1"/>
  <c r="E298" i="1"/>
  <c r="E325" i="1"/>
  <c r="I354" i="1"/>
  <c r="E352" i="1"/>
  <c r="I327" i="1"/>
  <c r="I300" i="1"/>
  <c r="K300" i="1"/>
  <c r="J298" i="1"/>
  <c r="J352" i="1"/>
  <c r="K327" i="1"/>
  <c r="K354" i="1"/>
  <c r="J325" i="1"/>
  <c r="U52" i="1"/>
  <c r="U16" i="1" s="1"/>
  <c r="C325" i="1"/>
  <c r="C298" i="1"/>
  <c r="C352" i="1"/>
  <c r="N300" i="1"/>
  <c r="F298" i="1"/>
  <c r="F352" i="1"/>
  <c r="F325" i="1"/>
  <c r="N354" i="1"/>
  <c r="N327" i="1"/>
  <c r="U47" i="1"/>
  <c r="U11" i="1" s="1"/>
  <c r="K273" i="1"/>
  <c r="D352" i="1"/>
  <c r="D325" i="1"/>
  <c r="D298" i="1"/>
  <c r="H352" i="1"/>
  <c r="H298" i="1"/>
  <c r="H325" i="1"/>
  <c r="L354" i="1"/>
  <c r="AA52" i="1"/>
  <c r="AA16" i="1" s="1"/>
  <c r="AA48" i="1"/>
  <c r="AA12" i="1" s="1"/>
  <c r="L327" i="1"/>
  <c r="G325" i="1"/>
  <c r="Y50" i="1"/>
  <c r="Y14" i="1" s="1"/>
  <c r="Y43" i="1"/>
  <c r="Y7" i="1" s="1"/>
  <c r="W52" i="1"/>
  <c r="W16" i="1" s="1"/>
  <c r="W48" i="1"/>
  <c r="W12" i="1" s="1"/>
  <c r="G298" i="1"/>
  <c r="W50" i="1"/>
  <c r="W14" i="1" s="1"/>
  <c r="G352" i="1"/>
  <c r="AA49" i="1"/>
  <c r="AA13" i="1" s="1"/>
  <c r="W53" i="1"/>
  <c r="W17" i="1" s="1"/>
  <c r="AA51" i="1"/>
  <c r="AA15" i="1" s="1"/>
  <c r="AA47" i="1"/>
  <c r="AA11" i="1" s="1"/>
  <c r="Y53" i="1"/>
  <c r="Y17" i="1" s="1"/>
  <c r="Y49" i="1"/>
  <c r="Y13" i="1" s="1"/>
  <c r="W51" i="1"/>
  <c r="W15" i="1" s="1"/>
  <c r="W47" i="1"/>
  <c r="W11" i="1" s="1"/>
  <c r="AA50" i="1"/>
  <c r="AA14" i="1" s="1"/>
  <c r="AA43" i="1"/>
  <c r="AA7" i="1" s="1"/>
  <c r="Y52" i="1"/>
  <c r="Y16" i="1" s="1"/>
  <c r="Y48" i="1"/>
  <c r="Y12" i="1" s="1"/>
  <c r="L300" i="1"/>
  <c r="W43" i="1"/>
  <c r="W7" i="1" s="1"/>
  <c r="AA53" i="1"/>
  <c r="AA17" i="1" s="1"/>
  <c r="Y51" i="1"/>
  <c r="Y15" i="1" s="1"/>
  <c r="Y47" i="1"/>
  <c r="Y11" i="1" s="1"/>
  <c r="W49" i="1"/>
  <c r="W13" i="1" s="1"/>
  <c r="U49" i="1"/>
  <c r="U13" i="1" s="1"/>
  <c r="J271" i="1"/>
  <c r="H272" i="1" s="1"/>
  <c r="F271" i="1"/>
  <c r="N273" i="1"/>
  <c r="I61" i="1"/>
  <c r="I112" i="1"/>
  <c r="N112" i="1"/>
  <c r="O112" i="1"/>
  <c r="K112" i="1"/>
  <c r="G112" i="1"/>
  <c r="B112" i="1"/>
  <c r="R139" i="1"/>
  <c r="Q139" i="1"/>
  <c r="L139" i="1"/>
  <c r="J139" i="1"/>
  <c r="D139" i="1"/>
  <c r="F139" i="1"/>
  <c r="O219" i="1"/>
  <c r="J219" i="1"/>
  <c r="P112" i="1"/>
  <c r="L112" i="1"/>
  <c r="M167" i="1"/>
  <c r="O193" i="1"/>
  <c r="N193" i="1"/>
  <c r="J193" i="1"/>
  <c r="E193" i="1"/>
  <c r="C193" i="1"/>
  <c r="P245" i="1"/>
  <c r="M245" i="1"/>
  <c r="E245" i="1"/>
  <c r="D245" i="1"/>
  <c r="S139" i="1"/>
  <c r="K139" i="1"/>
  <c r="C139" i="1"/>
  <c r="J167" i="1"/>
  <c r="R112" i="1"/>
  <c r="U139" i="1"/>
  <c r="O139" i="1"/>
  <c r="I139" i="1"/>
  <c r="T167" i="1"/>
  <c r="T170" i="1" s="1"/>
  <c r="R167" i="1"/>
  <c r="N167" i="1"/>
  <c r="I167" i="1"/>
  <c r="D167" i="1"/>
  <c r="R219" i="1"/>
  <c r="N219" i="1"/>
  <c r="H219" i="1"/>
  <c r="H167" i="1"/>
  <c r="I193" i="1"/>
  <c r="U193" i="1"/>
  <c r="R193" i="1"/>
  <c r="M193" i="1"/>
  <c r="H193" i="1"/>
  <c r="F193" i="1"/>
  <c r="S219" i="1"/>
  <c r="K219" i="1"/>
  <c r="F219" i="1"/>
  <c r="C219" i="1"/>
  <c r="H245" i="1"/>
  <c r="U272" i="1"/>
  <c r="U48" i="1"/>
  <c r="U12" i="1" s="1"/>
  <c r="U53" i="1"/>
  <c r="U17" i="1" s="1"/>
  <c r="D271" i="1"/>
  <c r="O272" i="1"/>
  <c r="U43" i="1"/>
  <c r="U7" i="1" s="1"/>
  <c r="S272" i="1"/>
  <c r="K272" i="1"/>
  <c r="R272" i="1"/>
  <c r="N272" i="1"/>
  <c r="Q272" i="1"/>
  <c r="M272" i="1"/>
  <c r="L272" i="1"/>
  <c r="P272" i="1"/>
  <c r="T272" i="1"/>
  <c r="F274" i="1"/>
  <c r="J274" i="1"/>
  <c r="D274" i="1"/>
  <c r="H274" i="1"/>
  <c r="C274" i="1"/>
  <c r="G274" i="1"/>
  <c r="E274" i="1"/>
  <c r="I274" i="1"/>
  <c r="F247" i="1"/>
  <c r="U247" i="1"/>
  <c r="N247" i="1"/>
  <c r="B247" i="1"/>
  <c r="O247" i="1"/>
  <c r="U245" i="1"/>
  <c r="U248" i="1" s="1"/>
  <c r="L245" i="1"/>
  <c r="B245" i="1"/>
  <c r="B248" i="1" s="1"/>
  <c r="F245" i="1"/>
  <c r="J245" i="1"/>
  <c r="N245" i="1"/>
  <c r="R245" i="1"/>
  <c r="I245" i="1"/>
  <c r="Q245" i="1"/>
  <c r="T247" i="1"/>
  <c r="P247" i="1"/>
  <c r="L247" i="1"/>
  <c r="H247" i="1"/>
  <c r="H248" i="1" s="1"/>
  <c r="D247" i="1"/>
  <c r="S247" i="1"/>
  <c r="J247" i="1"/>
  <c r="R247" i="1"/>
  <c r="C245" i="1"/>
  <c r="G245" i="1"/>
  <c r="K245" i="1"/>
  <c r="O245" i="1"/>
  <c r="S245" i="1"/>
  <c r="C247" i="1"/>
  <c r="K247" i="1"/>
  <c r="V247" i="1"/>
  <c r="V248" i="1" s="1"/>
  <c r="E247" i="1"/>
  <c r="I247" i="1"/>
  <c r="M247" i="1"/>
  <c r="Q247" i="1"/>
  <c r="U221" i="1"/>
  <c r="B221" i="1"/>
  <c r="S221" i="1"/>
  <c r="G219" i="1"/>
  <c r="L219" i="1"/>
  <c r="E219" i="1"/>
  <c r="B219" i="1"/>
  <c r="Q219" i="1"/>
  <c r="D219" i="1"/>
  <c r="P219" i="1"/>
  <c r="F221" i="1"/>
  <c r="J221" i="1"/>
  <c r="V221" i="1"/>
  <c r="V222" i="1" s="1"/>
  <c r="I219" i="1"/>
  <c r="M219" i="1"/>
  <c r="U219" i="1"/>
  <c r="C221" i="1"/>
  <c r="G221" i="1"/>
  <c r="O221" i="1"/>
  <c r="D221" i="1"/>
  <c r="H221" i="1"/>
  <c r="L221" i="1"/>
  <c r="P221" i="1"/>
  <c r="T221" i="1"/>
  <c r="N221" i="1"/>
  <c r="R221" i="1"/>
  <c r="K221" i="1"/>
  <c r="E221" i="1"/>
  <c r="I221" i="1"/>
  <c r="M221" i="1"/>
  <c r="Q221" i="1"/>
  <c r="L193" i="1"/>
  <c r="Q193" i="1"/>
  <c r="V193" i="1"/>
  <c r="B193" i="1"/>
  <c r="G193" i="1"/>
  <c r="K193" i="1"/>
  <c r="S193" i="1"/>
  <c r="E195" i="1"/>
  <c r="I195" i="1"/>
  <c r="U195" i="1"/>
  <c r="D193" i="1"/>
  <c r="P193" i="1"/>
  <c r="B195" i="1"/>
  <c r="N195" i="1"/>
  <c r="V195" i="1"/>
  <c r="C195" i="1"/>
  <c r="G195" i="1"/>
  <c r="K195" i="1"/>
  <c r="O195" i="1"/>
  <c r="S195" i="1"/>
  <c r="M195" i="1"/>
  <c r="Q195" i="1"/>
  <c r="F195" i="1"/>
  <c r="J195" i="1"/>
  <c r="R195" i="1"/>
  <c r="D195" i="1"/>
  <c r="H195" i="1"/>
  <c r="L195" i="1"/>
  <c r="P195" i="1"/>
  <c r="U169" i="1"/>
  <c r="U170" i="1" s="1"/>
  <c r="V169" i="1"/>
  <c r="F167" i="1"/>
  <c r="L167" i="1"/>
  <c r="Q167" i="1"/>
  <c r="V167" i="1"/>
  <c r="B167" i="1"/>
  <c r="C167" i="1"/>
  <c r="G167" i="1"/>
  <c r="K167" i="1"/>
  <c r="O167" i="1"/>
  <c r="S167" i="1"/>
  <c r="B169" i="1"/>
  <c r="F169" i="1"/>
  <c r="J169" i="1"/>
  <c r="N169" i="1"/>
  <c r="R169" i="1"/>
  <c r="I169" i="1"/>
  <c r="Q169" i="1"/>
  <c r="C169" i="1"/>
  <c r="G169" i="1"/>
  <c r="K169" i="1"/>
  <c r="O169" i="1"/>
  <c r="S169" i="1"/>
  <c r="E169" i="1"/>
  <c r="M169" i="1"/>
  <c r="M170" i="1" s="1"/>
  <c r="D169" i="1"/>
  <c r="H169" i="1"/>
  <c r="L169" i="1"/>
  <c r="P169" i="1"/>
  <c r="M40" i="1"/>
  <c r="M4" i="1" s="1"/>
  <c r="U141" i="1"/>
  <c r="O141" i="1"/>
  <c r="G139" i="1"/>
  <c r="N139" i="1"/>
  <c r="B139" i="1"/>
  <c r="B142" i="1" s="1"/>
  <c r="B143" i="1" s="1"/>
  <c r="H139" i="1"/>
  <c r="P139" i="1"/>
  <c r="T139" i="1"/>
  <c r="J141" i="1"/>
  <c r="R141" i="1"/>
  <c r="E139" i="1"/>
  <c r="M139" i="1"/>
  <c r="C141" i="1"/>
  <c r="K141" i="1"/>
  <c r="S141" i="1"/>
  <c r="D141" i="1"/>
  <c r="H141" i="1"/>
  <c r="L141" i="1"/>
  <c r="P141" i="1"/>
  <c r="T141" i="1"/>
  <c r="F141" i="1"/>
  <c r="N141" i="1"/>
  <c r="V141" i="1"/>
  <c r="V142" i="1" s="1"/>
  <c r="V144" i="1" s="1"/>
  <c r="G141" i="1"/>
  <c r="E141" i="1"/>
  <c r="I141" i="1"/>
  <c r="M141" i="1"/>
  <c r="Q141" i="1"/>
  <c r="V114" i="1"/>
  <c r="V115" i="1" s="1"/>
  <c r="P114" i="1"/>
  <c r="F112" i="1"/>
  <c r="C112" i="1"/>
  <c r="C115" i="1" s="1"/>
  <c r="H112" i="1"/>
  <c r="E112" i="1"/>
  <c r="M112" i="1"/>
  <c r="Q112" i="1"/>
  <c r="U112" i="1"/>
  <c r="K114" i="1"/>
  <c r="S114" i="1"/>
  <c r="S115" i="1" s="1"/>
  <c r="J112" i="1"/>
  <c r="D114" i="1"/>
  <c r="L114" i="1"/>
  <c r="T114" i="1"/>
  <c r="T115" i="1" s="1"/>
  <c r="E114" i="1"/>
  <c r="I114" i="1"/>
  <c r="M114" i="1"/>
  <c r="Q114" i="1"/>
  <c r="U114" i="1"/>
  <c r="G114" i="1"/>
  <c r="O114" i="1"/>
  <c r="H114" i="1"/>
  <c r="B114" i="1"/>
  <c r="F114" i="1"/>
  <c r="J114" i="1"/>
  <c r="N114" i="1"/>
  <c r="R114" i="1"/>
  <c r="U61" i="1"/>
  <c r="Q61" i="1"/>
  <c r="R87" i="1"/>
  <c r="K61" i="1"/>
  <c r="M87" i="1"/>
  <c r="J87" i="1"/>
  <c r="J61" i="1"/>
  <c r="G89" i="1"/>
  <c r="O61" i="1"/>
  <c r="R61" i="1"/>
  <c r="M61" i="1"/>
  <c r="S87" i="1"/>
  <c r="O87" i="1"/>
  <c r="K87" i="1"/>
  <c r="G87" i="1"/>
  <c r="C87" i="1"/>
  <c r="T61" i="1"/>
  <c r="Q87" i="1"/>
  <c r="N87" i="1"/>
  <c r="F87" i="1"/>
  <c r="D89" i="1"/>
  <c r="S89" i="1"/>
  <c r="C89" i="1"/>
  <c r="F89" i="1"/>
  <c r="F90" i="1" s="1"/>
  <c r="O89" i="1"/>
  <c r="O90" i="1" s="1"/>
  <c r="B89" i="1"/>
  <c r="E89" i="1"/>
  <c r="K89" i="1"/>
  <c r="B87" i="1"/>
  <c r="U87" i="1"/>
  <c r="I87" i="1"/>
  <c r="R89" i="1"/>
  <c r="J89" i="1"/>
  <c r="P87" i="1"/>
  <c r="H87" i="1"/>
  <c r="D87" i="1"/>
  <c r="U89" i="1"/>
  <c r="I89" i="1"/>
  <c r="E87" i="1"/>
  <c r="V89" i="1"/>
  <c r="V90" i="1" s="1"/>
  <c r="N89" i="1"/>
  <c r="T87" i="1"/>
  <c r="L87" i="1"/>
  <c r="Q89" i="1"/>
  <c r="M89" i="1"/>
  <c r="M90" i="1" s="1"/>
  <c r="T89" i="1"/>
  <c r="P89" i="1"/>
  <c r="L89" i="1"/>
  <c r="H89" i="1"/>
  <c r="S61" i="1"/>
  <c r="N61" i="1"/>
  <c r="L61" i="1"/>
  <c r="P61" i="1"/>
  <c r="I53" i="1"/>
  <c r="I17" i="1" s="1"/>
  <c r="I52" i="1"/>
  <c r="I16" i="1" s="1"/>
  <c r="I51" i="1"/>
  <c r="I15" i="1" s="1"/>
  <c r="I50" i="1"/>
  <c r="I14" i="1" s="1"/>
  <c r="G53" i="1"/>
  <c r="G17" i="1" s="1"/>
  <c r="G52" i="1"/>
  <c r="G16" i="1" s="1"/>
  <c r="G51" i="1"/>
  <c r="G15" i="1" s="1"/>
  <c r="G50" i="1"/>
  <c r="G14" i="1" s="1"/>
  <c r="I49" i="1"/>
  <c r="I13" i="1" s="1"/>
  <c r="G49" i="1"/>
  <c r="G13" i="1" s="1"/>
  <c r="I47" i="1"/>
  <c r="I11" i="1" s="1"/>
  <c r="G47" i="1"/>
  <c r="G11" i="1" s="1"/>
  <c r="I42" i="1"/>
  <c r="I6" i="1" s="1"/>
  <c r="G42" i="1"/>
  <c r="G6" i="1" s="1"/>
  <c r="G41" i="1"/>
  <c r="G5" i="1" s="1"/>
  <c r="I39" i="1"/>
  <c r="G39" i="1"/>
  <c r="G3" i="1" s="1"/>
  <c r="G38" i="1"/>
  <c r="G2" i="1" s="1"/>
  <c r="E11" i="1"/>
  <c r="R115" i="1" l="1"/>
  <c r="O222" i="1"/>
  <c r="O225" i="1" s="1"/>
  <c r="E248" i="1"/>
  <c r="L274" i="1"/>
  <c r="L275" i="1" s="1"/>
  <c r="G115" i="1"/>
  <c r="D115" i="1"/>
  <c r="R90" i="1"/>
  <c r="B115" i="1"/>
  <c r="Q142" i="1"/>
  <c r="H115" i="1"/>
  <c r="I142" i="1"/>
  <c r="E196" i="1"/>
  <c r="E198" i="1" s="1"/>
  <c r="T222" i="1"/>
  <c r="T223" i="1" s="1"/>
  <c r="G248" i="1"/>
  <c r="G251" i="1" s="1"/>
  <c r="S222" i="1"/>
  <c r="S224" i="1" s="1"/>
  <c r="D142" i="1"/>
  <c r="D145" i="1" s="1"/>
  <c r="D170" i="1"/>
  <c r="J170" i="1"/>
  <c r="J173" i="1" s="1"/>
  <c r="V170" i="1"/>
  <c r="V171" i="1" s="1"/>
  <c r="H142" i="1"/>
  <c r="H144" i="1" s="1"/>
  <c r="E222" i="1"/>
  <c r="E224" i="1" s="1"/>
  <c r="I40" i="1"/>
  <c r="I4" i="1" s="1"/>
  <c r="I3" i="1"/>
  <c r="R274" i="1"/>
  <c r="R275" i="1" s="1"/>
  <c r="W40" i="1"/>
  <c r="W4" i="1" s="1"/>
  <c r="W3" i="1"/>
  <c r="O115" i="1"/>
  <c r="L115" i="1"/>
  <c r="K115" i="1"/>
  <c r="P115" i="1"/>
  <c r="L142" i="1"/>
  <c r="L143" i="1" s="1"/>
  <c r="K142" i="1"/>
  <c r="K143" i="1" s="1"/>
  <c r="R142" i="1"/>
  <c r="R145" i="1" s="1"/>
  <c r="O142" i="1"/>
  <c r="O144" i="1" s="1"/>
  <c r="L170" i="1"/>
  <c r="L173" i="1" s="1"/>
  <c r="E170" i="1"/>
  <c r="E172" i="1" s="1"/>
  <c r="R170" i="1"/>
  <c r="R171" i="1" s="1"/>
  <c r="N196" i="1"/>
  <c r="N199" i="1" s="1"/>
  <c r="U196" i="1"/>
  <c r="U198" i="1" s="1"/>
  <c r="P248" i="1"/>
  <c r="P250" i="1" s="1"/>
  <c r="F272" i="1"/>
  <c r="F275" i="1" s="1"/>
  <c r="Q170" i="1"/>
  <c r="Q173" i="1" s="1"/>
  <c r="H196" i="1"/>
  <c r="H197" i="1" s="1"/>
  <c r="F222" i="1"/>
  <c r="F225" i="1" s="1"/>
  <c r="R196" i="1"/>
  <c r="R198" i="1" s="1"/>
  <c r="I196" i="1"/>
  <c r="I197" i="1" s="1"/>
  <c r="H222" i="1"/>
  <c r="H223" i="1" s="1"/>
  <c r="N248" i="1"/>
  <c r="N251" i="1" s="1"/>
  <c r="B144" i="1"/>
  <c r="V145" i="1"/>
  <c r="C90" i="1"/>
  <c r="Q115" i="1"/>
  <c r="M222" i="1"/>
  <c r="M224" i="1" s="1"/>
  <c r="Y40" i="1"/>
  <c r="Y4" i="1" s="1"/>
  <c r="N90" i="1"/>
  <c r="V143" i="1"/>
  <c r="B145" i="1"/>
  <c r="Q196" i="1"/>
  <c r="Q197" i="1" s="1"/>
  <c r="R222" i="1"/>
  <c r="R225" i="1" s="1"/>
  <c r="M248" i="1"/>
  <c r="M249" i="1" s="1"/>
  <c r="L248" i="1"/>
  <c r="L251" i="1" s="1"/>
  <c r="AA40" i="1"/>
  <c r="AA4" i="1" s="1"/>
  <c r="J115" i="1"/>
  <c r="R144" i="1"/>
  <c r="M115" i="1"/>
  <c r="U142" i="1"/>
  <c r="U145" i="1" s="1"/>
  <c r="P170" i="1"/>
  <c r="P172" i="1" s="1"/>
  <c r="I170" i="1"/>
  <c r="I173" i="1" s="1"/>
  <c r="J196" i="1"/>
  <c r="J199" i="1" s="1"/>
  <c r="C196" i="1"/>
  <c r="C198" i="1" s="1"/>
  <c r="J222" i="1"/>
  <c r="J225" i="1" s="1"/>
  <c r="D248" i="1"/>
  <c r="D251" i="1" s="1"/>
  <c r="T248" i="1"/>
  <c r="T249" i="1" s="1"/>
  <c r="U40" i="1"/>
  <c r="U4" i="1" s="1"/>
  <c r="J272" i="1"/>
  <c r="J275" i="1" s="1"/>
  <c r="J276" i="1" s="1"/>
  <c r="D272" i="1"/>
  <c r="D275" i="1" s="1"/>
  <c r="G272" i="1"/>
  <c r="G275" i="1" s="1"/>
  <c r="G277" i="1" s="1"/>
  <c r="H353" i="1"/>
  <c r="H356" i="1" s="1"/>
  <c r="H357" i="1" s="1"/>
  <c r="T274" i="1"/>
  <c r="T275" i="1" s="1"/>
  <c r="F326" i="1"/>
  <c r="F329" i="1" s="1"/>
  <c r="F331" i="1" s="1"/>
  <c r="C272" i="1"/>
  <c r="C275" i="1" s="1"/>
  <c r="J326" i="1"/>
  <c r="I326" i="1"/>
  <c r="M301" i="1"/>
  <c r="M302" i="1" s="1"/>
  <c r="M303" i="1" s="1"/>
  <c r="K301" i="1"/>
  <c r="K302" i="1" s="1"/>
  <c r="R301" i="1"/>
  <c r="R302" i="1" s="1"/>
  <c r="R305" i="1" s="1"/>
  <c r="V301" i="1"/>
  <c r="V302" i="1" s="1"/>
  <c r="V303" i="1" s="1"/>
  <c r="O301" i="1"/>
  <c r="O302" i="1" s="1"/>
  <c r="O303" i="1" s="1"/>
  <c r="P301" i="1"/>
  <c r="P302" i="1" s="1"/>
  <c r="Q301" i="1"/>
  <c r="Q302" i="1" s="1"/>
  <c r="Q303" i="1" s="1"/>
  <c r="S301" i="1"/>
  <c r="S302" i="1" s="1"/>
  <c r="S305" i="1" s="1"/>
  <c r="T301" i="1"/>
  <c r="T302" i="1" s="1"/>
  <c r="T304" i="1" s="1"/>
  <c r="U301" i="1"/>
  <c r="U302" i="1" s="1"/>
  <c r="U304" i="1" s="1"/>
  <c r="J301" i="1"/>
  <c r="L301" i="1"/>
  <c r="L302" i="1" s="1"/>
  <c r="L305" i="1" s="1"/>
  <c r="I301" i="1"/>
  <c r="N301" i="1"/>
  <c r="N302" i="1" s="1"/>
  <c r="N305" i="1" s="1"/>
  <c r="S274" i="1"/>
  <c r="S275" i="1" s="1"/>
  <c r="S276" i="1" s="1"/>
  <c r="E272" i="1"/>
  <c r="E275" i="1" s="1"/>
  <c r="E276" i="1" s="1"/>
  <c r="O305" i="1"/>
  <c r="P304" i="1"/>
  <c r="P355" i="1"/>
  <c r="P356" i="1" s="1"/>
  <c r="P357" i="1" s="1"/>
  <c r="V328" i="1"/>
  <c r="V329" i="1" s="1"/>
  <c r="T328" i="1"/>
  <c r="T329" i="1" s="1"/>
  <c r="M328" i="1"/>
  <c r="M329" i="1" s="1"/>
  <c r="M330" i="1" s="1"/>
  <c r="K328" i="1"/>
  <c r="K329" i="1" s="1"/>
  <c r="K332" i="1" s="1"/>
  <c r="Q328" i="1"/>
  <c r="Q329" i="1" s="1"/>
  <c r="Q331" i="1" s="1"/>
  <c r="J328" i="1"/>
  <c r="O328" i="1"/>
  <c r="O329" i="1" s="1"/>
  <c r="O331" i="1" s="1"/>
  <c r="L328" i="1"/>
  <c r="L329" i="1" s="1"/>
  <c r="U328" i="1"/>
  <c r="U329" i="1" s="1"/>
  <c r="U330" i="1" s="1"/>
  <c r="N328" i="1"/>
  <c r="N329" i="1" s="1"/>
  <c r="N330" i="1" s="1"/>
  <c r="P328" i="1"/>
  <c r="P329" i="1" s="1"/>
  <c r="R328" i="1"/>
  <c r="R329" i="1" s="1"/>
  <c r="S328" i="1"/>
  <c r="S329" i="1" s="1"/>
  <c r="I328" i="1"/>
  <c r="Q274" i="1"/>
  <c r="O274" i="1"/>
  <c r="O275" i="1" s="1"/>
  <c r="O276" i="1" s="1"/>
  <c r="U274" i="1"/>
  <c r="U275" i="1" s="1"/>
  <c r="I272" i="1"/>
  <c r="I275" i="1" s="1"/>
  <c r="M274" i="1"/>
  <c r="M275" i="1" s="1"/>
  <c r="K274" i="1"/>
  <c r="K275" i="1" s="1"/>
  <c r="P274" i="1"/>
  <c r="P275" i="1" s="1"/>
  <c r="V274" i="1"/>
  <c r="V275" i="1" s="1"/>
  <c r="V276" i="1" s="1"/>
  <c r="Q275" i="1"/>
  <c r="Q277" i="1" s="1"/>
  <c r="B272" i="1"/>
  <c r="B275" i="1" s="1"/>
  <c r="B276" i="1" s="1"/>
  <c r="H299" i="1"/>
  <c r="H302" i="1" s="1"/>
  <c r="H303" i="1" s="1"/>
  <c r="F299" i="1"/>
  <c r="F302" i="1" s="1"/>
  <c r="F303" i="1" s="1"/>
  <c r="B353" i="1"/>
  <c r="B356" i="1" s="1"/>
  <c r="B357" i="1" s="1"/>
  <c r="C353" i="1"/>
  <c r="C356" i="1" s="1"/>
  <c r="C357" i="1" s="1"/>
  <c r="J353" i="1"/>
  <c r="I353" i="1"/>
  <c r="V355" i="1"/>
  <c r="V356" i="1" s="1"/>
  <c r="V357" i="1" s="1"/>
  <c r="U355" i="1"/>
  <c r="U356" i="1" s="1"/>
  <c r="U357" i="1" s="1"/>
  <c r="N355" i="1"/>
  <c r="N356" i="1" s="1"/>
  <c r="N357" i="1" s="1"/>
  <c r="I355" i="1"/>
  <c r="R355" i="1"/>
  <c r="R356" i="1" s="1"/>
  <c r="R357" i="1" s="1"/>
  <c r="K355" i="1"/>
  <c r="K356" i="1" s="1"/>
  <c r="K357" i="1" s="1"/>
  <c r="L355" i="1"/>
  <c r="L356" i="1" s="1"/>
  <c r="L357" i="1" s="1"/>
  <c r="M355" i="1"/>
  <c r="M356" i="1" s="1"/>
  <c r="M357" i="1" s="1"/>
  <c r="O355" i="1"/>
  <c r="O356" i="1" s="1"/>
  <c r="O357" i="1" s="1"/>
  <c r="S355" i="1"/>
  <c r="S356" i="1" s="1"/>
  <c r="S357" i="1" s="1"/>
  <c r="T355" i="1"/>
  <c r="T356" i="1" s="1"/>
  <c r="T357" i="1" s="1"/>
  <c r="Q355" i="1"/>
  <c r="Q356" i="1" s="1"/>
  <c r="Q357" i="1" s="1"/>
  <c r="J355" i="1"/>
  <c r="B299" i="1"/>
  <c r="B302" i="1" s="1"/>
  <c r="B304" i="1" s="1"/>
  <c r="C299" i="1"/>
  <c r="C302" i="1" s="1"/>
  <c r="C305" i="1" s="1"/>
  <c r="I299" i="1"/>
  <c r="J299" i="1"/>
  <c r="E326" i="1"/>
  <c r="E329" i="1" s="1"/>
  <c r="E331" i="1" s="1"/>
  <c r="N274" i="1"/>
  <c r="N275" i="1" s="1"/>
  <c r="N276" i="1" s="1"/>
  <c r="F305" i="1"/>
  <c r="G299" i="1"/>
  <c r="G302" i="1" s="1"/>
  <c r="G304" i="1" s="1"/>
  <c r="G326" i="1"/>
  <c r="G329" i="1" s="1"/>
  <c r="G332" i="1" s="1"/>
  <c r="D299" i="1"/>
  <c r="D302" i="1" s="1"/>
  <c r="D303" i="1" s="1"/>
  <c r="C326" i="1"/>
  <c r="C329" i="1" s="1"/>
  <c r="B326" i="1"/>
  <c r="B329" i="1" s="1"/>
  <c r="E299" i="1"/>
  <c r="E302" i="1" s="1"/>
  <c r="E304" i="1" s="1"/>
  <c r="G353" i="1"/>
  <c r="G356" i="1" s="1"/>
  <c r="G357" i="1" s="1"/>
  <c r="H326" i="1"/>
  <c r="H329" i="1" s="1"/>
  <c r="D326" i="1"/>
  <c r="D329" i="1" s="1"/>
  <c r="E353" i="1"/>
  <c r="E356" i="1" s="1"/>
  <c r="E357" i="1" s="1"/>
  <c r="F353" i="1"/>
  <c r="F356" i="1" s="1"/>
  <c r="F357" i="1" s="1"/>
  <c r="D353" i="1"/>
  <c r="D356" i="1" s="1"/>
  <c r="D357" i="1" s="1"/>
  <c r="E223" i="1"/>
  <c r="E225" i="1"/>
  <c r="T172" i="1"/>
  <c r="T171" i="1"/>
  <c r="T173" i="1"/>
  <c r="I145" i="1"/>
  <c r="I143" i="1"/>
  <c r="I144" i="1"/>
  <c r="N142" i="1"/>
  <c r="O143" i="1"/>
  <c r="L144" i="1"/>
  <c r="Q171" i="1"/>
  <c r="D172" i="1"/>
  <c r="D171" i="1"/>
  <c r="D173" i="1"/>
  <c r="U171" i="1"/>
  <c r="U172" i="1"/>
  <c r="U173" i="1"/>
  <c r="U199" i="1"/>
  <c r="R223" i="1"/>
  <c r="E249" i="1"/>
  <c r="E251" i="1"/>
  <c r="E250" i="1"/>
  <c r="T250" i="1"/>
  <c r="N115" i="1"/>
  <c r="F142" i="1"/>
  <c r="C142" i="1"/>
  <c r="J142" i="1"/>
  <c r="L145" i="1"/>
  <c r="M171" i="1"/>
  <c r="M172" i="1"/>
  <c r="M173" i="1"/>
  <c r="R199" i="1"/>
  <c r="M196" i="1"/>
  <c r="B196" i="1"/>
  <c r="N222" i="1"/>
  <c r="H225" i="1"/>
  <c r="C222" i="1"/>
  <c r="V224" i="1"/>
  <c r="V225" i="1"/>
  <c r="V223" i="1"/>
  <c r="V249" i="1"/>
  <c r="V250" i="1"/>
  <c r="V251" i="1"/>
  <c r="H249" i="1"/>
  <c r="H250" i="1"/>
  <c r="H251" i="1"/>
  <c r="U249" i="1"/>
  <c r="U251" i="1"/>
  <c r="U250" i="1"/>
  <c r="Q143" i="1"/>
  <c r="Q144" i="1"/>
  <c r="Q145" i="1"/>
  <c r="L172" i="1"/>
  <c r="L171" i="1"/>
  <c r="R173" i="1"/>
  <c r="R172" i="1"/>
  <c r="T199" i="1"/>
  <c r="T198" i="1"/>
  <c r="T197" i="1"/>
  <c r="T224" i="1"/>
  <c r="T225" i="1"/>
  <c r="S223" i="1"/>
  <c r="S225" i="1"/>
  <c r="Q330" i="1"/>
  <c r="I115" i="1"/>
  <c r="S142" i="1"/>
  <c r="H170" i="1"/>
  <c r="N170" i="1"/>
  <c r="V172" i="1"/>
  <c r="V173" i="1"/>
  <c r="H198" i="1"/>
  <c r="F196" i="1"/>
  <c r="O196" i="1"/>
  <c r="V196" i="1"/>
  <c r="K222" i="1"/>
  <c r="B250" i="1"/>
  <c r="B251" i="1"/>
  <c r="B249" i="1"/>
  <c r="H275" i="1"/>
  <c r="O248" i="1"/>
  <c r="I248" i="1"/>
  <c r="F248" i="1"/>
  <c r="Q248" i="1"/>
  <c r="K248" i="1"/>
  <c r="J248" i="1"/>
  <c r="S248" i="1"/>
  <c r="C248" i="1"/>
  <c r="R248" i="1"/>
  <c r="U222" i="1"/>
  <c r="I222" i="1"/>
  <c r="B222" i="1"/>
  <c r="Q222" i="1"/>
  <c r="L222" i="1"/>
  <c r="G222" i="1"/>
  <c r="D222" i="1"/>
  <c r="P222" i="1"/>
  <c r="L196" i="1"/>
  <c r="K196" i="1"/>
  <c r="G196" i="1"/>
  <c r="P196" i="1"/>
  <c r="D196" i="1"/>
  <c r="S196" i="1"/>
  <c r="B170" i="1"/>
  <c r="F170" i="1"/>
  <c r="S170" i="1"/>
  <c r="C170" i="1"/>
  <c r="O170" i="1"/>
  <c r="K170" i="1"/>
  <c r="G170" i="1"/>
  <c r="G142" i="1"/>
  <c r="M142" i="1"/>
  <c r="T142" i="1"/>
  <c r="E142" i="1"/>
  <c r="P142" i="1"/>
  <c r="U115" i="1"/>
  <c r="F115" i="1"/>
  <c r="E115" i="1"/>
  <c r="G40" i="1"/>
  <c r="G4" i="1" s="1"/>
  <c r="J90" i="1"/>
  <c r="B90" i="1"/>
  <c r="Q90" i="1"/>
  <c r="K90" i="1"/>
  <c r="S90" i="1"/>
  <c r="G90" i="1"/>
  <c r="I90" i="1"/>
  <c r="D90" i="1"/>
  <c r="E90" i="1"/>
  <c r="L90" i="1"/>
  <c r="H90" i="1"/>
  <c r="U90" i="1"/>
  <c r="P90" i="1"/>
  <c r="T90" i="1"/>
  <c r="G249" i="1" l="1"/>
  <c r="O224" i="1"/>
  <c r="O223" i="1"/>
  <c r="E199" i="1"/>
  <c r="D143" i="1"/>
  <c r="G250" i="1"/>
  <c r="E197" i="1"/>
  <c r="J171" i="1"/>
  <c r="H143" i="1"/>
  <c r="N332" i="1"/>
  <c r="H305" i="1"/>
  <c r="N198" i="1"/>
  <c r="J172" i="1"/>
  <c r="P251" i="1"/>
  <c r="F224" i="1"/>
  <c r="D250" i="1"/>
  <c r="J198" i="1"/>
  <c r="R197" i="1"/>
  <c r="R224" i="1"/>
  <c r="J223" i="1"/>
  <c r="U197" i="1"/>
  <c r="E173" i="1"/>
  <c r="D144" i="1"/>
  <c r="P173" i="1"/>
  <c r="H145" i="1"/>
  <c r="O304" i="1"/>
  <c r="G331" i="1"/>
  <c r="P249" i="1"/>
  <c r="F223" i="1"/>
  <c r="M251" i="1"/>
  <c r="J224" i="1"/>
  <c r="E171" i="1"/>
  <c r="I171" i="1"/>
  <c r="P171" i="1"/>
  <c r="K145" i="1"/>
  <c r="N249" i="1"/>
  <c r="K144" i="1"/>
  <c r="M250" i="1"/>
  <c r="I172" i="1"/>
  <c r="M305" i="1"/>
  <c r="L304" i="1"/>
  <c r="U331" i="1"/>
  <c r="N197" i="1"/>
  <c r="F330" i="1"/>
  <c r="I199" i="1"/>
  <c r="R143" i="1"/>
  <c r="N250" i="1"/>
  <c r="D249" i="1"/>
  <c r="O145" i="1"/>
  <c r="I198" i="1"/>
  <c r="M223" i="1"/>
  <c r="Q172" i="1"/>
  <c r="B305" i="1"/>
  <c r="H199" i="1"/>
  <c r="B303" i="1"/>
  <c r="H224" i="1"/>
  <c r="U144" i="1"/>
  <c r="E330" i="1"/>
  <c r="Q198" i="1"/>
  <c r="R303" i="1"/>
  <c r="C197" i="1"/>
  <c r="E303" i="1"/>
  <c r="Q199" i="1"/>
  <c r="O278" i="1"/>
  <c r="E332" i="1"/>
  <c r="M225" i="1"/>
  <c r="C199" i="1"/>
  <c r="H358" i="1"/>
  <c r="U143" i="1"/>
  <c r="H359" i="1"/>
  <c r="L250" i="1"/>
  <c r="K330" i="1"/>
  <c r="C358" i="1"/>
  <c r="S304" i="1"/>
  <c r="O332" i="1"/>
  <c r="L249" i="1"/>
  <c r="J197" i="1"/>
  <c r="U332" i="1"/>
  <c r="T251" i="1"/>
  <c r="G330" i="1"/>
  <c r="L359" i="1"/>
  <c r="C276" i="1"/>
  <c r="C278" i="1"/>
  <c r="U278" i="1"/>
  <c r="U277" i="1"/>
  <c r="U303" i="1"/>
  <c r="V278" i="1"/>
  <c r="Q332" i="1"/>
  <c r="M304" i="1"/>
  <c r="K359" i="1"/>
  <c r="G359" i="1"/>
  <c r="U276" i="1"/>
  <c r="S303" i="1"/>
  <c r="L303" i="1"/>
  <c r="D305" i="1"/>
  <c r="N359" i="1"/>
  <c r="O277" i="1"/>
  <c r="F332" i="1"/>
  <c r="M331" i="1"/>
  <c r="D304" i="1"/>
  <c r="N278" i="1"/>
  <c r="Q278" i="1"/>
  <c r="B278" i="1"/>
  <c r="E305" i="1"/>
  <c r="K331" i="1"/>
  <c r="F304" i="1"/>
  <c r="J302" i="1"/>
  <c r="J303" i="1" s="1"/>
  <c r="J356" i="1"/>
  <c r="J357" i="1" s="1"/>
  <c r="P359" i="1"/>
  <c r="L358" i="1"/>
  <c r="E358" i="1"/>
  <c r="K358" i="1"/>
  <c r="B277" i="1"/>
  <c r="H304" i="1"/>
  <c r="U359" i="1"/>
  <c r="P358" i="1"/>
  <c r="M358" i="1"/>
  <c r="S358" i="1"/>
  <c r="V304" i="1"/>
  <c r="V305" i="1"/>
  <c r="H331" i="1"/>
  <c r="H330" i="1"/>
  <c r="H332" i="1"/>
  <c r="J358" i="1"/>
  <c r="P331" i="1"/>
  <c r="P330" i="1"/>
  <c r="P332" i="1"/>
  <c r="Q276" i="1"/>
  <c r="Q305" i="1"/>
  <c r="I356" i="1"/>
  <c r="M359" i="1"/>
  <c r="T332" i="1"/>
  <c r="T331" i="1"/>
  <c r="T330" i="1"/>
  <c r="N304" i="1"/>
  <c r="N303" i="1"/>
  <c r="P303" i="1"/>
  <c r="P305" i="1"/>
  <c r="Q304" i="1"/>
  <c r="O330" i="1"/>
  <c r="U305" i="1"/>
  <c r="N331" i="1"/>
  <c r="J304" i="1"/>
  <c r="E277" i="1"/>
  <c r="N277" i="1"/>
  <c r="C277" i="1"/>
  <c r="R304" i="1"/>
  <c r="M332" i="1"/>
  <c r="D331" i="1"/>
  <c r="D332" i="1"/>
  <c r="D330" i="1"/>
  <c r="B330" i="1"/>
  <c r="B331" i="1"/>
  <c r="B332" i="1"/>
  <c r="G303" i="1"/>
  <c r="G305" i="1"/>
  <c r="R359" i="1"/>
  <c r="F358" i="1"/>
  <c r="Q358" i="1"/>
  <c r="T358" i="1"/>
  <c r="D358" i="1"/>
  <c r="R358" i="1"/>
  <c r="U358" i="1"/>
  <c r="S359" i="1"/>
  <c r="C359" i="1"/>
  <c r="G358" i="1"/>
  <c r="R332" i="1"/>
  <c r="R331" i="1"/>
  <c r="R330" i="1"/>
  <c r="L331" i="1"/>
  <c r="L332" i="1"/>
  <c r="L330" i="1"/>
  <c r="I329" i="1"/>
  <c r="C330" i="1"/>
  <c r="C331" i="1"/>
  <c r="C332" i="1"/>
  <c r="V359" i="1"/>
  <c r="O359" i="1"/>
  <c r="V358" i="1"/>
  <c r="B358" i="1"/>
  <c r="Q359" i="1"/>
  <c r="O358" i="1"/>
  <c r="J329" i="1"/>
  <c r="K303" i="1"/>
  <c r="K304" i="1"/>
  <c r="C303" i="1"/>
  <c r="C304" i="1"/>
  <c r="N358" i="1"/>
  <c r="E359" i="1"/>
  <c r="T359" i="1"/>
  <c r="D359" i="1"/>
  <c r="F359" i="1"/>
  <c r="B359" i="1"/>
  <c r="K305" i="1"/>
  <c r="S332" i="1"/>
  <c r="S330" i="1"/>
  <c r="S331" i="1"/>
  <c r="V330" i="1"/>
  <c r="V332" i="1"/>
  <c r="V331" i="1"/>
  <c r="I302" i="1"/>
  <c r="T303" i="1"/>
  <c r="T305" i="1"/>
  <c r="V277" i="1"/>
  <c r="T145" i="1"/>
  <c r="T144" i="1"/>
  <c r="T143" i="1"/>
  <c r="K173" i="1"/>
  <c r="K172" i="1"/>
  <c r="K171" i="1"/>
  <c r="F173" i="1"/>
  <c r="F172" i="1"/>
  <c r="F171" i="1"/>
  <c r="P199" i="1"/>
  <c r="P198" i="1"/>
  <c r="P197" i="1"/>
  <c r="P223" i="1"/>
  <c r="P225" i="1"/>
  <c r="P224" i="1"/>
  <c r="Q223" i="1"/>
  <c r="Q224" i="1"/>
  <c r="Q225" i="1"/>
  <c r="R249" i="1"/>
  <c r="R250" i="1"/>
  <c r="R251" i="1"/>
  <c r="K250" i="1"/>
  <c r="K249" i="1"/>
  <c r="K251" i="1"/>
  <c r="O249" i="1"/>
  <c r="O251" i="1"/>
  <c r="O250" i="1"/>
  <c r="V197" i="1"/>
  <c r="V198" i="1"/>
  <c r="V199" i="1"/>
  <c r="C223" i="1"/>
  <c r="C224" i="1"/>
  <c r="C225" i="1"/>
  <c r="N224" i="1"/>
  <c r="N223" i="1"/>
  <c r="N225" i="1"/>
  <c r="B197" i="1"/>
  <c r="B198" i="1"/>
  <c r="B199" i="1"/>
  <c r="M144" i="1"/>
  <c r="M145" i="1"/>
  <c r="M143" i="1"/>
  <c r="O172" i="1"/>
  <c r="O171" i="1"/>
  <c r="O173" i="1"/>
  <c r="B171" i="1"/>
  <c r="B173" i="1"/>
  <c r="B172" i="1"/>
  <c r="G197" i="1"/>
  <c r="G199" i="1"/>
  <c r="G198" i="1"/>
  <c r="D224" i="1"/>
  <c r="D223" i="1"/>
  <c r="D225" i="1"/>
  <c r="B223" i="1"/>
  <c r="B225" i="1"/>
  <c r="B224" i="1"/>
  <c r="C250" i="1"/>
  <c r="C251" i="1"/>
  <c r="C249" i="1"/>
  <c r="Q250" i="1"/>
  <c r="Q251" i="1"/>
  <c r="Q249" i="1"/>
  <c r="E278" i="1"/>
  <c r="O199" i="1"/>
  <c r="O198" i="1"/>
  <c r="O197" i="1"/>
  <c r="N171" i="1"/>
  <c r="N173" i="1"/>
  <c r="N172" i="1"/>
  <c r="M198" i="1"/>
  <c r="M197" i="1"/>
  <c r="M199" i="1"/>
  <c r="J143" i="1"/>
  <c r="J145" i="1"/>
  <c r="J144" i="1"/>
  <c r="P145" i="1"/>
  <c r="P144" i="1"/>
  <c r="P143" i="1"/>
  <c r="G144" i="1"/>
  <c r="G143" i="1"/>
  <c r="G145" i="1"/>
  <c r="C171" i="1"/>
  <c r="C173" i="1"/>
  <c r="C172" i="1"/>
  <c r="S198" i="1"/>
  <c r="S197" i="1"/>
  <c r="S199" i="1"/>
  <c r="K199" i="1"/>
  <c r="K197" i="1"/>
  <c r="K198" i="1"/>
  <c r="G223" i="1"/>
  <c r="G224" i="1"/>
  <c r="G225" i="1"/>
  <c r="I223" i="1"/>
  <c r="I224" i="1"/>
  <c r="I225" i="1"/>
  <c r="S250" i="1"/>
  <c r="S251" i="1"/>
  <c r="S249" i="1"/>
  <c r="F249" i="1"/>
  <c r="F250" i="1"/>
  <c r="F251" i="1"/>
  <c r="F197" i="1"/>
  <c r="F198" i="1"/>
  <c r="F199" i="1"/>
  <c r="H171" i="1"/>
  <c r="H172" i="1"/>
  <c r="H173" i="1"/>
  <c r="C145" i="1"/>
  <c r="C144" i="1"/>
  <c r="C143" i="1"/>
  <c r="E143" i="1"/>
  <c r="E144" i="1"/>
  <c r="E145" i="1"/>
  <c r="G173" i="1"/>
  <c r="G171" i="1"/>
  <c r="G172" i="1"/>
  <c r="S171" i="1"/>
  <c r="S172" i="1"/>
  <c r="S173" i="1"/>
  <c r="D197" i="1"/>
  <c r="D199" i="1"/>
  <c r="D198" i="1"/>
  <c r="L197" i="1"/>
  <c r="L198" i="1"/>
  <c r="L199" i="1"/>
  <c r="L224" i="1"/>
  <c r="L225" i="1"/>
  <c r="L223" i="1"/>
  <c r="U223" i="1"/>
  <c r="U224" i="1"/>
  <c r="U225" i="1"/>
  <c r="J249" i="1"/>
  <c r="J250" i="1"/>
  <c r="J251" i="1"/>
  <c r="I250" i="1"/>
  <c r="I249" i="1"/>
  <c r="I251" i="1"/>
  <c r="K223" i="1"/>
  <c r="K224" i="1"/>
  <c r="K225" i="1"/>
  <c r="S145" i="1"/>
  <c r="S144" i="1"/>
  <c r="S143" i="1"/>
  <c r="F144" i="1"/>
  <c r="F143" i="1"/>
  <c r="F145" i="1"/>
  <c r="N145" i="1"/>
  <c r="N144" i="1"/>
  <c r="N143" i="1"/>
  <c r="S278" i="1"/>
  <c r="S277" i="1"/>
  <c r="J278" i="1"/>
  <c r="J277" i="1"/>
  <c r="G276" i="1"/>
  <c r="G278" i="1"/>
  <c r="K276" i="1"/>
  <c r="K277" i="1"/>
  <c r="K278" i="1"/>
  <c r="F276" i="1"/>
  <c r="F278" i="1"/>
  <c r="F277" i="1"/>
  <c r="I276" i="1"/>
  <c r="I278" i="1"/>
  <c r="I277" i="1"/>
  <c r="D276" i="1"/>
  <c r="D277" i="1"/>
  <c r="D278" i="1"/>
  <c r="T276" i="1"/>
  <c r="T277" i="1"/>
  <c r="T278" i="1"/>
  <c r="H276" i="1"/>
  <c r="H278" i="1"/>
  <c r="H277" i="1"/>
  <c r="M276" i="1"/>
  <c r="M278" i="1"/>
  <c r="M277" i="1"/>
  <c r="L276" i="1"/>
  <c r="L278" i="1"/>
  <c r="L277" i="1"/>
  <c r="P276" i="1"/>
  <c r="P277" i="1"/>
  <c r="P278" i="1"/>
  <c r="R276" i="1"/>
  <c r="R278" i="1"/>
  <c r="R277" i="1"/>
  <c r="E6" i="1"/>
  <c r="E5" i="1"/>
  <c r="S54" i="1" l="1"/>
  <c r="S56" i="1"/>
  <c r="S55" i="1"/>
  <c r="J359" i="1"/>
  <c r="J305" i="1"/>
  <c r="I303" i="1"/>
  <c r="W54" i="1" s="1"/>
  <c r="I304" i="1"/>
  <c r="W55" i="1" s="1"/>
  <c r="I305" i="1"/>
  <c r="I357" i="1"/>
  <c r="AA54" i="1" s="1"/>
  <c r="I359" i="1"/>
  <c r="I358" i="1"/>
  <c r="AA55" i="1" s="1"/>
  <c r="J332" i="1"/>
  <c r="J330" i="1"/>
  <c r="J331" i="1"/>
  <c r="I331" i="1"/>
  <c r="I332" i="1"/>
  <c r="I330" i="1"/>
  <c r="Y54" i="1" s="1"/>
  <c r="K55" i="1"/>
  <c r="Q56" i="1"/>
  <c r="M55" i="1"/>
  <c r="O54" i="1"/>
  <c r="K56" i="1"/>
  <c r="Q54" i="1"/>
  <c r="M56" i="1"/>
  <c r="M54" i="1"/>
  <c r="O56" i="1"/>
  <c r="K54" i="1"/>
  <c r="Q55" i="1"/>
  <c r="O55" i="1"/>
  <c r="U56" i="1"/>
  <c r="U55" i="1"/>
  <c r="U54" i="1"/>
  <c r="E17" i="1"/>
  <c r="E16" i="1"/>
  <c r="E15" i="1"/>
  <c r="E14" i="1"/>
  <c r="E13" i="1"/>
  <c r="E4" i="1"/>
  <c r="E3" i="1"/>
  <c r="E38" i="1"/>
  <c r="E2" i="1" s="1"/>
  <c r="V62" i="1"/>
  <c r="B62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Y56" i="1" l="1"/>
  <c r="V56" i="1"/>
  <c r="V20" i="1" s="1"/>
  <c r="U20" i="1"/>
  <c r="V54" i="1"/>
  <c r="V18" i="1" s="1"/>
  <c r="U18" i="1"/>
  <c r="R55" i="1"/>
  <c r="R19" i="1" s="1"/>
  <c r="Q19" i="1"/>
  <c r="N56" i="1"/>
  <c r="N20" i="1" s="1"/>
  <c r="M20" i="1"/>
  <c r="N55" i="1"/>
  <c r="N19" i="1" s="1"/>
  <c r="M19" i="1"/>
  <c r="Z56" i="1"/>
  <c r="Z20" i="1" s="1"/>
  <c r="Y20" i="1"/>
  <c r="G48" i="1"/>
  <c r="G12" i="1" s="1"/>
  <c r="E7" i="1"/>
  <c r="V55" i="1"/>
  <c r="V19" i="1" s="1"/>
  <c r="U19" i="1"/>
  <c r="L54" i="1"/>
  <c r="L18" i="1" s="1"/>
  <c r="K18" i="1"/>
  <c r="R54" i="1"/>
  <c r="R18" i="1" s="1"/>
  <c r="Q18" i="1"/>
  <c r="R56" i="1"/>
  <c r="R20" i="1" s="1"/>
  <c r="Q20" i="1"/>
  <c r="AB55" i="1"/>
  <c r="AB19" i="1" s="1"/>
  <c r="AA19" i="1"/>
  <c r="X55" i="1"/>
  <c r="X19" i="1" s="1"/>
  <c r="W19" i="1"/>
  <c r="T55" i="1"/>
  <c r="T19" i="1" s="1"/>
  <c r="S19" i="1"/>
  <c r="I48" i="1"/>
  <c r="I12" i="1" s="1"/>
  <c r="E12" i="1"/>
  <c r="P56" i="1"/>
  <c r="P20" i="1" s="1"/>
  <c r="O20" i="1"/>
  <c r="L56" i="1"/>
  <c r="L20" i="1" s="1"/>
  <c r="K20" i="1"/>
  <c r="L55" i="1"/>
  <c r="L19" i="1" s="1"/>
  <c r="K19" i="1"/>
  <c r="X54" i="1"/>
  <c r="X18" i="1" s="1"/>
  <c r="W18" i="1"/>
  <c r="T56" i="1"/>
  <c r="T20" i="1" s="1"/>
  <c r="S20" i="1"/>
  <c r="P55" i="1"/>
  <c r="P19" i="1" s="1"/>
  <c r="O19" i="1"/>
  <c r="N54" i="1"/>
  <c r="N18" i="1" s="1"/>
  <c r="M18" i="1"/>
  <c r="P54" i="1"/>
  <c r="P18" i="1" s="1"/>
  <c r="O18" i="1"/>
  <c r="Z54" i="1"/>
  <c r="Z18" i="1" s="1"/>
  <c r="Y18" i="1"/>
  <c r="AB54" i="1"/>
  <c r="AB18" i="1" s="1"/>
  <c r="AA18" i="1"/>
  <c r="T54" i="1"/>
  <c r="T18" i="1" s="1"/>
  <c r="S18" i="1"/>
  <c r="AA56" i="1"/>
  <c r="R117" i="1"/>
  <c r="H116" i="1"/>
  <c r="S117" i="1"/>
  <c r="G117" i="1"/>
  <c r="D117" i="1"/>
  <c r="Q116" i="1"/>
  <c r="L116" i="1"/>
  <c r="V117" i="1"/>
  <c r="C116" i="1"/>
  <c r="B117" i="1"/>
  <c r="J117" i="1"/>
  <c r="M118" i="1"/>
  <c r="V118" i="1"/>
  <c r="D116" i="1"/>
  <c r="B118" i="1"/>
  <c r="S118" i="1"/>
  <c r="M117" i="1"/>
  <c r="P118" i="1"/>
  <c r="U116" i="1"/>
  <c r="F116" i="1"/>
  <c r="I118" i="1"/>
  <c r="N116" i="1"/>
  <c r="F118" i="1"/>
  <c r="W56" i="1"/>
  <c r="V91" i="1"/>
  <c r="N93" i="1"/>
  <c r="V93" i="1"/>
  <c r="M92" i="1"/>
  <c r="O91" i="1"/>
  <c r="C92" i="1"/>
  <c r="O93" i="1"/>
  <c r="F93" i="1"/>
  <c r="M93" i="1"/>
  <c r="N91" i="1"/>
  <c r="L91" i="1"/>
  <c r="P91" i="1"/>
  <c r="E92" i="1"/>
  <c r="U92" i="1"/>
  <c r="K93" i="1"/>
  <c r="L92" i="1"/>
  <c r="G92" i="1"/>
  <c r="J92" i="1"/>
  <c r="T91" i="1"/>
  <c r="I91" i="1"/>
  <c r="Q91" i="1"/>
  <c r="E93" i="1"/>
  <c r="S93" i="1"/>
  <c r="D92" i="1"/>
  <c r="K91" i="1"/>
  <c r="Q92" i="1"/>
  <c r="G91" i="1"/>
  <c r="E91" i="1"/>
  <c r="S92" i="1"/>
  <c r="D93" i="1"/>
  <c r="H91" i="1"/>
  <c r="Y55" i="1"/>
  <c r="M63" i="1"/>
  <c r="Q63" i="1"/>
  <c r="U63" i="1"/>
  <c r="N63" i="1"/>
  <c r="R63" i="1"/>
  <c r="V63" i="1"/>
  <c r="O63" i="1"/>
  <c r="S63" i="1"/>
  <c r="T63" i="1"/>
  <c r="L63" i="1"/>
  <c r="P63" i="1"/>
  <c r="E63" i="1"/>
  <c r="I63" i="1"/>
  <c r="F63" i="1"/>
  <c r="J63" i="1"/>
  <c r="C63" i="1"/>
  <c r="G63" i="1"/>
  <c r="K63" i="1"/>
  <c r="D63" i="1"/>
  <c r="H63" i="1"/>
  <c r="V61" i="1"/>
  <c r="B63" i="1"/>
  <c r="U91" i="1" l="1"/>
  <c r="P92" i="1"/>
  <c r="I93" i="1"/>
  <c r="U93" i="1"/>
  <c r="B91" i="1"/>
  <c r="K92" i="1"/>
  <c r="S91" i="1"/>
  <c r="Q93" i="1"/>
  <c r="T93" i="1"/>
  <c r="B93" i="1"/>
  <c r="O92" i="1"/>
  <c r="R91" i="1"/>
  <c r="F92" i="1"/>
  <c r="C91" i="1"/>
  <c r="M91" i="1"/>
  <c r="N117" i="1"/>
  <c r="F117" i="1"/>
  <c r="N118" i="1"/>
  <c r="C117" i="1"/>
  <c r="L117" i="1"/>
  <c r="G118" i="1"/>
  <c r="S116" i="1"/>
  <c r="D118" i="1"/>
  <c r="M116" i="1"/>
  <c r="J116" i="1"/>
  <c r="O118" i="1"/>
  <c r="L118" i="1"/>
  <c r="I92" i="1"/>
  <c r="T92" i="1"/>
  <c r="B92" i="1"/>
  <c r="H92" i="1"/>
  <c r="J93" i="1"/>
  <c r="L93" i="1"/>
  <c r="D91" i="1"/>
  <c r="P93" i="1"/>
  <c r="H93" i="1"/>
  <c r="J91" i="1"/>
  <c r="G93" i="1"/>
  <c r="N92" i="1"/>
  <c r="V92" i="1"/>
  <c r="R92" i="1"/>
  <c r="F91" i="1"/>
  <c r="C93" i="1"/>
  <c r="U118" i="1"/>
  <c r="E117" i="1"/>
  <c r="E116" i="1"/>
  <c r="O117" i="1"/>
  <c r="J118" i="1"/>
  <c r="C118" i="1"/>
  <c r="Q118" i="1"/>
  <c r="G116" i="1"/>
  <c r="T116" i="1"/>
  <c r="P116" i="1"/>
  <c r="V116" i="1"/>
  <c r="Q117" i="1"/>
  <c r="R93" i="1"/>
  <c r="E118" i="1"/>
  <c r="I116" i="1"/>
  <c r="U117" i="1"/>
  <c r="I117" i="1"/>
  <c r="K116" i="1"/>
  <c r="T117" i="1"/>
  <c r="R116" i="1"/>
  <c r="K118" i="1"/>
  <c r="H117" i="1"/>
  <c r="P117" i="1"/>
  <c r="O116" i="1"/>
  <c r="H118" i="1"/>
  <c r="R118" i="1"/>
  <c r="K117" i="1"/>
  <c r="T118" i="1"/>
  <c r="B116" i="1"/>
  <c r="Z55" i="1"/>
  <c r="Z19" i="1" s="1"/>
  <c r="Y19" i="1"/>
  <c r="X56" i="1"/>
  <c r="X20" i="1" s="1"/>
  <c r="W20" i="1"/>
  <c r="AB56" i="1"/>
  <c r="AB20" i="1" s="1"/>
  <c r="AA20" i="1"/>
  <c r="S64" i="1"/>
  <c r="L64" i="1"/>
  <c r="L67" i="1" s="1"/>
  <c r="U64" i="1"/>
  <c r="U66" i="1" s="1"/>
  <c r="P64" i="1"/>
  <c r="P67" i="1" s="1"/>
  <c r="J64" i="1"/>
  <c r="J67" i="1" s="1"/>
  <c r="O64" i="1"/>
  <c r="O67" i="1" s="1"/>
  <c r="N64" i="1"/>
  <c r="N67" i="1" s="1"/>
  <c r="I64" i="1"/>
  <c r="M64" i="1"/>
  <c r="M67" i="1" s="1"/>
  <c r="K64" i="1"/>
  <c r="K67" i="1" s="1"/>
  <c r="T64" i="1"/>
  <c r="Q64" i="1"/>
  <c r="V64" i="1"/>
  <c r="R64" i="1"/>
  <c r="G55" i="1" l="1"/>
  <c r="H55" i="1" s="1"/>
  <c r="H19" i="1" s="1"/>
  <c r="G54" i="1"/>
  <c r="H54" i="1" s="1"/>
  <c r="H18" i="1" s="1"/>
  <c r="G56" i="1"/>
  <c r="G20" i="1" s="1"/>
  <c r="I55" i="1"/>
  <c r="J55" i="1" s="1"/>
  <c r="J19" i="1" s="1"/>
  <c r="I54" i="1"/>
  <c r="J54" i="1" s="1"/>
  <c r="J18" i="1" s="1"/>
  <c r="I56" i="1"/>
  <c r="J56" i="1" s="1"/>
  <c r="J20" i="1" s="1"/>
  <c r="H61" i="1"/>
  <c r="H64" i="1" s="1"/>
  <c r="H67" i="1" s="1"/>
  <c r="J66" i="1"/>
  <c r="J65" i="1"/>
  <c r="Q66" i="1"/>
  <c r="Q67" i="1"/>
  <c r="V65" i="1"/>
  <c r="V67" i="1"/>
  <c r="T66" i="1"/>
  <c r="T67" i="1"/>
  <c r="U65" i="1"/>
  <c r="U67" i="1"/>
  <c r="S66" i="1"/>
  <c r="S67" i="1"/>
  <c r="R65" i="1"/>
  <c r="R67" i="1"/>
  <c r="I66" i="1"/>
  <c r="I67" i="1"/>
  <c r="K65" i="1"/>
  <c r="L65" i="1"/>
  <c r="O66" i="1"/>
  <c r="S65" i="1"/>
  <c r="L66" i="1"/>
  <c r="N66" i="1"/>
  <c r="K66" i="1"/>
  <c r="O65" i="1"/>
  <c r="I65" i="1"/>
  <c r="N65" i="1"/>
  <c r="M66" i="1"/>
  <c r="V66" i="1"/>
  <c r="P66" i="1"/>
  <c r="M65" i="1"/>
  <c r="T65" i="1"/>
  <c r="P65" i="1"/>
  <c r="Q65" i="1"/>
  <c r="R66" i="1"/>
  <c r="I18" i="1" l="1"/>
  <c r="G19" i="1"/>
  <c r="I19" i="1"/>
  <c r="G18" i="1"/>
  <c r="H56" i="1"/>
  <c r="H20" i="1" s="1"/>
  <c r="I20" i="1"/>
  <c r="G61" i="1"/>
  <c r="G64" i="1" s="1"/>
  <c r="H66" i="1"/>
  <c r="H65" i="1"/>
  <c r="G65" i="1" l="1"/>
  <c r="G66" i="1"/>
  <c r="G67" i="1"/>
  <c r="E61" i="1" l="1"/>
  <c r="E64" i="1" s="1"/>
  <c r="D61" i="1"/>
  <c r="D64" i="1" s="1"/>
  <c r="C61" i="1"/>
  <c r="C64" i="1" s="1"/>
  <c r="B61" i="1"/>
  <c r="B64" i="1" s="1"/>
  <c r="F61" i="1"/>
  <c r="F64" i="1" s="1"/>
  <c r="B67" i="1" l="1"/>
  <c r="B66" i="1"/>
  <c r="B65" i="1"/>
  <c r="F65" i="1"/>
  <c r="F66" i="1"/>
  <c r="C67" i="1"/>
  <c r="C65" i="1"/>
  <c r="D65" i="1"/>
  <c r="D67" i="1"/>
  <c r="D66" i="1"/>
  <c r="E65" i="1"/>
  <c r="E66" i="1"/>
  <c r="E67" i="1"/>
  <c r="C66" i="1"/>
  <c r="F67" i="1"/>
  <c r="E54" i="1" l="1"/>
  <c r="E56" i="1"/>
  <c r="E55" i="1"/>
  <c r="F56" i="1" l="1"/>
  <c r="F20" i="1" s="1"/>
  <c r="E20" i="1"/>
  <c r="F54" i="1"/>
  <c r="F18" i="1" s="1"/>
  <c r="E18" i="1"/>
  <c r="F55" i="1"/>
  <c r="F19" i="1" s="1"/>
  <c r="E19" i="1"/>
</calcChain>
</file>

<file path=xl/sharedStrings.xml><?xml version="1.0" encoding="utf-8"?>
<sst xmlns="http://schemas.openxmlformats.org/spreadsheetml/2006/main" count="206" uniqueCount="65">
  <si>
    <t xml:space="preserve">Age </t>
  </si>
  <si>
    <t>csp</t>
  </si>
  <si>
    <t xml:space="preserve">Px mini </t>
  </si>
  <si>
    <t>Px maxi</t>
  </si>
  <si>
    <t>Habitude d'achat</t>
  </si>
  <si>
    <t>C1</t>
  </si>
  <si>
    <t>C2</t>
  </si>
  <si>
    <t>C3</t>
  </si>
  <si>
    <t>C4</t>
  </si>
  <si>
    <t>C5</t>
  </si>
  <si>
    <t>Moyenne prix minimum</t>
  </si>
  <si>
    <t>Moyenne prix maximum</t>
  </si>
  <si>
    <t>Moyenne prix</t>
  </si>
  <si>
    <t>Nb de personne avec habitude d'achat</t>
  </si>
  <si>
    <t>Nb de personne sondée</t>
  </si>
  <si>
    <t>Moyenne C1</t>
  </si>
  <si>
    <t>Moyenne C2</t>
  </si>
  <si>
    <t>Moyenne C3</t>
  </si>
  <si>
    <t>Moyenne C4</t>
  </si>
  <si>
    <t>Moyenne C5</t>
  </si>
  <si>
    <t xml:space="preserve">Nombre de client potentiellement perdu </t>
  </si>
  <si>
    <t>Prix mini</t>
  </si>
  <si>
    <t>Prix maxi</t>
  </si>
  <si>
    <t>somme</t>
  </si>
  <si>
    <t>total</t>
  </si>
  <si>
    <t>px mini cum</t>
  </si>
  <si>
    <t>px maxi cum</t>
  </si>
  <si>
    <t>Coûts de fabrication du produit</t>
  </si>
  <si>
    <t>Ca potentiel</t>
  </si>
  <si>
    <t xml:space="preserve">total % </t>
  </si>
  <si>
    <t>Marge</t>
  </si>
  <si>
    <t>Tarif optimal pour un max de personne</t>
  </si>
  <si>
    <t xml:space="preserve">Ca max </t>
  </si>
  <si>
    <t>Marge max</t>
  </si>
  <si>
    <t>sexe</t>
  </si>
  <si>
    <t>Nombre d'homme</t>
  </si>
  <si>
    <t>Nombre de femme</t>
  </si>
  <si>
    <t>Général</t>
  </si>
  <si>
    <t>moyenne d'age</t>
  </si>
  <si>
    <t>Avec habitude d'achat</t>
  </si>
  <si>
    <t>sans habitude d'achat</t>
  </si>
  <si>
    <t>nombre de client potentiel sans habitude d'achat</t>
  </si>
  <si>
    <t>homme</t>
  </si>
  <si>
    <t>femme</t>
  </si>
  <si>
    <t>nombre de client potentiel hommes</t>
  </si>
  <si>
    <t>nombre de client potentiel femmes</t>
  </si>
  <si>
    <t>CSP-</t>
  </si>
  <si>
    <t>Nombre de client potentiellement  avec habitude d'achat</t>
  </si>
  <si>
    <t>nombre de client potentiel cps-</t>
  </si>
  <si>
    <t>CSP -/+</t>
  </si>
  <si>
    <t>nombre de client potentiel cps -/+</t>
  </si>
  <si>
    <t>CSP+</t>
  </si>
  <si>
    <t>nombre de client potentiel cps+</t>
  </si>
  <si>
    <t>caté age</t>
  </si>
  <si>
    <t>nombre de client potentiel age &lt; 20 ans</t>
  </si>
  <si>
    <t>nombre de client potentiel age de 21 a 40 ans</t>
  </si>
  <si>
    <t>age de 21 a 40 ans</t>
  </si>
  <si>
    <t>age de 41 a 65 ans</t>
  </si>
  <si>
    <t>nombre de client potentiel age de 41 a 65 ans</t>
  </si>
  <si>
    <t>age de + de 65 ans</t>
  </si>
  <si>
    <t>age &lt;de - de 20 ans</t>
  </si>
  <si>
    <t>nombre de client potentiel age de + de 65 ans</t>
  </si>
  <si>
    <t>Nb de personne CSP+</t>
  </si>
  <si>
    <t>Nb de personne CSP -/+</t>
  </si>
  <si>
    <t>Nb de personne CSP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</si>
</sst>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NumberFormat="1"/>
    <xf numFmtId="9" fontId="0" fillId="0" borderId="0" xfId="1" applyFont="1"/>
    <xf numFmtId="0" fontId="0" fillId="0" borderId="3" xfId="0" applyBorder="1"/>
    <xf numFmtId="0" fontId="0" fillId="0" borderId="4" xfId="0" applyBorder="1"/>
    <xf numFmtId="9" fontId="0" fillId="0" borderId="3" xfId="0" applyNumberFormat="1" applyBorder="1"/>
    <xf numFmtId="0" fontId="0" fillId="0" borderId="5" xfId="0" applyBorder="1"/>
    <xf numFmtId="0" fontId="0" fillId="0" borderId="6" xfId="0" applyBorder="1"/>
    <xf numFmtId="0" fontId="0" fillId="0" borderId="3" xfId="0" applyNumberFormat="1" applyBorder="1"/>
    <xf numFmtId="0" fontId="0" fillId="0" borderId="5" xfId="0" applyNumberFormat="1" applyBorder="1"/>
    <xf numFmtId="0" fontId="2" fillId="0" borderId="0" xfId="0" applyFo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Border="1"/>
    <xf numFmtId="0" fontId="0" fillId="0" borderId="0" xfId="0" applyNumberFormat="1" applyBorder="1"/>
    <xf numFmtId="0" fontId="0" fillId="2" borderId="3" xfId="0" applyFill="1" applyBorder="1" applyAlignment="1"/>
    <xf numFmtId="0" fontId="0" fillId="2" borderId="4" xfId="0" applyFill="1" applyBorder="1" applyAlignme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 client gagner par rapport aux prix</a:t>
            </a:r>
          </a:p>
        </c:rich>
      </c:tx>
      <c:layout>
        <c:manualLayout>
          <c:xMode val="edge"/>
          <c:yMode val="edge"/>
          <c:x val="0.11940266841644795"/>
          <c:y val="2.7777777777777776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037729658792649"/>
          <c:y val="0.19943314377369495"/>
          <c:w val="0.86351159230096242"/>
          <c:h val="0.68921660834062404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général!$B$59:$V$59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général!$C$65:$W$65</c:f>
              <c:numCache>
                <c:formatCode>0%</c:formatCode>
                <c:ptCount val="21"/>
                <c:pt idx="0">
                  <c:v>0</c:v>
                </c:pt>
                <c:pt idx="1">
                  <c:v>7.6923076923076872E-2</c:v>
                </c:pt>
                <c:pt idx="2">
                  <c:v>0.23076923076923073</c:v>
                </c:pt>
                <c:pt idx="3">
                  <c:v>0.30769230769230771</c:v>
                </c:pt>
                <c:pt idx="4">
                  <c:v>0.69230769230769229</c:v>
                </c:pt>
                <c:pt idx="5">
                  <c:v>0.76923076923076916</c:v>
                </c:pt>
                <c:pt idx="6">
                  <c:v>0.84615384615384615</c:v>
                </c:pt>
                <c:pt idx="7">
                  <c:v>0.69230769230769229</c:v>
                </c:pt>
                <c:pt idx="8">
                  <c:v>0.38461538461538458</c:v>
                </c:pt>
                <c:pt idx="9">
                  <c:v>0.23076923076923073</c:v>
                </c:pt>
                <c:pt idx="10">
                  <c:v>0.23076923076923073</c:v>
                </c:pt>
                <c:pt idx="11">
                  <c:v>0.15384615384615385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0279936"/>
        <c:axId val="90281472"/>
        <c:axId val="0"/>
      </c:bar3DChart>
      <c:catAx>
        <c:axId val="90279936"/>
        <c:scaling>
          <c:orientation val="minMax"/>
        </c:scaling>
        <c:delete val="0"/>
        <c:axPos val="b"/>
        <c:majorTickMark val="none"/>
        <c:minorTickMark val="none"/>
        <c:tickLblPos val="nextTo"/>
        <c:crossAx val="90281472"/>
        <c:crosses val="autoZero"/>
        <c:auto val="1"/>
        <c:lblAlgn val="ctr"/>
        <c:lblOffset val="100"/>
        <c:noMultiLvlLbl val="0"/>
      </c:catAx>
      <c:valAx>
        <c:axId val="90281472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902799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potentiel réalisable </a:t>
            </a:r>
          </a:p>
        </c:rich>
      </c:tx>
      <c:layout>
        <c:manualLayout>
          <c:xMode val="edge"/>
          <c:yMode val="edge"/>
          <c:x val="0.16879519092371523"/>
          <c:y val="9.2592472332710993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général!$B$59:$V$59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général!$C$66:$W$66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9</c:v>
                </c:pt>
                <c:pt idx="3">
                  <c:v>16</c:v>
                </c:pt>
                <c:pt idx="4">
                  <c:v>45</c:v>
                </c:pt>
                <c:pt idx="5">
                  <c:v>60</c:v>
                </c:pt>
                <c:pt idx="6">
                  <c:v>77</c:v>
                </c:pt>
                <c:pt idx="7">
                  <c:v>72</c:v>
                </c:pt>
                <c:pt idx="8">
                  <c:v>45</c:v>
                </c:pt>
                <c:pt idx="9">
                  <c:v>30</c:v>
                </c:pt>
                <c:pt idx="10">
                  <c:v>33</c:v>
                </c:pt>
                <c:pt idx="11">
                  <c:v>24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8379264"/>
        <c:axId val="98380800"/>
        <c:axId val="0"/>
      </c:bar3DChart>
      <c:catAx>
        <c:axId val="98379264"/>
        <c:scaling>
          <c:orientation val="minMax"/>
        </c:scaling>
        <c:delete val="0"/>
        <c:axPos val="b"/>
        <c:majorTickMark val="out"/>
        <c:minorTickMark val="none"/>
        <c:tickLblPos val="nextTo"/>
        <c:crossAx val="98380800"/>
        <c:crosses val="autoZero"/>
        <c:auto val="1"/>
        <c:lblAlgn val="ctr"/>
        <c:lblOffset val="100"/>
        <c:noMultiLvlLbl val="0"/>
      </c:catAx>
      <c:valAx>
        <c:axId val="98380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3792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potentiel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4766185476815392E-2"/>
          <c:y val="0.1901738845144357"/>
          <c:w val="0.89745603674540686"/>
          <c:h val="0.6892166083406240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général!$B$59:$V$59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général!$C$67:$W$67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8</c:v>
                </c:pt>
                <c:pt idx="4">
                  <c:v>27</c:v>
                </c:pt>
                <c:pt idx="5">
                  <c:v>40</c:v>
                </c:pt>
                <c:pt idx="6">
                  <c:v>55</c:v>
                </c:pt>
                <c:pt idx="7">
                  <c:v>54</c:v>
                </c:pt>
                <c:pt idx="8">
                  <c:v>35</c:v>
                </c:pt>
                <c:pt idx="9">
                  <c:v>24</c:v>
                </c:pt>
                <c:pt idx="10">
                  <c:v>27</c:v>
                </c:pt>
                <c:pt idx="11">
                  <c:v>20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396800"/>
        <c:axId val="98414976"/>
      </c:barChart>
      <c:catAx>
        <c:axId val="98396800"/>
        <c:scaling>
          <c:orientation val="minMax"/>
        </c:scaling>
        <c:delete val="0"/>
        <c:axPos val="b"/>
        <c:majorTickMark val="out"/>
        <c:minorTickMark val="none"/>
        <c:tickLblPos val="nextTo"/>
        <c:crossAx val="98414976"/>
        <c:crosses val="autoZero"/>
        <c:auto val="1"/>
        <c:lblAlgn val="ctr"/>
        <c:lblOffset val="100"/>
        <c:noMultiLvlLbl val="0"/>
      </c:catAx>
      <c:valAx>
        <c:axId val="984149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3968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général!$C$91:$W$91</c:f>
              <c:numCache>
                <c:formatCode>0%</c:formatCode>
                <c:ptCount val="21"/>
                <c:pt idx="0">
                  <c:v>0</c:v>
                </c:pt>
                <c:pt idx="1">
                  <c:v>0.16666666666666663</c:v>
                </c:pt>
                <c:pt idx="2">
                  <c:v>0.16666666666666663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0.83333333333333337</c:v>
                </c:pt>
                <c:pt idx="6">
                  <c:v>0.66666666666666674</c:v>
                </c:pt>
                <c:pt idx="7">
                  <c:v>0.5</c:v>
                </c:pt>
                <c:pt idx="8">
                  <c:v>0.16666666666666663</c:v>
                </c:pt>
                <c:pt idx="9">
                  <c:v>0.16666666666666663</c:v>
                </c:pt>
                <c:pt idx="10">
                  <c:v>0.16666666666666663</c:v>
                </c:pt>
                <c:pt idx="11">
                  <c:v>0.16666666666666663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8842496"/>
        <c:axId val="98844032"/>
        <c:axId val="0"/>
      </c:bar3DChart>
      <c:catAx>
        <c:axId val="98842496"/>
        <c:scaling>
          <c:orientation val="minMax"/>
        </c:scaling>
        <c:delete val="0"/>
        <c:axPos val="b"/>
        <c:majorTickMark val="out"/>
        <c:minorTickMark val="none"/>
        <c:tickLblPos val="nextTo"/>
        <c:crossAx val="98844032"/>
        <c:crosses val="autoZero"/>
        <c:auto val="1"/>
        <c:lblAlgn val="ctr"/>
        <c:lblOffset val="100"/>
        <c:noMultiLvlLbl val="0"/>
      </c:catAx>
      <c:valAx>
        <c:axId val="9884403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88424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général!$C$92:$W$92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20</c:v>
                </c:pt>
                <c:pt idx="5">
                  <c:v>30</c:v>
                </c:pt>
                <c:pt idx="6">
                  <c:v>28</c:v>
                </c:pt>
                <c:pt idx="7">
                  <c:v>24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864512"/>
        <c:axId val="98870400"/>
      </c:barChart>
      <c:catAx>
        <c:axId val="98864512"/>
        <c:scaling>
          <c:orientation val="minMax"/>
        </c:scaling>
        <c:delete val="0"/>
        <c:axPos val="b"/>
        <c:majorTickMark val="out"/>
        <c:minorTickMark val="none"/>
        <c:tickLblPos val="nextTo"/>
        <c:crossAx val="98870400"/>
        <c:crosses val="autoZero"/>
        <c:auto val="1"/>
        <c:lblAlgn val="ctr"/>
        <c:lblOffset val="100"/>
        <c:noMultiLvlLbl val="0"/>
      </c:catAx>
      <c:valAx>
        <c:axId val="98870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8645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général!$C$93:$V$93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12</c:v>
                </c:pt>
                <c:pt idx="5">
                  <c:v>20</c:v>
                </c:pt>
                <c:pt idx="6">
                  <c:v>20</c:v>
                </c:pt>
                <c:pt idx="7">
                  <c:v>18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160448"/>
        <c:axId val="99161984"/>
      </c:barChart>
      <c:catAx>
        <c:axId val="99160448"/>
        <c:scaling>
          <c:orientation val="minMax"/>
        </c:scaling>
        <c:delete val="0"/>
        <c:axPos val="b"/>
        <c:majorTickMark val="out"/>
        <c:minorTickMark val="none"/>
        <c:tickLblPos val="nextTo"/>
        <c:crossAx val="99161984"/>
        <c:crosses val="autoZero"/>
        <c:auto val="1"/>
        <c:lblAlgn val="ctr"/>
        <c:lblOffset val="100"/>
        <c:noMultiLvlLbl val="0"/>
      </c:catAx>
      <c:valAx>
        <c:axId val="991619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1604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général!$C$91:$W$91</c:f>
              <c:numCache>
                <c:formatCode>0%</c:formatCode>
                <c:ptCount val="21"/>
                <c:pt idx="0">
                  <c:v>0</c:v>
                </c:pt>
                <c:pt idx="1">
                  <c:v>0.16666666666666663</c:v>
                </c:pt>
                <c:pt idx="2">
                  <c:v>0.16666666666666663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0.83333333333333337</c:v>
                </c:pt>
                <c:pt idx="6">
                  <c:v>0.66666666666666674</c:v>
                </c:pt>
                <c:pt idx="7">
                  <c:v>0.5</c:v>
                </c:pt>
                <c:pt idx="8">
                  <c:v>0.16666666666666663</c:v>
                </c:pt>
                <c:pt idx="9">
                  <c:v>0.16666666666666663</c:v>
                </c:pt>
                <c:pt idx="10">
                  <c:v>0.16666666666666663</c:v>
                </c:pt>
                <c:pt idx="11">
                  <c:v>0.16666666666666663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9182848"/>
        <c:axId val="99184640"/>
        <c:axId val="0"/>
      </c:bar3DChart>
      <c:catAx>
        <c:axId val="99182848"/>
        <c:scaling>
          <c:orientation val="minMax"/>
        </c:scaling>
        <c:delete val="0"/>
        <c:axPos val="b"/>
        <c:majorTickMark val="out"/>
        <c:minorTickMark val="none"/>
        <c:tickLblPos val="nextTo"/>
        <c:crossAx val="99184640"/>
        <c:crosses val="autoZero"/>
        <c:auto val="1"/>
        <c:lblAlgn val="ctr"/>
        <c:lblOffset val="100"/>
        <c:noMultiLvlLbl val="0"/>
      </c:catAx>
      <c:valAx>
        <c:axId val="9918464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91828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général!$C$92:$W$92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20</c:v>
                </c:pt>
                <c:pt idx="5">
                  <c:v>30</c:v>
                </c:pt>
                <c:pt idx="6">
                  <c:v>28</c:v>
                </c:pt>
                <c:pt idx="7">
                  <c:v>24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198080"/>
        <c:axId val="99199616"/>
      </c:barChart>
      <c:catAx>
        <c:axId val="99198080"/>
        <c:scaling>
          <c:orientation val="minMax"/>
        </c:scaling>
        <c:delete val="0"/>
        <c:axPos val="b"/>
        <c:majorTickMark val="out"/>
        <c:minorTickMark val="none"/>
        <c:tickLblPos val="nextTo"/>
        <c:crossAx val="99199616"/>
        <c:crosses val="autoZero"/>
        <c:auto val="1"/>
        <c:lblAlgn val="ctr"/>
        <c:lblOffset val="100"/>
        <c:noMultiLvlLbl val="0"/>
      </c:catAx>
      <c:valAx>
        <c:axId val="991996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1980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général!$C$93:$V$93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12</c:v>
                </c:pt>
                <c:pt idx="5">
                  <c:v>20</c:v>
                </c:pt>
                <c:pt idx="6">
                  <c:v>20</c:v>
                </c:pt>
                <c:pt idx="7">
                  <c:v>18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493760"/>
        <c:axId val="99495296"/>
      </c:barChart>
      <c:catAx>
        <c:axId val="99493760"/>
        <c:scaling>
          <c:orientation val="minMax"/>
        </c:scaling>
        <c:delete val="0"/>
        <c:axPos val="b"/>
        <c:majorTickMark val="out"/>
        <c:minorTickMark val="none"/>
        <c:tickLblPos val="nextTo"/>
        <c:crossAx val="99495296"/>
        <c:crosses val="autoZero"/>
        <c:auto val="1"/>
        <c:lblAlgn val="ctr"/>
        <c:lblOffset val="100"/>
        <c:noMultiLvlLbl val="0"/>
      </c:catAx>
      <c:valAx>
        <c:axId val="99495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493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général!$B$110:$V$110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général!$C$116:$W$116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0.2857142857142857</c:v>
                </c:pt>
                <c:pt idx="3">
                  <c:v>0.2857142857142857</c:v>
                </c:pt>
                <c:pt idx="4">
                  <c:v>0.7142857142857143</c:v>
                </c:pt>
                <c:pt idx="5">
                  <c:v>0.7142857142857143</c:v>
                </c:pt>
                <c:pt idx="6">
                  <c:v>1</c:v>
                </c:pt>
                <c:pt idx="7">
                  <c:v>0.85714285714285721</c:v>
                </c:pt>
                <c:pt idx="8">
                  <c:v>0.5714285714285714</c:v>
                </c:pt>
                <c:pt idx="9">
                  <c:v>0.2857142857142857</c:v>
                </c:pt>
                <c:pt idx="10">
                  <c:v>0.2857142857142857</c:v>
                </c:pt>
                <c:pt idx="11">
                  <c:v>0.1428571428571429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9524608"/>
        <c:axId val="99526144"/>
        <c:axId val="0"/>
      </c:bar3DChart>
      <c:catAx>
        <c:axId val="99524608"/>
        <c:scaling>
          <c:orientation val="minMax"/>
        </c:scaling>
        <c:delete val="0"/>
        <c:axPos val="b"/>
        <c:majorTickMark val="out"/>
        <c:minorTickMark val="none"/>
        <c:tickLblPos val="nextTo"/>
        <c:crossAx val="99526144"/>
        <c:crosses val="autoZero"/>
        <c:auto val="1"/>
        <c:lblAlgn val="ctr"/>
        <c:lblOffset val="100"/>
        <c:noMultiLvlLbl val="0"/>
      </c:catAx>
      <c:valAx>
        <c:axId val="9952614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9524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général!$B$110:$V$110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général!$C$117:$W$117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8</c:v>
                </c:pt>
                <c:pt idx="4">
                  <c:v>25</c:v>
                </c:pt>
                <c:pt idx="5">
                  <c:v>30</c:v>
                </c:pt>
                <c:pt idx="6">
                  <c:v>49</c:v>
                </c:pt>
                <c:pt idx="7">
                  <c:v>48</c:v>
                </c:pt>
                <c:pt idx="8">
                  <c:v>36</c:v>
                </c:pt>
                <c:pt idx="9">
                  <c:v>20</c:v>
                </c:pt>
                <c:pt idx="10">
                  <c:v>22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968704"/>
        <c:axId val="98970240"/>
      </c:barChart>
      <c:catAx>
        <c:axId val="98968704"/>
        <c:scaling>
          <c:orientation val="minMax"/>
        </c:scaling>
        <c:delete val="0"/>
        <c:axPos val="b"/>
        <c:majorTickMark val="out"/>
        <c:minorTickMark val="none"/>
        <c:tickLblPos val="nextTo"/>
        <c:crossAx val="98970240"/>
        <c:crosses val="autoZero"/>
        <c:auto val="1"/>
        <c:lblAlgn val="ctr"/>
        <c:lblOffset val="100"/>
        <c:noMultiLvlLbl val="0"/>
      </c:catAx>
      <c:valAx>
        <c:axId val="98970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9687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général!$B$110:$V$110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général!$C$118:$V$118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15</c:v>
                </c:pt>
                <c:pt idx="5">
                  <c:v>20</c:v>
                </c:pt>
                <c:pt idx="6">
                  <c:v>35</c:v>
                </c:pt>
                <c:pt idx="7">
                  <c:v>36</c:v>
                </c:pt>
                <c:pt idx="8">
                  <c:v>28</c:v>
                </c:pt>
                <c:pt idx="9">
                  <c:v>16</c:v>
                </c:pt>
                <c:pt idx="10">
                  <c:v>18</c:v>
                </c:pt>
                <c:pt idx="11">
                  <c:v>10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998144"/>
        <c:axId val="98999680"/>
      </c:barChart>
      <c:catAx>
        <c:axId val="98998144"/>
        <c:scaling>
          <c:orientation val="minMax"/>
        </c:scaling>
        <c:delete val="0"/>
        <c:axPos val="b"/>
        <c:majorTickMark val="out"/>
        <c:minorTickMark val="none"/>
        <c:tickLblPos val="nextTo"/>
        <c:crossAx val="98999680"/>
        <c:crosses val="autoZero"/>
        <c:auto val="1"/>
        <c:lblAlgn val="ctr"/>
        <c:lblOffset val="100"/>
        <c:noMultiLvlLbl val="0"/>
      </c:catAx>
      <c:valAx>
        <c:axId val="98999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998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général!$C$91:$W$91</c:f>
              <c:numCache>
                <c:formatCode>0%</c:formatCode>
                <c:ptCount val="21"/>
                <c:pt idx="0">
                  <c:v>0</c:v>
                </c:pt>
                <c:pt idx="1">
                  <c:v>0.16666666666666663</c:v>
                </c:pt>
                <c:pt idx="2">
                  <c:v>0.16666666666666663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0.83333333333333337</c:v>
                </c:pt>
                <c:pt idx="6">
                  <c:v>0.66666666666666674</c:v>
                </c:pt>
                <c:pt idx="7">
                  <c:v>0.5</c:v>
                </c:pt>
                <c:pt idx="8">
                  <c:v>0.16666666666666663</c:v>
                </c:pt>
                <c:pt idx="9">
                  <c:v>0.16666666666666663</c:v>
                </c:pt>
                <c:pt idx="10">
                  <c:v>0.16666666666666663</c:v>
                </c:pt>
                <c:pt idx="11">
                  <c:v>0.16666666666666663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9024896"/>
        <c:axId val="99026432"/>
        <c:axId val="0"/>
      </c:bar3DChart>
      <c:catAx>
        <c:axId val="99024896"/>
        <c:scaling>
          <c:orientation val="minMax"/>
        </c:scaling>
        <c:delete val="0"/>
        <c:axPos val="b"/>
        <c:majorTickMark val="out"/>
        <c:minorTickMark val="none"/>
        <c:tickLblPos val="nextTo"/>
        <c:crossAx val="99026432"/>
        <c:crosses val="autoZero"/>
        <c:auto val="1"/>
        <c:lblAlgn val="ctr"/>
        <c:lblOffset val="100"/>
        <c:noMultiLvlLbl val="0"/>
      </c:catAx>
      <c:valAx>
        <c:axId val="9902643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90248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général!$C$92:$W$92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20</c:v>
                </c:pt>
                <c:pt idx="5">
                  <c:v>30</c:v>
                </c:pt>
                <c:pt idx="6">
                  <c:v>28</c:v>
                </c:pt>
                <c:pt idx="7">
                  <c:v>24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071104"/>
        <c:axId val="99072640"/>
      </c:barChart>
      <c:catAx>
        <c:axId val="99071104"/>
        <c:scaling>
          <c:orientation val="minMax"/>
        </c:scaling>
        <c:delete val="0"/>
        <c:axPos val="b"/>
        <c:majorTickMark val="out"/>
        <c:minorTickMark val="none"/>
        <c:tickLblPos val="nextTo"/>
        <c:crossAx val="99072640"/>
        <c:crosses val="autoZero"/>
        <c:auto val="1"/>
        <c:lblAlgn val="ctr"/>
        <c:lblOffset val="100"/>
        <c:noMultiLvlLbl val="0"/>
      </c:catAx>
      <c:valAx>
        <c:axId val="990726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0711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général!$C$93:$V$93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12</c:v>
                </c:pt>
                <c:pt idx="5">
                  <c:v>20</c:v>
                </c:pt>
                <c:pt idx="6">
                  <c:v>20</c:v>
                </c:pt>
                <c:pt idx="7">
                  <c:v>18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080064"/>
        <c:axId val="99081600"/>
      </c:barChart>
      <c:catAx>
        <c:axId val="99080064"/>
        <c:scaling>
          <c:orientation val="minMax"/>
        </c:scaling>
        <c:delete val="0"/>
        <c:axPos val="b"/>
        <c:majorTickMark val="out"/>
        <c:minorTickMark val="none"/>
        <c:tickLblPos val="nextTo"/>
        <c:crossAx val="99081600"/>
        <c:crosses val="autoZero"/>
        <c:auto val="1"/>
        <c:lblAlgn val="ctr"/>
        <c:lblOffset val="100"/>
        <c:noMultiLvlLbl val="0"/>
      </c:catAx>
      <c:valAx>
        <c:axId val="990816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0800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général!$B$137:$V$137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général!$C$143:$W$143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0.25</c:v>
                </c:pt>
                <c:pt idx="3">
                  <c:v>0.25</c:v>
                </c:pt>
                <c:pt idx="4">
                  <c:v>0.75</c:v>
                </c:pt>
                <c:pt idx="5">
                  <c:v>0.75</c:v>
                </c:pt>
                <c:pt idx="6">
                  <c:v>0.875</c:v>
                </c:pt>
                <c:pt idx="7">
                  <c:v>0.75</c:v>
                </c:pt>
                <c:pt idx="8">
                  <c:v>0.5</c:v>
                </c:pt>
                <c:pt idx="9">
                  <c:v>0.375</c:v>
                </c:pt>
                <c:pt idx="10">
                  <c:v>0.375</c:v>
                </c:pt>
                <c:pt idx="11">
                  <c:v>0.25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9110912"/>
        <c:axId val="99112448"/>
        <c:axId val="0"/>
      </c:bar3DChart>
      <c:catAx>
        <c:axId val="99110912"/>
        <c:scaling>
          <c:orientation val="minMax"/>
        </c:scaling>
        <c:delete val="0"/>
        <c:axPos val="b"/>
        <c:majorTickMark val="out"/>
        <c:minorTickMark val="none"/>
        <c:tickLblPos val="nextTo"/>
        <c:crossAx val="99112448"/>
        <c:crosses val="autoZero"/>
        <c:auto val="1"/>
        <c:lblAlgn val="ctr"/>
        <c:lblOffset val="100"/>
        <c:noMultiLvlLbl val="0"/>
      </c:catAx>
      <c:valAx>
        <c:axId val="991124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91109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général!$B$137:$V$137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général!$C$144:$W$144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8</c:v>
                </c:pt>
                <c:pt idx="4">
                  <c:v>30</c:v>
                </c:pt>
                <c:pt idx="5">
                  <c:v>36</c:v>
                </c:pt>
                <c:pt idx="6">
                  <c:v>49</c:v>
                </c:pt>
                <c:pt idx="7">
                  <c:v>48</c:v>
                </c:pt>
                <c:pt idx="8">
                  <c:v>36</c:v>
                </c:pt>
                <c:pt idx="9">
                  <c:v>30</c:v>
                </c:pt>
                <c:pt idx="10">
                  <c:v>33</c:v>
                </c:pt>
                <c:pt idx="11">
                  <c:v>24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148928"/>
        <c:axId val="99150464"/>
      </c:barChart>
      <c:catAx>
        <c:axId val="99148928"/>
        <c:scaling>
          <c:orientation val="minMax"/>
        </c:scaling>
        <c:delete val="0"/>
        <c:axPos val="b"/>
        <c:majorTickMark val="out"/>
        <c:minorTickMark val="none"/>
        <c:tickLblPos val="nextTo"/>
        <c:crossAx val="99150464"/>
        <c:crosses val="autoZero"/>
        <c:auto val="1"/>
        <c:lblAlgn val="ctr"/>
        <c:lblOffset val="100"/>
        <c:noMultiLvlLbl val="0"/>
      </c:catAx>
      <c:valAx>
        <c:axId val="991504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1489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général!$B$137:$V$137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général!$C$145:$V$145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18</c:v>
                </c:pt>
                <c:pt idx="5">
                  <c:v>24</c:v>
                </c:pt>
                <c:pt idx="6">
                  <c:v>35</c:v>
                </c:pt>
                <c:pt idx="7">
                  <c:v>36</c:v>
                </c:pt>
                <c:pt idx="8">
                  <c:v>28</c:v>
                </c:pt>
                <c:pt idx="9">
                  <c:v>24</c:v>
                </c:pt>
                <c:pt idx="10">
                  <c:v>27</c:v>
                </c:pt>
                <c:pt idx="11">
                  <c:v>20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903360"/>
        <c:axId val="99904896"/>
      </c:barChart>
      <c:catAx>
        <c:axId val="99903360"/>
        <c:scaling>
          <c:orientation val="minMax"/>
        </c:scaling>
        <c:delete val="0"/>
        <c:axPos val="b"/>
        <c:majorTickMark val="out"/>
        <c:minorTickMark val="none"/>
        <c:tickLblPos val="nextTo"/>
        <c:crossAx val="99904896"/>
        <c:crosses val="autoZero"/>
        <c:auto val="1"/>
        <c:lblAlgn val="ctr"/>
        <c:lblOffset val="100"/>
        <c:noMultiLvlLbl val="0"/>
      </c:catAx>
      <c:valAx>
        <c:axId val="99904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9033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général!$C$91:$W$91</c:f>
              <c:numCache>
                <c:formatCode>0%</c:formatCode>
                <c:ptCount val="21"/>
                <c:pt idx="0">
                  <c:v>0</c:v>
                </c:pt>
                <c:pt idx="1">
                  <c:v>0.16666666666666663</c:v>
                </c:pt>
                <c:pt idx="2">
                  <c:v>0.16666666666666663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0.83333333333333337</c:v>
                </c:pt>
                <c:pt idx="6">
                  <c:v>0.66666666666666674</c:v>
                </c:pt>
                <c:pt idx="7">
                  <c:v>0.5</c:v>
                </c:pt>
                <c:pt idx="8">
                  <c:v>0.16666666666666663</c:v>
                </c:pt>
                <c:pt idx="9">
                  <c:v>0.16666666666666663</c:v>
                </c:pt>
                <c:pt idx="10">
                  <c:v>0.16666666666666663</c:v>
                </c:pt>
                <c:pt idx="11">
                  <c:v>0.16666666666666663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9926016"/>
        <c:axId val="99927552"/>
        <c:axId val="0"/>
      </c:bar3DChart>
      <c:catAx>
        <c:axId val="99926016"/>
        <c:scaling>
          <c:orientation val="minMax"/>
        </c:scaling>
        <c:delete val="0"/>
        <c:axPos val="b"/>
        <c:majorTickMark val="out"/>
        <c:minorTickMark val="none"/>
        <c:tickLblPos val="nextTo"/>
        <c:crossAx val="99927552"/>
        <c:crosses val="autoZero"/>
        <c:auto val="1"/>
        <c:lblAlgn val="ctr"/>
        <c:lblOffset val="100"/>
        <c:noMultiLvlLbl val="0"/>
      </c:catAx>
      <c:valAx>
        <c:axId val="999275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999260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général!$C$92:$W$92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20</c:v>
                </c:pt>
                <c:pt idx="5">
                  <c:v>30</c:v>
                </c:pt>
                <c:pt idx="6">
                  <c:v>28</c:v>
                </c:pt>
                <c:pt idx="7">
                  <c:v>24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960320"/>
        <c:axId val="99961856"/>
      </c:barChart>
      <c:catAx>
        <c:axId val="99960320"/>
        <c:scaling>
          <c:orientation val="minMax"/>
        </c:scaling>
        <c:delete val="0"/>
        <c:axPos val="b"/>
        <c:majorTickMark val="out"/>
        <c:minorTickMark val="none"/>
        <c:tickLblPos val="nextTo"/>
        <c:crossAx val="99961856"/>
        <c:crosses val="autoZero"/>
        <c:auto val="1"/>
        <c:lblAlgn val="ctr"/>
        <c:lblOffset val="100"/>
        <c:noMultiLvlLbl val="0"/>
      </c:catAx>
      <c:valAx>
        <c:axId val="999618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9603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général!$C$93:$V$93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12</c:v>
                </c:pt>
                <c:pt idx="5">
                  <c:v>20</c:v>
                </c:pt>
                <c:pt idx="6">
                  <c:v>20</c:v>
                </c:pt>
                <c:pt idx="7">
                  <c:v>18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985664"/>
        <c:axId val="99991552"/>
      </c:barChart>
      <c:catAx>
        <c:axId val="99985664"/>
        <c:scaling>
          <c:orientation val="minMax"/>
        </c:scaling>
        <c:delete val="0"/>
        <c:axPos val="b"/>
        <c:majorTickMark val="out"/>
        <c:minorTickMark val="none"/>
        <c:tickLblPos val="nextTo"/>
        <c:crossAx val="99991552"/>
        <c:crosses val="autoZero"/>
        <c:auto val="1"/>
        <c:lblAlgn val="ctr"/>
        <c:lblOffset val="100"/>
        <c:noMultiLvlLbl val="0"/>
      </c:catAx>
      <c:valAx>
        <c:axId val="99991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99856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général!$B$165:$V$165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général!$C$171:$W$171</c:f>
              <c:numCache>
                <c:formatCode>0%</c:formatCode>
                <c:ptCount val="21"/>
                <c:pt idx="0">
                  <c:v>0</c:v>
                </c:pt>
                <c:pt idx="1">
                  <c:v>0.19999999999999996</c:v>
                </c:pt>
                <c:pt idx="2">
                  <c:v>0.19999999999999996</c:v>
                </c:pt>
                <c:pt idx="3">
                  <c:v>0.4</c:v>
                </c:pt>
                <c:pt idx="4">
                  <c:v>0.6</c:v>
                </c:pt>
                <c:pt idx="5">
                  <c:v>0.8</c:v>
                </c:pt>
                <c:pt idx="6">
                  <c:v>0.8</c:v>
                </c:pt>
                <c:pt idx="7">
                  <c:v>0.6</c:v>
                </c:pt>
                <c:pt idx="8">
                  <c:v>0.19999999999999996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0352384"/>
        <c:axId val="100353920"/>
        <c:axId val="0"/>
      </c:bar3DChart>
      <c:catAx>
        <c:axId val="100352384"/>
        <c:scaling>
          <c:orientation val="minMax"/>
        </c:scaling>
        <c:delete val="0"/>
        <c:axPos val="b"/>
        <c:majorTickMark val="out"/>
        <c:minorTickMark val="none"/>
        <c:tickLblPos val="nextTo"/>
        <c:crossAx val="100353920"/>
        <c:crosses val="autoZero"/>
        <c:auto val="1"/>
        <c:lblAlgn val="ctr"/>
        <c:lblOffset val="100"/>
        <c:noMultiLvlLbl val="0"/>
      </c:catAx>
      <c:valAx>
        <c:axId val="10035392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03523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général!$B$165:$V$165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général!$C$172:$W$172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15</c:v>
                </c:pt>
                <c:pt idx="5">
                  <c:v>24</c:v>
                </c:pt>
                <c:pt idx="6">
                  <c:v>28</c:v>
                </c:pt>
                <c:pt idx="7">
                  <c:v>24</c:v>
                </c:pt>
                <c:pt idx="8">
                  <c:v>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382208"/>
        <c:axId val="100383744"/>
      </c:barChart>
      <c:catAx>
        <c:axId val="100382208"/>
        <c:scaling>
          <c:orientation val="minMax"/>
        </c:scaling>
        <c:delete val="0"/>
        <c:axPos val="b"/>
        <c:majorTickMark val="out"/>
        <c:minorTickMark val="none"/>
        <c:tickLblPos val="nextTo"/>
        <c:crossAx val="100383744"/>
        <c:crosses val="autoZero"/>
        <c:auto val="1"/>
        <c:lblAlgn val="ctr"/>
        <c:lblOffset val="100"/>
        <c:noMultiLvlLbl val="0"/>
      </c:catAx>
      <c:valAx>
        <c:axId val="1003837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382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général!$B$165:$V$165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général!$C$173:$V$173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9</c:v>
                </c:pt>
                <c:pt idx="5">
                  <c:v>16</c:v>
                </c:pt>
                <c:pt idx="6">
                  <c:v>20</c:v>
                </c:pt>
                <c:pt idx="7">
                  <c:v>18</c:v>
                </c:pt>
                <c:pt idx="8">
                  <c:v>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075392"/>
        <c:axId val="100076928"/>
      </c:barChart>
      <c:catAx>
        <c:axId val="100075392"/>
        <c:scaling>
          <c:orientation val="minMax"/>
        </c:scaling>
        <c:delete val="0"/>
        <c:axPos val="b"/>
        <c:majorTickMark val="out"/>
        <c:minorTickMark val="none"/>
        <c:tickLblPos val="nextTo"/>
        <c:crossAx val="100076928"/>
        <c:crosses val="autoZero"/>
        <c:auto val="1"/>
        <c:lblAlgn val="ctr"/>
        <c:lblOffset val="100"/>
        <c:noMultiLvlLbl val="0"/>
      </c:catAx>
      <c:valAx>
        <c:axId val="100076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0753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général!$C$91:$W$91</c:f>
              <c:numCache>
                <c:formatCode>0%</c:formatCode>
                <c:ptCount val="21"/>
                <c:pt idx="0">
                  <c:v>0</c:v>
                </c:pt>
                <c:pt idx="1">
                  <c:v>0.16666666666666663</c:v>
                </c:pt>
                <c:pt idx="2">
                  <c:v>0.16666666666666663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0.83333333333333337</c:v>
                </c:pt>
                <c:pt idx="6">
                  <c:v>0.66666666666666674</c:v>
                </c:pt>
                <c:pt idx="7">
                  <c:v>0.5</c:v>
                </c:pt>
                <c:pt idx="8">
                  <c:v>0.16666666666666663</c:v>
                </c:pt>
                <c:pt idx="9">
                  <c:v>0.16666666666666663</c:v>
                </c:pt>
                <c:pt idx="10">
                  <c:v>0.16666666666666663</c:v>
                </c:pt>
                <c:pt idx="11">
                  <c:v>0.16666666666666663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0102144"/>
        <c:axId val="100103680"/>
        <c:axId val="0"/>
      </c:bar3DChart>
      <c:catAx>
        <c:axId val="100102144"/>
        <c:scaling>
          <c:orientation val="minMax"/>
        </c:scaling>
        <c:delete val="0"/>
        <c:axPos val="b"/>
        <c:majorTickMark val="out"/>
        <c:minorTickMark val="none"/>
        <c:tickLblPos val="nextTo"/>
        <c:crossAx val="100103680"/>
        <c:crosses val="autoZero"/>
        <c:auto val="1"/>
        <c:lblAlgn val="ctr"/>
        <c:lblOffset val="100"/>
        <c:noMultiLvlLbl val="0"/>
      </c:catAx>
      <c:valAx>
        <c:axId val="1001036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01021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général!$C$92:$W$92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20</c:v>
                </c:pt>
                <c:pt idx="5">
                  <c:v>30</c:v>
                </c:pt>
                <c:pt idx="6">
                  <c:v>28</c:v>
                </c:pt>
                <c:pt idx="7">
                  <c:v>24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132352"/>
        <c:axId val="100133888"/>
      </c:barChart>
      <c:catAx>
        <c:axId val="100132352"/>
        <c:scaling>
          <c:orientation val="minMax"/>
        </c:scaling>
        <c:delete val="0"/>
        <c:axPos val="b"/>
        <c:majorTickMark val="out"/>
        <c:minorTickMark val="none"/>
        <c:tickLblPos val="nextTo"/>
        <c:crossAx val="100133888"/>
        <c:crosses val="autoZero"/>
        <c:auto val="1"/>
        <c:lblAlgn val="ctr"/>
        <c:lblOffset val="100"/>
        <c:noMultiLvlLbl val="0"/>
      </c:catAx>
      <c:valAx>
        <c:axId val="100133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1323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général!$C$93:$V$93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12</c:v>
                </c:pt>
                <c:pt idx="5">
                  <c:v>20</c:v>
                </c:pt>
                <c:pt idx="6">
                  <c:v>20</c:v>
                </c:pt>
                <c:pt idx="7">
                  <c:v>18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215040"/>
        <c:axId val="100237312"/>
      </c:barChart>
      <c:catAx>
        <c:axId val="100215040"/>
        <c:scaling>
          <c:orientation val="minMax"/>
        </c:scaling>
        <c:delete val="0"/>
        <c:axPos val="b"/>
        <c:majorTickMark val="out"/>
        <c:minorTickMark val="none"/>
        <c:tickLblPos val="nextTo"/>
        <c:crossAx val="100237312"/>
        <c:crosses val="autoZero"/>
        <c:auto val="1"/>
        <c:lblAlgn val="ctr"/>
        <c:lblOffset val="100"/>
        <c:noMultiLvlLbl val="0"/>
      </c:catAx>
      <c:valAx>
        <c:axId val="100237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2150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général!$B$191:$V$191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général!$C$197:$W$197</c:f>
              <c:numCache>
                <c:formatCode>0%</c:formatCode>
                <c:ptCount val="21"/>
                <c:pt idx="0">
                  <c:v>0</c:v>
                </c:pt>
                <c:pt idx="1">
                  <c:v>0.33333333333333337</c:v>
                </c:pt>
                <c:pt idx="2">
                  <c:v>0.33333333333333337</c:v>
                </c:pt>
                <c:pt idx="3">
                  <c:v>0.33333333333333337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0.66666666666666674</c:v>
                </c:pt>
                <c:pt idx="8">
                  <c:v>0.33333333333333337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0262272"/>
        <c:axId val="100263808"/>
        <c:axId val="0"/>
      </c:bar3DChart>
      <c:catAx>
        <c:axId val="100262272"/>
        <c:scaling>
          <c:orientation val="minMax"/>
        </c:scaling>
        <c:delete val="0"/>
        <c:axPos val="b"/>
        <c:majorTickMark val="out"/>
        <c:minorTickMark val="none"/>
        <c:tickLblPos val="nextTo"/>
        <c:crossAx val="100263808"/>
        <c:crosses val="autoZero"/>
        <c:auto val="1"/>
        <c:lblAlgn val="ctr"/>
        <c:lblOffset val="100"/>
        <c:noMultiLvlLbl val="0"/>
      </c:catAx>
      <c:valAx>
        <c:axId val="10026380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0262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général!$B$191:$V$191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général!$C$198:$W$198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16</c:v>
                </c:pt>
                <c:pt idx="8">
                  <c:v>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296192"/>
        <c:axId val="100297728"/>
      </c:barChart>
      <c:catAx>
        <c:axId val="100296192"/>
        <c:scaling>
          <c:orientation val="minMax"/>
        </c:scaling>
        <c:delete val="0"/>
        <c:axPos val="b"/>
        <c:majorTickMark val="out"/>
        <c:minorTickMark val="none"/>
        <c:tickLblPos val="nextTo"/>
        <c:crossAx val="100297728"/>
        <c:crosses val="autoZero"/>
        <c:auto val="1"/>
        <c:lblAlgn val="ctr"/>
        <c:lblOffset val="100"/>
        <c:noMultiLvlLbl val="0"/>
      </c:catAx>
      <c:valAx>
        <c:axId val="100297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2961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général!$B$191:$V$191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général!$C$199:$V$199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9</c:v>
                </c:pt>
                <c:pt idx="5">
                  <c:v>12</c:v>
                </c:pt>
                <c:pt idx="6">
                  <c:v>15</c:v>
                </c:pt>
                <c:pt idx="7">
                  <c:v>12</c:v>
                </c:pt>
                <c:pt idx="8">
                  <c:v>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317440"/>
        <c:axId val="100323328"/>
      </c:barChart>
      <c:catAx>
        <c:axId val="100317440"/>
        <c:scaling>
          <c:orientation val="minMax"/>
        </c:scaling>
        <c:delete val="0"/>
        <c:axPos val="b"/>
        <c:majorTickMark val="out"/>
        <c:minorTickMark val="none"/>
        <c:tickLblPos val="nextTo"/>
        <c:crossAx val="100323328"/>
        <c:crosses val="autoZero"/>
        <c:auto val="1"/>
        <c:lblAlgn val="ctr"/>
        <c:lblOffset val="100"/>
        <c:noMultiLvlLbl val="0"/>
      </c:catAx>
      <c:valAx>
        <c:axId val="100323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3174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général!$C$91:$W$91</c:f>
              <c:numCache>
                <c:formatCode>0%</c:formatCode>
                <c:ptCount val="21"/>
                <c:pt idx="0">
                  <c:v>0</c:v>
                </c:pt>
                <c:pt idx="1">
                  <c:v>0.16666666666666663</c:v>
                </c:pt>
                <c:pt idx="2">
                  <c:v>0.16666666666666663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0.83333333333333337</c:v>
                </c:pt>
                <c:pt idx="6">
                  <c:v>0.66666666666666674</c:v>
                </c:pt>
                <c:pt idx="7">
                  <c:v>0.5</c:v>
                </c:pt>
                <c:pt idx="8">
                  <c:v>0.16666666666666663</c:v>
                </c:pt>
                <c:pt idx="9">
                  <c:v>0.16666666666666663</c:v>
                </c:pt>
                <c:pt idx="10">
                  <c:v>0.16666666666666663</c:v>
                </c:pt>
                <c:pt idx="11">
                  <c:v>0.16666666666666663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0426112"/>
        <c:axId val="100427648"/>
        <c:axId val="0"/>
      </c:bar3DChart>
      <c:catAx>
        <c:axId val="100426112"/>
        <c:scaling>
          <c:orientation val="minMax"/>
        </c:scaling>
        <c:delete val="0"/>
        <c:axPos val="b"/>
        <c:majorTickMark val="out"/>
        <c:minorTickMark val="none"/>
        <c:tickLblPos val="nextTo"/>
        <c:crossAx val="100427648"/>
        <c:crosses val="autoZero"/>
        <c:auto val="1"/>
        <c:lblAlgn val="ctr"/>
        <c:lblOffset val="100"/>
        <c:noMultiLvlLbl val="0"/>
      </c:catAx>
      <c:valAx>
        <c:axId val="1004276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04261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général!$C$92:$W$92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20</c:v>
                </c:pt>
                <c:pt idx="5">
                  <c:v>30</c:v>
                </c:pt>
                <c:pt idx="6">
                  <c:v>28</c:v>
                </c:pt>
                <c:pt idx="7">
                  <c:v>24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451840"/>
        <c:axId val="100453376"/>
      </c:barChart>
      <c:catAx>
        <c:axId val="100451840"/>
        <c:scaling>
          <c:orientation val="minMax"/>
        </c:scaling>
        <c:delete val="0"/>
        <c:axPos val="b"/>
        <c:majorTickMark val="out"/>
        <c:minorTickMark val="none"/>
        <c:tickLblPos val="nextTo"/>
        <c:crossAx val="100453376"/>
        <c:crosses val="autoZero"/>
        <c:auto val="1"/>
        <c:lblAlgn val="ctr"/>
        <c:lblOffset val="100"/>
        <c:noMultiLvlLbl val="0"/>
      </c:catAx>
      <c:valAx>
        <c:axId val="100453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4518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général!$C$93:$V$93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12</c:v>
                </c:pt>
                <c:pt idx="5">
                  <c:v>20</c:v>
                </c:pt>
                <c:pt idx="6">
                  <c:v>20</c:v>
                </c:pt>
                <c:pt idx="7">
                  <c:v>18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538624"/>
        <c:axId val="100548608"/>
      </c:barChart>
      <c:catAx>
        <c:axId val="100538624"/>
        <c:scaling>
          <c:orientation val="minMax"/>
        </c:scaling>
        <c:delete val="0"/>
        <c:axPos val="b"/>
        <c:majorTickMark val="out"/>
        <c:minorTickMark val="none"/>
        <c:tickLblPos val="nextTo"/>
        <c:crossAx val="100548608"/>
        <c:crosses val="autoZero"/>
        <c:auto val="1"/>
        <c:lblAlgn val="ctr"/>
        <c:lblOffset val="100"/>
        <c:noMultiLvlLbl val="0"/>
      </c:catAx>
      <c:valAx>
        <c:axId val="100548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538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général!$B$217:$V$217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général!$C$223:$W$223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0.33333333333333337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0.66666666666666674</c:v>
                </c:pt>
                <c:pt idx="6">
                  <c:v>0.83333333333333337</c:v>
                </c:pt>
                <c:pt idx="7">
                  <c:v>0.83333333333333337</c:v>
                </c:pt>
                <c:pt idx="8">
                  <c:v>0.5</c:v>
                </c:pt>
                <c:pt idx="9">
                  <c:v>0.5</c:v>
                </c:pt>
                <c:pt idx="10">
                  <c:v>0.5</c:v>
                </c:pt>
                <c:pt idx="11">
                  <c:v>0.33333333333333337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0573568"/>
        <c:axId val="100575104"/>
        <c:axId val="0"/>
      </c:bar3DChart>
      <c:catAx>
        <c:axId val="100573568"/>
        <c:scaling>
          <c:orientation val="minMax"/>
        </c:scaling>
        <c:delete val="0"/>
        <c:axPos val="b"/>
        <c:majorTickMark val="out"/>
        <c:minorTickMark val="none"/>
        <c:tickLblPos val="nextTo"/>
        <c:crossAx val="100575104"/>
        <c:crosses val="autoZero"/>
        <c:auto val="1"/>
        <c:lblAlgn val="ctr"/>
        <c:lblOffset val="100"/>
        <c:noMultiLvlLbl val="0"/>
      </c:catAx>
      <c:valAx>
        <c:axId val="10057510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05735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général!$B$217:$V$217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général!$C$224:$W$224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8</c:v>
                </c:pt>
                <c:pt idx="4">
                  <c:v>20</c:v>
                </c:pt>
                <c:pt idx="5">
                  <c:v>24</c:v>
                </c:pt>
                <c:pt idx="6">
                  <c:v>35</c:v>
                </c:pt>
                <c:pt idx="7">
                  <c:v>40</c:v>
                </c:pt>
                <c:pt idx="8">
                  <c:v>27</c:v>
                </c:pt>
                <c:pt idx="9">
                  <c:v>30</c:v>
                </c:pt>
                <c:pt idx="10">
                  <c:v>33</c:v>
                </c:pt>
                <c:pt idx="11">
                  <c:v>24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599296"/>
        <c:axId val="100600832"/>
      </c:barChart>
      <c:catAx>
        <c:axId val="100599296"/>
        <c:scaling>
          <c:orientation val="minMax"/>
        </c:scaling>
        <c:delete val="0"/>
        <c:axPos val="b"/>
        <c:majorTickMark val="out"/>
        <c:minorTickMark val="none"/>
        <c:tickLblPos val="nextTo"/>
        <c:crossAx val="100600832"/>
        <c:crosses val="autoZero"/>
        <c:auto val="1"/>
        <c:lblAlgn val="ctr"/>
        <c:lblOffset val="100"/>
        <c:noMultiLvlLbl val="0"/>
      </c:catAx>
      <c:valAx>
        <c:axId val="100600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5992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général!$B$217:$V$217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général!$C$225:$V$225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12</c:v>
                </c:pt>
                <c:pt idx="5">
                  <c:v>16</c:v>
                </c:pt>
                <c:pt idx="6">
                  <c:v>25</c:v>
                </c:pt>
                <c:pt idx="7">
                  <c:v>30</c:v>
                </c:pt>
                <c:pt idx="8">
                  <c:v>21</c:v>
                </c:pt>
                <c:pt idx="9">
                  <c:v>24</c:v>
                </c:pt>
                <c:pt idx="10">
                  <c:v>27</c:v>
                </c:pt>
                <c:pt idx="11">
                  <c:v>20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632832"/>
        <c:axId val="100642816"/>
      </c:barChart>
      <c:catAx>
        <c:axId val="100632832"/>
        <c:scaling>
          <c:orientation val="minMax"/>
        </c:scaling>
        <c:delete val="0"/>
        <c:axPos val="b"/>
        <c:majorTickMark val="out"/>
        <c:minorTickMark val="none"/>
        <c:tickLblPos val="nextTo"/>
        <c:crossAx val="100642816"/>
        <c:crosses val="autoZero"/>
        <c:auto val="1"/>
        <c:lblAlgn val="ctr"/>
        <c:lblOffset val="100"/>
        <c:noMultiLvlLbl val="0"/>
      </c:catAx>
      <c:valAx>
        <c:axId val="100642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6328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général!$C$91:$W$91</c:f>
              <c:numCache>
                <c:formatCode>0%</c:formatCode>
                <c:ptCount val="21"/>
                <c:pt idx="0">
                  <c:v>0</c:v>
                </c:pt>
                <c:pt idx="1">
                  <c:v>0.16666666666666663</c:v>
                </c:pt>
                <c:pt idx="2">
                  <c:v>0.16666666666666663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0.83333333333333337</c:v>
                </c:pt>
                <c:pt idx="6">
                  <c:v>0.66666666666666674</c:v>
                </c:pt>
                <c:pt idx="7">
                  <c:v>0.5</c:v>
                </c:pt>
                <c:pt idx="8">
                  <c:v>0.16666666666666663</c:v>
                </c:pt>
                <c:pt idx="9">
                  <c:v>0.16666666666666663</c:v>
                </c:pt>
                <c:pt idx="10">
                  <c:v>0.16666666666666663</c:v>
                </c:pt>
                <c:pt idx="11">
                  <c:v>0.16666666666666663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038016"/>
        <c:axId val="106039552"/>
        <c:axId val="0"/>
      </c:bar3DChart>
      <c:catAx>
        <c:axId val="106038016"/>
        <c:scaling>
          <c:orientation val="minMax"/>
        </c:scaling>
        <c:delete val="0"/>
        <c:axPos val="b"/>
        <c:majorTickMark val="out"/>
        <c:minorTickMark val="none"/>
        <c:tickLblPos val="nextTo"/>
        <c:crossAx val="106039552"/>
        <c:crosses val="autoZero"/>
        <c:auto val="1"/>
        <c:lblAlgn val="ctr"/>
        <c:lblOffset val="100"/>
        <c:noMultiLvlLbl val="0"/>
      </c:catAx>
      <c:valAx>
        <c:axId val="1060395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60380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général!$C$92:$W$92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20</c:v>
                </c:pt>
                <c:pt idx="5">
                  <c:v>30</c:v>
                </c:pt>
                <c:pt idx="6">
                  <c:v>28</c:v>
                </c:pt>
                <c:pt idx="7">
                  <c:v>24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071936"/>
        <c:axId val="106073472"/>
      </c:barChart>
      <c:catAx>
        <c:axId val="106071936"/>
        <c:scaling>
          <c:orientation val="minMax"/>
        </c:scaling>
        <c:delete val="0"/>
        <c:axPos val="b"/>
        <c:majorTickMark val="out"/>
        <c:minorTickMark val="none"/>
        <c:tickLblPos val="nextTo"/>
        <c:crossAx val="106073472"/>
        <c:crosses val="autoZero"/>
        <c:auto val="1"/>
        <c:lblAlgn val="ctr"/>
        <c:lblOffset val="100"/>
        <c:noMultiLvlLbl val="0"/>
      </c:catAx>
      <c:valAx>
        <c:axId val="106073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0719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général!$C$93:$V$93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12</c:v>
                </c:pt>
                <c:pt idx="5">
                  <c:v>20</c:v>
                </c:pt>
                <c:pt idx="6">
                  <c:v>20</c:v>
                </c:pt>
                <c:pt idx="7">
                  <c:v>18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080896"/>
        <c:axId val="106103168"/>
      </c:barChart>
      <c:catAx>
        <c:axId val="106080896"/>
        <c:scaling>
          <c:orientation val="minMax"/>
        </c:scaling>
        <c:delete val="0"/>
        <c:axPos val="b"/>
        <c:majorTickMark val="out"/>
        <c:minorTickMark val="none"/>
        <c:tickLblPos val="nextTo"/>
        <c:crossAx val="106103168"/>
        <c:crosses val="autoZero"/>
        <c:auto val="1"/>
        <c:lblAlgn val="ctr"/>
        <c:lblOffset val="100"/>
        <c:noMultiLvlLbl val="0"/>
      </c:catAx>
      <c:valAx>
        <c:axId val="1061031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0808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général!$B$243:$V$243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général!$C$249:$W$249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0.25</c:v>
                </c:pt>
                <c:pt idx="4">
                  <c:v>0.5</c:v>
                </c:pt>
                <c:pt idx="5">
                  <c:v>0.75</c:v>
                </c:pt>
                <c:pt idx="6">
                  <c:v>0.75</c:v>
                </c:pt>
                <c:pt idx="7">
                  <c:v>0.5</c:v>
                </c:pt>
                <c:pt idx="8">
                  <c:v>0.25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135936"/>
        <c:axId val="106137472"/>
        <c:axId val="0"/>
      </c:bar3DChart>
      <c:catAx>
        <c:axId val="106135936"/>
        <c:scaling>
          <c:orientation val="minMax"/>
        </c:scaling>
        <c:delete val="0"/>
        <c:axPos val="b"/>
        <c:majorTickMark val="out"/>
        <c:minorTickMark val="none"/>
        <c:tickLblPos val="nextTo"/>
        <c:crossAx val="106137472"/>
        <c:crosses val="autoZero"/>
        <c:auto val="1"/>
        <c:lblAlgn val="ctr"/>
        <c:lblOffset val="100"/>
        <c:noMultiLvlLbl val="0"/>
      </c:catAx>
      <c:valAx>
        <c:axId val="10613747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61359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général!$B$243:$V$243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général!$C$250:$W$250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</c:v>
                </c:pt>
                <c:pt idx="4">
                  <c:v>10</c:v>
                </c:pt>
                <c:pt idx="5">
                  <c:v>18</c:v>
                </c:pt>
                <c:pt idx="6">
                  <c:v>21</c:v>
                </c:pt>
                <c:pt idx="7">
                  <c:v>16</c:v>
                </c:pt>
                <c:pt idx="8">
                  <c:v>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6153472"/>
        <c:axId val="106155008"/>
      </c:barChart>
      <c:catAx>
        <c:axId val="106153472"/>
        <c:scaling>
          <c:orientation val="minMax"/>
        </c:scaling>
        <c:delete val="0"/>
        <c:axPos val="b"/>
        <c:majorTickMark val="out"/>
        <c:minorTickMark val="none"/>
        <c:tickLblPos val="nextTo"/>
        <c:crossAx val="106155008"/>
        <c:crosses val="autoZero"/>
        <c:auto val="1"/>
        <c:lblAlgn val="ctr"/>
        <c:lblOffset val="100"/>
        <c:noMultiLvlLbl val="0"/>
      </c:catAx>
      <c:valAx>
        <c:axId val="106155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153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général!$B$243:$V$243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général!$C$251:$V$251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</c:v>
                </c:pt>
                <c:pt idx="4">
                  <c:v>6</c:v>
                </c:pt>
                <c:pt idx="5">
                  <c:v>12</c:v>
                </c:pt>
                <c:pt idx="6">
                  <c:v>15</c:v>
                </c:pt>
                <c:pt idx="7">
                  <c:v>12</c:v>
                </c:pt>
                <c:pt idx="8">
                  <c:v>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227392"/>
        <c:axId val="107249664"/>
      </c:barChart>
      <c:catAx>
        <c:axId val="107227392"/>
        <c:scaling>
          <c:orientation val="minMax"/>
        </c:scaling>
        <c:delete val="0"/>
        <c:axPos val="b"/>
        <c:majorTickMark val="out"/>
        <c:minorTickMark val="none"/>
        <c:tickLblPos val="nextTo"/>
        <c:crossAx val="107249664"/>
        <c:crosses val="autoZero"/>
        <c:auto val="1"/>
        <c:lblAlgn val="ctr"/>
        <c:lblOffset val="100"/>
        <c:noMultiLvlLbl val="0"/>
      </c:catAx>
      <c:valAx>
        <c:axId val="107249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2273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général!$C$91:$W$91</c:f>
              <c:numCache>
                <c:formatCode>0%</c:formatCode>
                <c:ptCount val="21"/>
                <c:pt idx="0">
                  <c:v>0</c:v>
                </c:pt>
                <c:pt idx="1">
                  <c:v>0.16666666666666663</c:v>
                </c:pt>
                <c:pt idx="2">
                  <c:v>0.16666666666666663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0.83333333333333337</c:v>
                </c:pt>
                <c:pt idx="6">
                  <c:v>0.66666666666666674</c:v>
                </c:pt>
                <c:pt idx="7">
                  <c:v>0.5</c:v>
                </c:pt>
                <c:pt idx="8">
                  <c:v>0.16666666666666663</c:v>
                </c:pt>
                <c:pt idx="9">
                  <c:v>0.16666666666666663</c:v>
                </c:pt>
                <c:pt idx="10">
                  <c:v>0.16666666666666663</c:v>
                </c:pt>
                <c:pt idx="11">
                  <c:v>0.16666666666666663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278720"/>
        <c:axId val="107280256"/>
        <c:axId val="0"/>
      </c:bar3DChart>
      <c:catAx>
        <c:axId val="107278720"/>
        <c:scaling>
          <c:orientation val="minMax"/>
        </c:scaling>
        <c:delete val="0"/>
        <c:axPos val="b"/>
        <c:majorTickMark val="out"/>
        <c:minorTickMark val="none"/>
        <c:tickLblPos val="nextTo"/>
        <c:crossAx val="107280256"/>
        <c:crosses val="autoZero"/>
        <c:auto val="1"/>
        <c:lblAlgn val="ctr"/>
        <c:lblOffset val="100"/>
        <c:noMultiLvlLbl val="0"/>
      </c:catAx>
      <c:valAx>
        <c:axId val="10728025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72787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général!$C$92:$W$92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20</c:v>
                </c:pt>
                <c:pt idx="5">
                  <c:v>30</c:v>
                </c:pt>
                <c:pt idx="6">
                  <c:v>28</c:v>
                </c:pt>
                <c:pt idx="7">
                  <c:v>24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353600"/>
        <c:axId val="107355136"/>
      </c:barChart>
      <c:catAx>
        <c:axId val="107353600"/>
        <c:scaling>
          <c:orientation val="minMax"/>
        </c:scaling>
        <c:delete val="0"/>
        <c:axPos val="b"/>
        <c:majorTickMark val="out"/>
        <c:minorTickMark val="none"/>
        <c:tickLblPos val="nextTo"/>
        <c:crossAx val="107355136"/>
        <c:crosses val="autoZero"/>
        <c:auto val="1"/>
        <c:lblAlgn val="ctr"/>
        <c:lblOffset val="100"/>
        <c:noMultiLvlLbl val="0"/>
      </c:catAx>
      <c:valAx>
        <c:axId val="107355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353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général!$C$93:$V$93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12</c:v>
                </c:pt>
                <c:pt idx="5">
                  <c:v>20</c:v>
                </c:pt>
                <c:pt idx="6">
                  <c:v>20</c:v>
                </c:pt>
                <c:pt idx="7">
                  <c:v>18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399424"/>
        <c:axId val="107405312"/>
      </c:barChart>
      <c:catAx>
        <c:axId val="107399424"/>
        <c:scaling>
          <c:orientation val="minMax"/>
        </c:scaling>
        <c:delete val="0"/>
        <c:axPos val="b"/>
        <c:majorTickMark val="out"/>
        <c:minorTickMark val="none"/>
        <c:tickLblPos val="nextTo"/>
        <c:crossAx val="107405312"/>
        <c:crosses val="autoZero"/>
        <c:auto val="1"/>
        <c:lblAlgn val="ctr"/>
        <c:lblOffset val="100"/>
        <c:noMultiLvlLbl val="0"/>
      </c:catAx>
      <c:valAx>
        <c:axId val="107405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399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général!$B$270:$V$270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général!$C$276:$W$276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0.25</c:v>
                </c:pt>
                <c:pt idx="3">
                  <c:v>0.25</c:v>
                </c:pt>
                <c:pt idx="4">
                  <c:v>0.5</c:v>
                </c:pt>
                <c:pt idx="5">
                  <c:v>0.75</c:v>
                </c:pt>
                <c:pt idx="6">
                  <c:v>1</c:v>
                </c:pt>
                <c:pt idx="7">
                  <c:v>0.5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680128"/>
        <c:axId val="107681664"/>
        <c:axId val="0"/>
      </c:bar3DChart>
      <c:catAx>
        <c:axId val="107680128"/>
        <c:scaling>
          <c:orientation val="minMax"/>
        </c:scaling>
        <c:delete val="0"/>
        <c:axPos val="b"/>
        <c:majorTickMark val="out"/>
        <c:minorTickMark val="none"/>
        <c:tickLblPos val="nextTo"/>
        <c:crossAx val="107681664"/>
        <c:crosses val="autoZero"/>
        <c:auto val="1"/>
        <c:lblAlgn val="ctr"/>
        <c:lblOffset val="100"/>
        <c:noMultiLvlLbl val="0"/>
      </c:catAx>
      <c:valAx>
        <c:axId val="10768166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76801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général!$B$270:$V$270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général!$C$277:$W$277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4</c:v>
                </c:pt>
                <c:pt idx="4">
                  <c:v>10</c:v>
                </c:pt>
                <c:pt idx="5">
                  <c:v>18</c:v>
                </c:pt>
                <c:pt idx="6">
                  <c:v>28</c:v>
                </c:pt>
                <c:pt idx="7">
                  <c:v>16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705472"/>
        <c:axId val="107707008"/>
      </c:barChart>
      <c:catAx>
        <c:axId val="107705472"/>
        <c:scaling>
          <c:orientation val="minMax"/>
        </c:scaling>
        <c:delete val="0"/>
        <c:axPos val="b"/>
        <c:majorTickMark val="out"/>
        <c:minorTickMark val="none"/>
        <c:tickLblPos val="nextTo"/>
        <c:crossAx val="107707008"/>
        <c:crosses val="autoZero"/>
        <c:auto val="1"/>
        <c:lblAlgn val="ctr"/>
        <c:lblOffset val="100"/>
        <c:noMultiLvlLbl val="0"/>
      </c:catAx>
      <c:valAx>
        <c:axId val="107707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7054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général!$B$270:$V$270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général!$C$278:$V$278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6</c:v>
                </c:pt>
                <c:pt idx="5">
                  <c:v>12</c:v>
                </c:pt>
                <c:pt idx="6">
                  <c:v>20</c:v>
                </c:pt>
                <c:pt idx="7">
                  <c:v>12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739008"/>
        <c:axId val="107740544"/>
      </c:barChart>
      <c:catAx>
        <c:axId val="107739008"/>
        <c:scaling>
          <c:orientation val="minMax"/>
        </c:scaling>
        <c:delete val="0"/>
        <c:axPos val="b"/>
        <c:majorTickMark val="out"/>
        <c:minorTickMark val="none"/>
        <c:tickLblPos val="nextTo"/>
        <c:crossAx val="107740544"/>
        <c:crosses val="autoZero"/>
        <c:auto val="1"/>
        <c:lblAlgn val="ctr"/>
        <c:lblOffset val="100"/>
        <c:noMultiLvlLbl val="0"/>
      </c:catAx>
      <c:valAx>
        <c:axId val="1077405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7390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général!$C$91:$W$91</c:f>
              <c:numCache>
                <c:formatCode>0%</c:formatCode>
                <c:ptCount val="21"/>
                <c:pt idx="0">
                  <c:v>0</c:v>
                </c:pt>
                <c:pt idx="1">
                  <c:v>0.16666666666666663</c:v>
                </c:pt>
                <c:pt idx="2">
                  <c:v>0.16666666666666663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0.83333333333333337</c:v>
                </c:pt>
                <c:pt idx="6">
                  <c:v>0.66666666666666674</c:v>
                </c:pt>
                <c:pt idx="7">
                  <c:v>0.5</c:v>
                </c:pt>
                <c:pt idx="8">
                  <c:v>0.16666666666666663</c:v>
                </c:pt>
                <c:pt idx="9">
                  <c:v>0.16666666666666663</c:v>
                </c:pt>
                <c:pt idx="10">
                  <c:v>0.16666666666666663</c:v>
                </c:pt>
                <c:pt idx="11">
                  <c:v>0.16666666666666663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442176"/>
        <c:axId val="107443712"/>
        <c:axId val="0"/>
      </c:bar3DChart>
      <c:catAx>
        <c:axId val="107442176"/>
        <c:scaling>
          <c:orientation val="minMax"/>
        </c:scaling>
        <c:delete val="0"/>
        <c:axPos val="b"/>
        <c:majorTickMark val="out"/>
        <c:minorTickMark val="none"/>
        <c:tickLblPos val="nextTo"/>
        <c:crossAx val="107443712"/>
        <c:crosses val="autoZero"/>
        <c:auto val="1"/>
        <c:lblAlgn val="ctr"/>
        <c:lblOffset val="100"/>
        <c:noMultiLvlLbl val="0"/>
      </c:catAx>
      <c:valAx>
        <c:axId val="10744371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74421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général!$C$92:$W$92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20</c:v>
                </c:pt>
                <c:pt idx="5">
                  <c:v>30</c:v>
                </c:pt>
                <c:pt idx="6">
                  <c:v>28</c:v>
                </c:pt>
                <c:pt idx="7">
                  <c:v>24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467904"/>
        <c:axId val="107469440"/>
      </c:barChart>
      <c:catAx>
        <c:axId val="107467904"/>
        <c:scaling>
          <c:orientation val="minMax"/>
        </c:scaling>
        <c:delete val="0"/>
        <c:axPos val="b"/>
        <c:majorTickMark val="out"/>
        <c:minorTickMark val="none"/>
        <c:tickLblPos val="nextTo"/>
        <c:crossAx val="107469440"/>
        <c:crosses val="autoZero"/>
        <c:auto val="1"/>
        <c:lblAlgn val="ctr"/>
        <c:lblOffset val="100"/>
        <c:noMultiLvlLbl val="0"/>
      </c:catAx>
      <c:valAx>
        <c:axId val="1074694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4679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général!$C$93:$V$93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12</c:v>
                </c:pt>
                <c:pt idx="5">
                  <c:v>20</c:v>
                </c:pt>
                <c:pt idx="6">
                  <c:v>20</c:v>
                </c:pt>
                <c:pt idx="7">
                  <c:v>18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558784"/>
        <c:axId val="107560320"/>
      </c:barChart>
      <c:catAx>
        <c:axId val="107558784"/>
        <c:scaling>
          <c:orientation val="minMax"/>
        </c:scaling>
        <c:delete val="0"/>
        <c:axPos val="b"/>
        <c:majorTickMark val="out"/>
        <c:minorTickMark val="none"/>
        <c:tickLblPos val="nextTo"/>
        <c:crossAx val="107560320"/>
        <c:crosses val="autoZero"/>
        <c:auto val="1"/>
        <c:lblAlgn val="ctr"/>
        <c:lblOffset val="100"/>
        <c:noMultiLvlLbl val="0"/>
      </c:catAx>
      <c:valAx>
        <c:axId val="10756032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5587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général!$B$297:$V$297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général!$C$303:$W$303</c:f>
              <c:numCache>
                <c:formatCode>0%</c:formatCode>
                <c:ptCount val="21"/>
                <c:pt idx="0">
                  <c:v>0</c:v>
                </c:pt>
                <c:pt idx="1">
                  <c:v>0.19999999999999996</c:v>
                </c:pt>
                <c:pt idx="2">
                  <c:v>0.19999999999999996</c:v>
                </c:pt>
                <c:pt idx="3">
                  <c:v>0.4</c:v>
                </c:pt>
                <c:pt idx="4">
                  <c:v>0.8</c:v>
                </c:pt>
                <c:pt idx="5">
                  <c:v>0.8</c:v>
                </c:pt>
                <c:pt idx="6">
                  <c:v>0.6</c:v>
                </c:pt>
                <c:pt idx="7">
                  <c:v>0.6</c:v>
                </c:pt>
                <c:pt idx="8">
                  <c:v>0.19999999999999996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589632"/>
        <c:axId val="107591168"/>
        <c:axId val="0"/>
      </c:bar3DChart>
      <c:catAx>
        <c:axId val="107589632"/>
        <c:scaling>
          <c:orientation val="minMax"/>
        </c:scaling>
        <c:delete val="0"/>
        <c:axPos val="b"/>
        <c:majorTickMark val="out"/>
        <c:minorTickMark val="none"/>
        <c:tickLblPos val="nextTo"/>
        <c:crossAx val="107591168"/>
        <c:crosses val="autoZero"/>
        <c:auto val="1"/>
        <c:lblAlgn val="ctr"/>
        <c:lblOffset val="100"/>
        <c:noMultiLvlLbl val="0"/>
      </c:catAx>
      <c:valAx>
        <c:axId val="10759116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75896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général!$B$297:$V$297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général!$C$304:$W$304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20</c:v>
                </c:pt>
                <c:pt idx="5">
                  <c:v>24</c:v>
                </c:pt>
                <c:pt idx="6">
                  <c:v>21</c:v>
                </c:pt>
                <c:pt idx="7">
                  <c:v>24</c:v>
                </c:pt>
                <c:pt idx="8">
                  <c:v>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623552"/>
        <c:axId val="107625088"/>
      </c:barChart>
      <c:catAx>
        <c:axId val="107623552"/>
        <c:scaling>
          <c:orientation val="minMax"/>
        </c:scaling>
        <c:delete val="0"/>
        <c:axPos val="b"/>
        <c:majorTickMark val="out"/>
        <c:minorTickMark val="none"/>
        <c:tickLblPos val="nextTo"/>
        <c:crossAx val="107625088"/>
        <c:crosses val="autoZero"/>
        <c:auto val="1"/>
        <c:lblAlgn val="ctr"/>
        <c:lblOffset val="100"/>
        <c:noMultiLvlLbl val="0"/>
      </c:catAx>
      <c:valAx>
        <c:axId val="107625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6235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général!$B$297:$V$297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général!$C$305:$V$305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12</c:v>
                </c:pt>
                <c:pt idx="5">
                  <c:v>16</c:v>
                </c:pt>
                <c:pt idx="6">
                  <c:v>15</c:v>
                </c:pt>
                <c:pt idx="7">
                  <c:v>18</c:v>
                </c:pt>
                <c:pt idx="8">
                  <c:v>7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657088"/>
        <c:axId val="107658624"/>
      </c:barChart>
      <c:catAx>
        <c:axId val="107657088"/>
        <c:scaling>
          <c:orientation val="minMax"/>
        </c:scaling>
        <c:delete val="0"/>
        <c:axPos val="b"/>
        <c:majorTickMark val="out"/>
        <c:minorTickMark val="none"/>
        <c:tickLblPos val="nextTo"/>
        <c:crossAx val="107658624"/>
        <c:crosses val="autoZero"/>
        <c:auto val="1"/>
        <c:lblAlgn val="ctr"/>
        <c:lblOffset val="100"/>
        <c:noMultiLvlLbl val="0"/>
      </c:catAx>
      <c:valAx>
        <c:axId val="1076586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6570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général!$C$91:$W$91</c:f>
              <c:numCache>
                <c:formatCode>0%</c:formatCode>
                <c:ptCount val="21"/>
                <c:pt idx="0">
                  <c:v>0</c:v>
                </c:pt>
                <c:pt idx="1">
                  <c:v>0.16666666666666663</c:v>
                </c:pt>
                <c:pt idx="2">
                  <c:v>0.16666666666666663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0.83333333333333337</c:v>
                </c:pt>
                <c:pt idx="6">
                  <c:v>0.66666666666666674</c:v>
                </c:pt>
                <c:pt idx="7">
                  <c:v>0.5</c:v>
                </c:pt>
                <c:pt idx="8">
                  <c:v>0.16666666666666663</c:v>
                </c:pt>
                <c:pt idx="9">
                  <c:v>0.16666666666666663</c:v>
                </c:pt>
                <c:pt idx="10">
                  <c:v>0.16666666666666663</c:v>
                </c:pt>
                <c:pt idx="11">
                  <c:v>0.16666666666666663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810816"/>
        <c:axId val="107812352"/>
        <c:axId val="0"/>
      </c:bar3DChart>
      <c:catAx>
        <c:axId val="107810816"/>
        <c:scaling>
          <c:orientation val="minMax"/>
        </c:scaling>
        <c:delete val="0"/>
        <c:axPos val="b"/>
        <c:majorTickMark val="out"/>
        <c:minorTickMark val="none"/>
        <c:tickLblPos val="nextTo"/>
        <c:crossAx val="107812352"/>
        <c:crosses val="autoZero"/>
        <c:auto val="1"/>
        <c:lblAlgn val="ctr"/>
        <c:lblOffset val="100"/>
        <c:noMultiLvlLbl val="0"/>
      </c:catAx>
      <c:valAx>
        <c:axId val="1078123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78108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général!$C$92:$W$92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20</c:v>
                </c:pt>
                <c:pt idx="5">
                  <c:v>30</c:v>
                </c:pt>
                <c:pt idx="6">
                  <c:v>28</c:v>
                </c:pt>
                <c:pt idx="7">
                  <c:v>24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836544"/>
        <c:axId val="107838080"/>
      </c:barChart>
      <c:catAx>
        <c:axId val="107836544"/>
        <c:scaling>
          <c:orientation val="minMax"/>
        </c:scaling>
        <c:delete val="0"/>
        <c:axPos val="b"/>
        <c:majorTickMark val="out"/>
        <c:minorTickMark val="none"/>
        <c:tickLblPos val="nextTo"/>
        <c:crossAx val="107838080"/>
        <c:crosses val="autoZero"/>
        <c:auto val="1"/>
        <c:lblAlgn val="ctr"/>
        <c:lblOffset val="100"/>
        <c:noMultiLvlLbl val="0"/>
      </c:catAx>
      <c:valAx>
        <c:axId val="1078380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8365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général!$C$93:$V$93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12</c:v>
                </c:pt>
                <c:pt idx="5">
                  <c:v>20</c:v>
                </c:pt>
                <c:pt idx="6">
                  <c:v>20</c:v>
                </c:pt>
                <c:pt idx="7">
                  <c:v>18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882368"/>
        <c:axId val="107883904"/>
      </c:barChart>
      <c:catAx>
        <c:axId val="107882368"/>
        <c:scaling>
          <c:orientation val="minMax"/>
        </c:scaling>
        <c:delete val="0"/>
        <c:axPos val="b"/>
        <c:majorTickMark val="out"/>
        <c:minorTickMark val="none"/>
        <c:tickLblPos val="nextTo"/>
        <c:crossAx val="107883904"/>
        <c:crosses val="autoZero"/>
        <c:auto val="1"/>
        <c:lblAlgn val="ctr"/>
        <c:lblOffset val="100"/>
        <c:noMultiLvlLbl val="0"/>
      </c:catAx>
      <c:valAx>
        <c:axId val="1078839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8823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général!$B$324:$V$324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général!$C$330:$W$330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0.33333333333333337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0.66666666666666674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0.66666666666666674</c:v>
                </c:pt>
                <c:pt idx="10">
                  <c:v>0.66666666666666674</c:v>
                </c:pt>
                <c:pt idx="11">
                  <c:v>0.66666666666666674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913216"/>
        <c:axId val="107914752"/>
        <c:axId val="0"/>
      </c:bar3DChart>
      <c:catAx>
        <c:axId val="107913216"/>
        <c:scaling>
          <c:orientation val="minMax"/>
        </c:scaling>
        <c:delete val="0"/>
        <c:axPos val="b"/>
        <c:majorTickMark val="out"/>
        <c:minorTickMark val="none"/>
        <c:tickLblPos val="nextTo"/>
        <c:crossAx val="107914752"/>
        <c:crosses val="autoZero"/>
        <c:auto val="1"/>
        <c:lblAlgn val="ctr"/>
        <c:lblOffset val="100"/>
        <c:noMultiLvlLbl val="0"/>
      </c:catAx>
      <c:valAx>
        <c:axId val="107914752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79132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général!$B$324:$V$324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général!$C$331:$W$331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4</c:v>
                </c:pt>
                <c:pt idx="4">
                  <c:v>10</c:v>
                </c:pt>
                <c:pt idx="5">
                  <c:v>12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20</c:v>
                </c:pt>
                <c:pt idx="10">
                  <c:v>22</c:v>
                </c:pt>
                <c:pt idx="11">
                  <c:v>24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930752"/>
        <c:axId val="107932288"/>
      </c:barChart>
      <c:catAx>
        <c:axId val="107930752"/>
        <c:scaling>
          <c:orientation val="minMax"/>
        </c:scaling>
        <c:delete val="0"/>
        <c:axPos val="b"/>
        <c:majorTickMark val="out"/>
        <c:minorTickMark val="none"/>
        <c:tickLblPos val="nextTo"/>
        <c:crossAx val="107932288"/>
        <c:crosses val="autoZero"/>
        <c:auto val="1"/>
        <c:lblAlgn val="ctr"/>
        <c:lblOffset val="100"/>
        <c:noMultiLvlLbl val="0"/>
      </c:catAx>
      <c:valAx>
        <c:axId val="1079322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9307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général!$B$324:$V$324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général!$C$332:$V$332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6</c:v>
                </c:pt>
                <c:pt idx="5">
                  <c:v>8</c:v>
                </c:pt>
                <c:pt idx="6">
                  <c:v>15</c:v>
                </c:pt>
                <c:pt idx="7">
                  <c:v>18</c:v>
                </c:pt>
                <c:pt idx="8">
                  <c:v>21</c:v>
                </c:pt>
                <c:pt idx="9">
                  <c:v>16</c:v>
                </c:pt>
                <c:pt idx="10">
                  <c:v>18</c:v>
                </c:pt>
                <c:pt idx="11">
                  <c:v>20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7964288"/>
        <c:axId val="107965824"/>
      </c:barChart>
      <c:catAx>
        <c:axId val="107964288"/>
        <c:scaling>
          <c:orientation val="minMax"/>
        </c:scaling>
        <c:delete val="0"/>
        <c:axPos val="b"/>
        <c:majorTickMark val="out"/>
        <c:minorTickMark val="none"/>
        <c:tickLblPos val="nextTo"/>
        <c:crossAx val="107965824"/>
        <c:crosses val="autoZero"/>
        <c:auto val="1"/>
        <c:lblAlgn val="ctr"/>
        <c:lblOffset val="100"/>
        <c:noMultiLvlLbl val="0"/>
      </c:catAx>
      <c:valAx>
        <c:axId val="107965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79642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général!$C$91:$W$91</c:f>
              <c:numCache>
                <c:formatCode>0%</c:formatCode>
                <c:ptCount val="21"/>
                <c:pt idx="0">
                  <c:v>0</c:v>
                </c:pt>
                <c:pt idx="1">
                  <c:v>0.16666666666666663</c:v>
                </c:pt>
                <c:pt idx="2">
                  <c:v>0.16666666666666663</c:v>
                </c:pt>
                <c:pt idx="3">
                  <c:v>0.33333333333333337</c:v>
                </c:pt>
                <c:pt idx="4">
                  <c:v>0.66666666666666674</c:v>
                </c:pt>
                <c:pt idx="5">
                  <c:v>0.83333333333333337</c:v>
                </c:pt>
                <c:pt idx="6">
                  <c:v>0.66666666666666674</c:v>
                </c:pt>
                <c:pt idx="7">
                  <c:v>0.5</c:v>
                </c:pt>
                <c:pt idx="8">
                  <c:v>0.16666666666666663</c:v>
                </c:pt>
                <c:pt idx="9">
                  <c:v>0.16666666666666663</c:v>
                </c:pt>
                <c:pt idx="10">
                  <c:v>0.16666666666666663</c:v>
                </c:pt>
                <c:pt idx="11">
                  <c:v>0.16666666666666663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991040"/>
        <c:axId val="107992576"/>
        <c:axId val="0"/>
      </c:bar3DChart>
      <c:catAx>
        <c:axId val="107991040"/>
        <c:scaling>
          <c:orientation val="minMax"/>
        </c:scaling>
        <c:delete val="0"/>
        <c:axPos val="b"/>
        <c:majorTickMark val="out"/>
        <c:minorTickMark val="none"/>
        <c:tickLblPos val="nextTo"/>
        <c:crossAx val="107992576"/>
        <c:crosses val="autoZero"/>
        <c:auto val="1"/>
        <c:lblAlgn val="ctr"/>
        <c:lblOffset val="100"/>
        <c:noMultiLvlLbl val="0"/>
      </c:catAx>
      <c:valAx>
        <c:axId val="10799257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079910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général!$C$92:$W$92</c:f>
              <c:numCache>
                <c:formatCode>General</c:formatCode>
                <c:ptCount val="21"/>
                <c:pt idx="0">
                  <c:v>0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20</c:v>
                </c:pt>
                <c:pt idx="5">
                  <c:v>30</c:v>
                </c:pt>
                <c:pt idx="6">
                  <c:v>28</c:v>
                </c:pt>
                <c:pt idx="7">
                  <c:v>24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637696"/>
        <c:axId val="118639232"/>
      </c:barChart>
      <c:catAx>
        <c:axId val="118637696"/>
        <c:scaling>
          <c:orientation val="minMax"/>
        </c:scaling>
        <c:delete val="0"/>
        <c:axPos val="b"/>
        <c:majorTickMark val="out"/>
        <c:minorTickMark val="none"/>
        <c:tickLblPos val="nextTo"/>
        <c:crossAx val="118639232"/>
        <c:crosses val="autoZero"/>
        <c:auto val="1"/>
        <c:lblAlgn val="ctr"/>
        <c:lblOffset val="100"/>
        <c:noMultiLvlLbl val="0"/>
      </c:catAx>
      <c:valAx>
        <c:axId val="118639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6376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général!$B$85:$V$85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général!$C$93:$V$93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4</c:v>
                </c:pt>
                <c:pt idx="4">
                  <c:v>12</c:v>
                </c:pt>
                <c:pt idx="5">
                  <c:v>20</c:v>
                </c:pt>
                <c:pt idx="6">
                  <c:v>20</c:v>
                </c:pt>
                <c:pt idx="7">
                  <c:v>18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650752"/>
        <c:axId val="118652288"/>
      </c:barChart>
      <c:catAx>
        <c:axId val="118650752"/>
        <c:scaling>
          <c:orientation val="minMax"/>
        </c:scaling>
        <c:delete val="0"/>
        <c:axPos val="b"/>
        <c:majorTickMark val="out"/>
        <c:minorTickMark val="none"/>
        <c:tickLblPos val="nextTo"/>
        <c:crossAx val="118652288"/>
        <c:crosses val="autoZero"/>
        <c:auto val="1"/>
        <c:lblAlgn val="ctr"/>
        <c:lblOffset val="100"/>
        <c:noMultiLvlLbl val="0"/>
      </c:catAx>
      <c:valAx>
        <c:axId val="1186522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6507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% client gagner par rapport aux prix</a:t>
            </a:r>
          </a:p>
        </c:rich>
      </c:tx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général!$B$351:$V$351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général!$C$357:$W$357</c:f>
              <c:numCache>
                <c:formatCode>0%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8960128"/>
        <c:axId val="118961664"/>
        <c:axId val="0"/>
      </c:bar3DChart>
      <c:catAx>
        <c:axId val="118960128"/>
        <c:scaling>
          <c:orientation val="minMax"/>
        </c:scaling>
        <c:delete val="0"/>
        <c:axPos val="b"/>
        <c:majorTickMark val="out"/>
        <c:minorTickMark val="none"/>
        <c:tickLblPos val="nextTo"/>
        <c:crossAx val="118961664"/>
        <c:crosses val="autoZero"/>
        <c:auto val="1"/>
        <c:lblAlgn val="ctr"/>
        <c:lblOffset val="100"/>
        <c:noMultiLvlLbl val="0"/>
      </c:catAx>
      <c:valAx>
        <c:axId val="11896166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189601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général!$B$351:$V$351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général!$C$358:$W$358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985856"/>
        <c:axId val="118987392"/>
      </c:barChart>
      <c:catAx>
        <c:axId val="118985856"/>
        <c:scaling>
          <c:orientation val="minMax"/>
        </c:scaling>
        <c:delete val="0"/>
        <c:axPos val="b"/>
        <c:majorTickMark val="out"/>
        <c:minorTickMark val="none"/>
        <c:tickLblPos val="nextTo"/>
        <c:crossAx val="118987392"/>
        <c:crosses val="autoZero"/>
        <c:auto val="1"/>
        <c:lblAlgn val="ctr"/>
        <c:lblOffset val="100"/>
        <c:noMultiLvlLbl val="0"/>
      </c:catAx>
      <c:valAx>
        <c:axId val="1189873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9858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Marge max par rapport aux prix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général!$B$351:$V$351</c:f>
              <c:strCache>
                <c:ptCount val="1"/>
                <c:pt idx="0">
                  <c:v>0 1 2 3 4 5 6 7 8 9 10 11 12 13 14 15 16 17 18 19 20</c:v>
                </c:pt>
              </c:strCache>
            </c:strRef>
          </c:tx>
          <c:invertIfNegative val="0"/>
          <c:val>
            <c:numRef>
              <c:f>général!$C$359:$V$359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753152"/>
        <c:axId val="118754688"/>
      </c:barChart>
      <c:catAx>
        <c:axId val="118753152"/>
        <c:scaling>
          <c:orientation val="minMax"/>
        </c:scaling>
        <c:delete val="0"/>
        <c:axPos val="b"/>
        <c:majorTickMark val="out"/>
        <c:minorTickMark val="none"/>
        <c:tickLblPos val="nextTo"/>
        <c:crossAx val="118754688"/>
        <c:crosses val="autoZero"/>
        <c:auto val="1"/>
        <c:lblAlgn val="ctr"/>
        <c:lblOffset val="100"/>
        <c:noMultiLvlLbl val="0"/>
      </c:catAx>
      <c:valAx>
        <c:axId val="1187546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87531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9" Type="http://schemas.openxmlformats.org/officeDocument/2006/relationships/chart" Target="../charts/chart39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42" Type="http://schemas.openxmlformats.org/officeDocument/2006/relationships/chart" Target="../charts/chart42.xml"/><Relationship Id="rId47" Type="http://schemas.openxmlformats.org/officeDocument/2006/relationships/chart" Target="../charts/chart47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63" Type="http://schemas.openxmlformats.org/officeDocument/2006/relationships/chart" Target="../charts/chart6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41" Type="http://schemas.openxmlformats.org/officeDocument/2006/relationships/chart" Target="../charts/chart41.xml"/><Relationship Id="rId54" Type="http://schemas.openxmlformats.org/officeDocument/2006/relationships/chart" Target="../charts/chart54.xml"/><Relationship Id="rId62" Type="http://schemas.openxmlformats.org/officeDocument/2006/relationships/chart" Target="../charts/chart6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66" Type="http://schemas.openxmlformats.org/officeDocument/2006/relationships/chart" Target="../charts/chart66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49" Type="http://schemas.openxmlformats.org/officeDocument/2006/relationships/chart" Target="../charts/chart49.xml"/><Relationship Id="rId57" Type="http://schemas.openxmlformats.org/officeDocument/2006/relationships/chart" Target="../charts/chart57.xml"/><Relationship Id="rId61" Type="http://schemas.openxmlformats.org/officeDocument/2006/relationships/chart" Target="../charts/chart61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4" Type="http://schemas.openxmlformats.org/officeDocument/2006/relationships/chart" Target="../charts/chart44.xml"/><Relationship Id="rId52" Type="http://schemas.openxmlformats.org/officeDocument/2006/relationships/chart" Target="../charts/chart52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56" Type="http://schemas.openxmlformats.org/officeDocument/2006/relationships/chart" Target="../charts/chart56.xml"/><Relationship Id="rId64" Type="http://schemas.openxmlformats.org/officeDocument/2006/relationships/chart" Target="../charts/chart64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3" Type="http://schemas.openxmlformats.org/officeDocument/2006/relationships/chart" Target="../charts/chart3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46" Type="http://schemas.openxmlformats.org/officeDocument/2006/relationships/chart" Target="../charts/chart46.xml"/><Relationship Id="rId59" Type="http://schemas.openxmlformats.org/officeDocument/2006/relationships/chart" Target="../charts/chart59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3</xdr:row>
          <xdr:rowOff>85725</xdr:rowOff>
        </xdr:from>
        <xdr:to>
          <xdr:col>15</xdr:col>
          <xdr:colOff>19050</xdr:colOff>
          <xdr:row>7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67</xdr:row>
      <xdr:rowOff>147637</xdr:rowOff>
    </xdr:from>
    <xdr:to>
      <xdr:col>5</xdr:col>
      <xdr:colOff>371475</xdr:colOff>
      <xdr:row>77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1047750</xdr:colOff>
      <xdr:row>68</xdr:row>
      <xdr:rowOff>9525</xdr:rowOff>
    </xdr:from>
    <xdr:to>
      <xdr:col>10</xdr:col>
      <xdr:colOff>485775</xdr:colOff>
      <xdr:row>77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180975</xdr:colOff>
      <xdr:row>68</xdr:row>
      <xdr:rowOff>14287</xdr:rowOff>
    </xdr:from>
    <xdr:to>
      <xdr:col>15</xdr:col>
      <xdr:colOff>180975</xdr:colOff>
      <xdr:row>77</xdr:row>
      <xdr:rowOff>152400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93</xdr:row>
      <xdr:rowOff>61912</xdr:rowOff>
    </xdr:from>
    <xdr:to>
      <xdr:col>5</xdr:col>
      <xdr:colOff>828675</xdr:colOff>
      <xdr:row>107</xdr:row>
      <xdr:rowOff>138112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1009650</xdr:colOff>
      <xdr:row>93</xdr:row>
      <xdr:rowOff>61912</xdr:rowOff>
    </xdr:from>
    <xdr:to>
      <xdr:col>11</xdr:col>
      <xdr:colOff>714375</xdr:colOff>
      <xdr:row>107</xdr:row>
      <xdr:rowOff>138112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133350</xdr:colOff>
      <xdr:row>93</xdr:row>
      <xdr:rowOff>52387</xdr:rowOff>
    </xdr:from>
    <xdr:to>
      <xdr:col>18</xdr:col>
      <xdr:colOff>133350</xdr:colOff>
      <xdr:row>107</xdr:row>
      <xdr:rowOff>128587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66675</xdr:colOff>
      <xdr:row>118</xdr:row>
      <xdr:rowOff>61912</xdr:rowOff>
    </xdr:from>
    <xdr:to>
      <xdr:col>5</xdr:col>
      <xdr:colOff>828675</xdr:colOff>
      <xdr:row>132</xdr:row>
      <xdr:rowOff>138112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1009650</xdr:colOff>
      <xdr:row>118</xdr:row>
      <xdr:rowOff>61912</xdr:rowOff>
    </xdr:from>
    <xdr:to>
      <xdr:col>11</xdr:col>
      <xdr:colOff>714375</xdr:colOff>
      <xdr:row>132</xdr:row>
      <xdr:rowOff>138112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12</xdr:col>
      <xdr:colOff>133350</xdr:colOff>
      <xdr:row>118</xdr:row>
      <xdr:rowOff>52387</xdr:rowOff>
    </xdr:from>
    <xdr:to>
      <xdr:col>18</xdr:col>
      <xdr:colOff>133350</xdr:colOff>
      <xdr:row>132</xdr:row>
      <xdr:rowOff>128587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66675</xdr:colOff>
      <xdr:row>118</xdr:row>
      <xdr:rowOff>61912</xdr:rowOff>
    </xdr:from>
    <xdr:to>
      <xdr:col>5</xdr:col>
      <xdr:colOff>828675</xdr:colOff>
      <xdr:row>132</xdr:row>
      <xdr:rowOff>138112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</xdr:col>
      <xdr:colOff>1009650</xdr:colOff>
      <xdr:row>118</xdr:row>
      <xdr:rowOff>61912</xdr:rowOff>
    </xdr:from>
    <xdr:to>
      <xdr:col>11</xdr:col>
      <xdr:colOff>714375</xdr:colOff>
      <xdr:row>132</xdr:row>
      <xdr:rowOff>138112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12</xdr:col>
      <xdr:colOff>133350</xdr:colOff>
      <xdr:row>118</xdr:row>
      <xdr:rowOff>52387</xdr:rowOff>
    </xdr:from>
    <xdr:to>
      <xdr:col>18</xdr:col>
      <xdr:colOff>133350</xdr:colOff>
      <xdr:row>132</xdr:row>
      <xdr:rowOff>128587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66675</xdr:colOff>
      <xdr:row>145</xdr:row>
      <xdr:rowOff>61912</xdr:rowOff>
    </xdr:from>
    <xdr:to>
      <xdr:col>5</xdr:col>
      <xdr:colOff>828675</xdr:colOff>
      <xdr:row>159</xdr:row>
      <xdr:rowOff>138112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</xdr:col>
      <xdr:colOff>1009650</xdr:colOff>
      <xdr:row>145</xdr:row>
      <xdr:rowOff>61912</xdr:rowOff>
    </xdr:from>
    <xdr:to>
      <xdr:col>11</xdr:col>
      <xdr:colOff>714375</xdr:colOff>
      <xdr:row>159</xdr:row>
      <xdr:rowOff>138112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12</xdr:col>
      <xdr:colOff>133350</xdr:colOff>
      <xdr:row>145</xdr:row>
      <xdr:rowOff>52387</xdr:rowOff>
    </xdr:from>
    <xdr:to>
      <xdr:col>18</xdr:col>
      <xdr:colOff>133350</xdr:colOff>
      <xdr:row>159</xdr:row>
      <xdr:rowOff>128587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66675</xdr:colOff>
      <xdr:row>145</xdr:row>
      <xdr:rowOff>61912</xdr:rowOff>
    </xdr:from>
    <xdr:to>
      <xdr:col>5</xdr:col>
      <xdr:colOff>828675</xdr:colOff>
      <xdr:row>159</xdr:row>
      <xdr:rowOff>138112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1009650</xdr:colOff>
      <xdr:row>145</xdr:row>
      <xdr:rowOff>61912</xdr:rowOff>
    </xdr:from>
    <xdr:to>
      <xdr:col>11</xdr:col>
      <xdr:colOff>714375</xdr:colOff>
      <xdr:row>159</xdr:row>
      <xdr:rowOff>138112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133350</xdr:colOff>
      <xdr:row>145</xdr:row>
      <xdr:rowOff>52387</xdr:rowOff>
    </xdr:from>
    <xdr:to>
      <xdr:col>18</xdr:col>
      <xdr:colOff>133350</xdr:colOff>
      <xdr:row>159</xdr:row>
      <xdr:rowOff>128587</xdr:rowOff>
    </xdr:to>
    <xdr:graphicFrame macro="">
      <xdr:nvGraphicFramePr>
        <xdr:cNvPr id="19" name="Graphique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66675</xdr:colOff>
      <xdr:row>173</xdr:row>
      <xdr:rowOff>61912</xdr:rowOff>
    </xdr:from>
    <xdr:to>
      <xdr:col>5</xdr:col>
      <xdr:colOff>828675</xdr:colOff>
      <xdr:row>187</xdr:row>
      <xdr:rowOff>138112</xdr:rowOff>
    </xdr:to>
    <xdr:graphicFrame macro="">
      <xdr:nvGraphicFramePr>
        <xdr:cNvPr id="20" name="Graphique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1009650</xdr:colOff>
      <xdr:row>173</xdr:row>
      <xdr:rowOff>61912</xdr:rowOff>
    </xdr:from>
    <xdr:to>
      <xdr:col>11</xdr:col>
      <xdr:colOff>714375</xdr:colOff>
      <xdr:row>187</xdr:row>
      <xdr:rowOff>138112</xdr:rowOff>
    </xdr:to>
    <xdr:graphicFrame macro="">
      <xdr:nvGraphicFramePr>
        <xdr:cNvPr id="21" name="Graphique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12</xdr:col>
      <xdr:colOff>133350</xdr:colOff>
      <xdr:row>173</xdr:row>
      <xdr:rowOff>52387</xdr:rowOff>
    </xdr:from>
    <xdr:to>
      <xdr:col>18</xdr:col>
      <xdr:colOff>133350</xdr:colOff>
      <xdr:row>187</xdr:row>
      <xdr:rowOff>128587</xdr:rowOff>
    </xdr:to>
    <xdr:graphicFrame macro="">
      <xdr:nvGraphicFramePr>
        <xdr:cNvPr id="22" name="Graphique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66675</xdr:colOff>
      <xdr:row>173</xdr:row>
      <xdr:rowOff>61912</xdr:rowOff>
    </xdr:from>
    <xdr:to>
      <xdr:col>5</xdr:col>
      <xdr:colOff>828675</xdr:colOff>
      <xdr:row>187</xdr:row>
      <xdr:rowOff>138112</xdr:rowOff>
    </xdr:to>
    <xdr:graphicFrame macro="">
      <xdr:nvGraphicFramePr>
        <xdr:cNvPr id="23" name="Graphique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</xdr:col>
      <xdr:colOff>1009650</xdr:colOff>
      <xdr:row>173</xdr:row>
      <xdr:rowOff>61912</xdr:rowOff>
    </xdr:from>
    <xdr:to>
      <xdr:col>11</xdr:col>
      <xdr:colOff>714375</xdr:colOff>
      <xdr:row>187</xdr:row>
      <xdr:rowOff>138112</xdr:rowOff>
    </xdr:to>
    <xdr:graphicFrame macro="">
      <xdr:nvGraphicFramePr>
        <xdr:cNvPr id="24" name="Graphique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12</xdr:col>
      <xdr:colOff>133350</xdr:colOff>
      <xdr:row>173</xdr:row>
      <xdr:rowOff>52387</xdr:rowOff>
    </xdr:from>
    <xdr:to>
      <xdr:col>18</xdr:col>
      <xdr:colOff>133350</xdr:colOff>
      <xdr:row>187</xdr:row>
      <xdr:rowOff>128587</xdr:rowOff>
    </xdr:to>
    <xdr:graphicFrame macro="">
      <xdr:nvGraphicFramePr>
        <xdr:cNvPr id="25" name="Graphique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66675</xdr:colOff>
      <xdr:row>199</xdr:row>
      <xdr:rowOff>61912</xdr:rowOff>
    </xdr:from>
    <xdr:to>
      <xdr:col>5</xdr:col>
      <xdr:colOff>828675</xdr:colOff>
      <xdr:row>213</xdr:row>
      <xdr:rowOff>138112</xdr:rowOff>
    </xdr:to>
    <xdr:graphicFrame macro="">
      <xdr:nvGraphicFramePr>
        <xdr:cNvPr id="26" name="Graphique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</xdr:col>
      <xdr:colOff>1009650</xdr:colOff>
      <xdr:row>199</xdr:row>
      <xdr:rowOff>61912</xdr:rowOff>
    </xdr:from>
    <xdr:to>
      <xdr:col>11</xdr:col>
      <xdr:colOff>714375</xdr:colOff>
      <xdr:row>213</xdr:row>
      <xdr:rowOff>138112</xdr:rowOff>
    </xdr:to>
    <xdr:graphicFrame macro="">
      <xdr:nvGraphicFramePr>
        <xdr:cNvPr id="27" name="Graphique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12</xdr:col>
      <xdr:colOff>133350</xdr:colOff>
      <xdr:row>199</xdr:row>
      <xdr:rowOff>52387</xdr:rowOff>
    </xdr:from>
    <xdr:to>
      <xdr:col>18</xdr:col>
      <xdr:colOff>133350</xdr:colOff>
      <xdr:row>213</xdr:row>
      <xdr:rowOff>128587</xdr:rowOff>
    </xdr:to>
    <xdr:graphicFrame macro="">
      <xdr:nvGraphicFramePr>
        <xdr:cNvPr id="28" name="Graphique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66675</xdr:colOff>
      <xdr:row>199</xdr:row>
      <xdr:rowOff>61912</xdr:rowOff>
    </xdr:from>
    <xdr:to>
      <xdr:col>5</xdr:col>
      <xdr:colOff>828675</xdr:colOff>
      <xdr:row>213</xdr:row>
      <xdr:rowOff>138112</xdr:rowOff>
    </xdr:to>
    <xdr:graphicFrame macro="">
      <xdr:nvGraphicFramePr>
        <xdr:cNvPr id="29" name="Graphique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</xdr:col>
      <xdr:colOff>1009650</xdr:colOff>
      <xdr:row>199</xdr:row>
      <xdr:rowOff>61912</xdr:rowOff>
    </xdr:from>
    <xdr:to>
      <xdr:col>11</xdr:col>
      <xdr:colOff>714375</xdr:colOff>
      <xdr:row>213</xdr:row>
      <xdr:rowOff>138112</xdr:rowOff>
    </xdr:to>
    <xdr:graphicFrame macro="">
      <xdr:nvGraphicFramePr>
        <xdr:cNvPr id="30" name="Graphique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12</xdr:col>
      <xdr:colOff>133350</xdr:colOff>
      <xdr:row>199</xdr:row>
      <xdr:rowOff>52387</xdr:rowOff>
    </xdr:from>
    <xdr:to>
      <xdr:col>18</xdr:col>
      <xdr:colOff>133350</xdr:colOff>
      <xdr:row>213</xdr:row>
      <xdr:rowOff>128587</xdr:rowOff>
    </xdr:to>
    <xdr:graphicFrame macro="">
      <xdr:nvGraphicFramePr>
        <xdr:cNvPr id="31" name="Graphique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0</xdr:col>
      <xdr:colOff>66675</xdr:colOff>
      <xdr:row>225</xdr:row>
      <xdr:rowOff>61912</xdr:rowOff>
    </xdr:from>
    <xdr:to>
      <xdr:col>5</xdr:col>
      <xdr:colOff>828675</xdr:colOff>
      <xdr:row>239</xdr:row>
      <xdr:rowOff>138112</xdr:rowOff>
    </xdr:to>
    <xdr:graphicFrame macro="">
      <xdr:nvGraphicFramePr>
        <xdr:cNvPr id="32" name="Graphique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1009650</xdr:colOff>
      <xdr:row>225</xdr:row>
      <xdr:rowOff>61912</xdr:rowOff>
    </xdr:from>
    <xdr:to>
      <xdr:col>11</xdr:col>
      <xdr:colOff>714375</xdr:colOff>
      <xdr:row>239</xdr:row>
      <xdr:rowOff>138112</xdr:rowOff>
    </xdr:to>
    <xdr:graphicFrame macro="">
      <xdr:nvGraphicFramePr>
        <xdr:cNvPr id="33" name="Graphique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12</xdr:col>
      <xdr:colOff>133350</xdr:colOff>
      <xdr:row>225</xdr:row>
      <xdr:rowOff>52387</xdr:rowOff>
    </xdr:from>
    <xdr:to>
      <xdr:col>18</xdr:col>
      <xdr:colOff>133350</xdr:colOff>
      <xdr:row>239</xdr:row>
      <xdr:rowOff>128587</xdr:rowOff>
    </xdr:to>
    <xdr:graphicFrame macro="">
      <xdr:nvGraphicFramePr>
        <xdr:cNvPr id="34" name="Graphique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0</xdr:col>
      <xdr:colOff>66675</xdr:colOff>
      <xdr:row>225</xdr:row>
      <xdr:rowOff>61912</xdr:rowOff>
    </xdr:from>
    <xdr:to>
      <xdr:col>5</xdr:col>
      <xdr:colOff>828675</xdr:colOff>
      <xdr:row>239</xdr:row>
      <xdr:rowOff>138112</xdr:rowOff>
    </xdr:to>
    <xdr:graphicFrame macro="">
      <xdr:nvGraphicFramePr>
        <xdr:cNvPr id="35" name="Graphique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5</xdr:col>
      <xdr:colOff>1009650</xdr:colOff>
      <xdr:row>225</xdr:row>
      <xdr:rowOff>61912</xdr:rowOff>
    </xdr:from>
    <xdr:to>
      <xdr:col>11</xdr:col>
      <xdr:colOff>714375</xdr:colOff>
      <xdr:row>239</xdr:row>
      <xdr:rowOff>138112</xdr:rowOff>
    </xdr:to>
    <xdr:graphicFrame macro="">
      <xdr:nvGraphicFramePr>
        <xdr:cNvPr id="36" name="Graphique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12</xdr:col>
      <xdr:colOff>133350</xdr:colOff>
      <xdr:row>225</xdr:row>
      <xdr:rowOff>52387</xdr:rowOff>
    </xdr:from>
    <xdr:to>
      <xdr:col>18</xdr:col>
      <xdr:colOff>133350</xdr:colOff>
      <xdr:row>239</xdr:row>
      <xdr:rowOff>128587</xdr:rowOff>
    </xdr:to>
    <xdr:graphicFrame macro="">
      <xdr:nvGraphicFramePr>
        <xdr:cNvPr id="37" name="Graphique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0</xdr:col>
      <xdr:colOff>66675</xdr:colOff>
      <xdr:row>251</xdr:row>
      <xdr:rowOff>61912</xdr:rowOff>
    </xdr:from>
    <xdr:to>
      <xdr:col>5</xdr:col>
      <xdr:colOff>828675</xdr:colOff>
      <xdr:row>265</xdr:row>
      <xdr:rowOff>138112</xdr:rowOff>
    </xdr:to>
    <xdr:graphicFrame macro="">
      <xdr:nvGraphicFramePr>
        <xdr:cNvPr id="38" name="Graphique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5</xdr:col>
      <xdr:colOff>1009650</xdr:colOff>
      <xdr:row>251</xdr:row>
      <xdr:rowOff>61912</xdr:rowOff>
    </xdr:from>
    <xdr:to>
      <xdr:col>11</xdr:col>
      <xdr:colOff>714375</xdr:colOff>
      <xdr:row>265</xdr:row>
      <xdr:rowOff>138112</xdr:rowOff>
    </xdr:to>
    <xdr:graphicFrame macro="">
      <xdr:nvGraphicFramePr>
        <xdr:cNvPr id="39" name="Graphique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12</xdr:col>
      <xdr:colOff>133350</xdr:colOff>
      <xdr:row>251</xdr:row>
      <xdr:rowOff>52387</xdr:rowOff>
    </xdr:from>
    <xdr:to>
      <xdr:col>18</xdr:col>
      <xdr:colOff>133350</xdr:colOff>
      <xdr:row>265</xdr:row>
      <xdr:rowOff>128587</xdr:rowOff>
    </xdr:to>
    <xdr:graphicFrame macro="">
      <xdr:nvGraphicFramePr>
        <xdr:cNvPr id="40" name="Graphique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0</xdr:col>
      <xdr:colOff>66675</xdr:colOff>
      <xdr:row>251</xdr:row>
      <xdr:rowOff>61912</xdr:rowOff>
    </xdr:from>
    <xdr:to>
      <xdr:col>5</xdr:col>
      <xdr:colOff>828675</xdr:colOff>
      <xdr:row>265</xdr:row>
      <xdr:rowOff>138112</xdr:rowOff>
    </xdr:to>
    <xdr:graphicFrame macro="">
      <xdr:nvGraphicFramePr>
        <xdr:cNvPr id="41" name="Graphique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5</xdr:col>
      <xdr:colOff>1009650</xdr:colOff>
      <xdr:row>251</xdr:row>
      <xdr:rowOff>61912</xdr:rowOff>
    </xdr:from>
    <xdr:to>
      <xdr:col>11</xdr:col>
      <xdr:colOff>714375</xdr:colOff>
      <xdr:row>265</xdr:row>
      <xdr:rowOff>138112</xdr:rowOff>
    </xdr:to>
    <xdr:graphicFrame macro="">
      <xdr:nvGraphicFramePr>
        <xdr:cNvPr id="42" name="Graphique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12</xdr:col>
      <xdr:colOff>133350</xdr:colOff>
      <xdr:row>251</xdr:row>
      <xdr:rowOff>52387</xdr:rowOff>
    </xdr:from>
    <xdr:to>
      <xdr:col>18</xdr:col>
      <xdr:colOff>133350</xdr:colOff>
      <xdr:row>265</xdr:row>
      <xdr:rowOff>128587</xdr:rowOff>
    </xdr:to>
    <xdr:graphicFrame macro="">
      <xdr:nvGraphicFramePr>
        <xdr:cNvPr id="43" name="Graphique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0</xdr:col>
      <xdr:colOff>66675</xdr:colOff>
      <xdr:row>278</xdr:row>
      <xdr:rowOff>61912</xdr:rowOff>
    </xdr:from>
    <xdr:to>
      <xdr:col>5</xdr:col>
      <xdr:colOff>828675</xdr:colOff>
      <xdr:row>292</xdr:row>
      <xdr:rowOff>138112</xdr:rowOff>
    </xdr:to>
    <xdr:graphicFrame macro="">
      <xdr:nvGraphicFramePr>
        <xdr:cNvPr id="44" name="Graphique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5</xdr:col>
      <xdr:colOff>1009650</xdr:colOff>
      <xdr:row>278</xdr:row>
      <xdr:rowOff>61912</xdr:rowOff>
    </xdr:from>
    <xdr:to>
      <xdr:col>11</xdr:col>
      <xdr:colOff>714375</xdr:colOff>
      <xdr:row>292</xdr:row>
      <xdr:rowOff>138112</xdr:rowOff>
    </xdr:to>
    <xdr:graphicFrame macro="">
      <xdr:nvGraphicFramePr>
        <xdr:cNvPr id="45" name="Graphique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12</xdr:col>
      <xdr:colOff>133350</xdr:colOff>
      <xdr:row>278</xdr:row>
      <xdr:rowOff>52387</xdr:rowOff>
    </xdr:from>
    <xdr:to>
      <xdr:col>18</xdr:col>
      <xdr:colOff>133350</xdr:colOff>
      <xdr:row>292</xdr:row>
      <xdr:rowOff>128587</xdr:rowOff>
    </xdr:to>
    <xdr:graphicFrame macro="">
      <xdr:nvGraphicFramePr>
        <xdr:cNvPr id="46" name="Graphique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0</xdr:col>
      <xdr:colOff>66675</xdr:colOff>
      <xdr:row>278</xdr:row>
      <xdr:rowOff>61912</xdr:rowOff>
    </xdr:from>
    <xdr:to>
      <xdr:col>5</xdr:col>
      <xdr:colOff>828675</xdr:colOff>
      <xdr:row>292</xdr:row>
      <xdr:rowOff>138112</xdr:rowOff>
    </xdr:to>
    <xdr:graphicFrame macro="">
      <xdr:nvGraphicFramePr>
        <xdr:cNvPr id="47" name="Graphique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1009650</xdr:colOff>
      <xdr:row>278</xdr:row>
      <xdr:rowOff>61912</xdr:rowOff>
    </xdr:from>
    <xdr:to>
      <xdr:col>11</xdr:col>
      <xdr:colOff>714375</xdr:colOff>
      <xdr:row>292</xdr:row>
      <xdr:rowOff>138112</xdr:rowOff>
    </xdr:to>
    <xdr:graphicFrame macro="">
      <xdr:nvGraphicFramePr>
        <xdr:cNvPr id="48" name="Graphique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12</xdr:col>
      <xdr:colOff>133350</xdr:colOff>
      <xdr:row>278</xdr:row>
      <xdr:rowOff>52387</xdr:rowOff>
    </xdr:from>
    <xdr:to>
      <xdr:col>18</xdr:col>
      <xdr:colOff>133350</xdr:colOff>
      <xdr:row>292</xdr:row>
      <xdr:rowOff>128587</xdr:rowOff>
    </xdr:to>
    <xdr:graphicFrame macro="">
      <xdr:nvGraphicFramePr>
        <xdr:cNvPr id="49" name="Graphique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0</xdr:col>
      <xdr:colOff>66675</xdr:colOff>
      <xdr:row>305</xdr:row>
      <xdr:rowOff>61912</xdr:rowOff>
    </xdr:from>
    <xdr:to>
      <xdr:col>5</xdr:col>
      <xdr:colOff>828675</xdr:colOff>
      <xdr:row>319</xdr:row>
      <xdr:rowOff>138112</xdr:rowOff>
    </xdr:to>
    <xdr:graphicFrame macro="">
      <xdr:nvGraphicFramePr>
        <xdr:cNvPr id="56" name="Graphique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5</xdr:col>
      <xdr:colOff>1009650</xdr:colOff>
      <xdr:row>305</xdr:row>
      <xdr:rowOff>61912</xdr:rowOff>
    </xdr:from>
    <xdr:to>
      <xdr:col>11</xdr:col>
      <xdr:colOff>714375</xdr:colOff>
      <xdr:row>319</xdr:row>
      <xdr:rowOff>138112</xdr:rowOff>
    </xdr:to>
    <xdr:graphicFrame macro="">
      <xdr:nvGraphicFramePr>
        <xdr:cNvPr id="57" name="Graphique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12</xdr:col>
      <xdr:colOff>133350</xdr:colOff>
      <xdr:row>305</xdr:row>
      <xdr:rowOff>52387</xdr:rowOff>
    </xdr:from>
    <xdr:to>
      <xdr:col>18</xdr:col>
      <xdr:colOff>133350</xdr:colOff>
      <xdr:row>319</xdr:row>
      <xdr:rowOff>128587</xdr:rowOff>
    </xdr:to>
    <xdr:graphicFrame macro="">
      <xdr:nvGraphicFramePr>
        <xdr:cNvPr id="58" name="Graphique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0</xdr:col>
      <xdr:colOff>66675</xdr:colOff>
      <xdr:row>305</xdr:row>
      <xdr:rowOff>61912</xdr:rowOff>
    </xdr:from>
    <xdr:to>
      <xdr:col>5</xdr:col>
      <xdr:colOff>828675</xdr:colOff>
      <xdr:row>319</xdr:row>
      <xdr:rowOff>138112</xdr:rowOff>
    </xdr:to>
    <xdr:graphicFrame macro="">
      <xdr:nvGraphicFramePr>
        <xdr:cNvPr id="59" name="Graphique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5</xdr:col>
      <xdr:colOff>1009650</xdr:colOff>
      <xdr:row>305</xdr:row>
      <xdr:rowOff>61912</xdr:rowOff>
    </xdr:from>
    <xdr:to>
      <xdr:col>11</xdr:col>
      <xdr:colOff>714375</xdr:colOff>
      <xdr:row>319</xdr:row>
      <xdr:rowOff>138112</xdr:rowOff>
    </xdr:to>
    <xdr:graphicFrame macro="">
      <xdr:nvGraphicFramePr>
        <xdr:cNvPr id="60" name="Graphique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12</xdr:col>
      <xdr:colOff>133350</xdr:colOff>
      <xdr:row>305</xdr:row>
      <xdr:rowOff>52387</xdr:rowOff>
    </xdr:from>
    <xdr:to>
      <xdr:col>18</xdr:col>
      <xdr:colOff>133350</xdr:colOff>
      <xdr:row>319</xdr:row>
      <xdr:rowOff>128587</xdr:rowOff>
    </xdr:to>
    <xdr:graphicFrame macro="">
      <xdr:nvGraphicFramePr>
        <xdr:cNvPr id="61" name="Graphique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0</xdr:col>
      <xdr:colOff>66675</xdr:colOff>
      <xdr:row>332</xdr:row>
      <xdr:rowOff>61912</xdr:rowOff>
    </xdr:from>
    <xdr:to>
      <xdr:col>5</xdr:col>
      <xdr:colOff>828675</xdr:colOff>
      <xdr:row>346</xdr:row>
      <xdr:rowOff>138112</xdr:rowOff>
    </xdr:to>
    <xdr:graphicFrame macro="">
      <xdr:nvGraphicFramePr>
        <xdr:cNvPr id="62" name="Graphique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5</xdr:col>
      <xdr:colOff>1009650</xdr:colOff>
      <xdr:row>332</xdr:row>
      <xdr:rowOff>61912</xdr:rowOff>
    </xdr:from>
    <xdr:to>
      <xdr:col>11</xdr:col>
      <xdr:colOff>714375</xdr:colOff>
      <xdr:row>346</xdr:row>
      <xdr:rowOff>138112</xdr:rowOff>
    </xdr:to>
    <xdr:graphicFrame macro="">
      <xdr:nvGraphicFramePr>
        <xdr:cNvPr id="63" name="Graphique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12</xdr:col>
      <xdr:colOff>133350</xdr:colOff>
      <xdr:row>332</xdr:row>
      <xdr:rowOff>52387</xdr:rowOff>
    </xdr:from>
    <xdr:to>
      <xdr:col>18</xdr:col>
      <xdr:colOff>133350</xdr:colOff>
      <xdr:row>346</xdr:row>
      <xdr:rowOff>128587</xdr:rowOff>
    </xdr:to>
    <xdr:graphicFrame macro="">
      <xdr:nvGraphicFramePr>
        <xdr:cNvPr id="64" name="Graphique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0</xdr:col>
      <xdr:colOff>66675</xdr:colOff>
      <xdr:row>332</xdr:row>
      <xdr:rowOff>61912</xdr:rowOff>
    </xdr:from>
    <xdr:to>
      <xdr:col>5</xdr:col>
      <xdr:colOff>828675</xdr:colOff>
      <xdr:row>346</xdr:row>
      <xdr:rowOff>138112</xdr:rowOff>
    </xdr:to>
    <xdr:graphicFrame macro="">
      <xdr:nvGraphicFramePr>
        <xdr:cNvPr id="65" name="Graphique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5</xdr:col>
      <xdr:colOff>1009650</xdr:colOff>
      <xdr:row>332</xdr:row>
      <xdr:rowOff>61912</xdr:rowOff>
    </xdr:from>
    <xdr:to>
      <xdr:col>11</xdr:col>
      <xdr:colOff>714375</xdr:colOff>
      <xdr:row>346</xdr:row>
      <xdr:rowOff>138112</xdr:rowOff>
    </xdr:to>
    <xdr:graphicFrame macro="">
      <xdr:nvGraphicFramePr>
        <xdr:cNvPr id="66" name="Graphique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12</xdr:col>
      <xdr:colOff>133350</xdr:colOff>
      <xdr:row>332</xdr:row>
      <xdr:rowOff>52387</xdr:rowOff>
    </xdr:from>
    <xdr:to>
      <xdr:col>18</xdr:col>
      <xdr:colOff>133350</xdr:colOff>
      <xdr:row>346</xdr:row>
      <xdr:rowOff>128587</xdr:rowOff>
    </xdr:to>
    <xdr:graphicFrame macro="">
      <xdr:nvGraphicFramePr>
        <xdr:cNvPr id="67" name="Graphique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0</xdr:col>
      <xdr:colOff>66675</xdr:colOff>
      <xdr:row>359</xdr:row>
      <xdr:rowOff>61912</xdr:rowOff>
    </xdr:from>
    <xdr:to>
      <xdr:col>5</xdr:col>
      <xdr:colOff>828675</xdr:colOff>
      <xdr:row>373</xdr:row>
      <xdr:rowOff>138112</xdr:rowOff>
    </xdr:to>
    <xdr:graphicFrame macro="">
      <xdr:nvGraphicFramePr>
        <xdr:cNvPr id="68" name="Graphique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1009650</xdr:colOff>
      <xdr:row>359</xdr:row>
      <xdr:rowOff>61912</xdr:rowOff>
    </xdr:from>
    <xdr:to>
      <xdr:col>11</xdr:col>
      <xdr:colOff>714375</xdr:colOff>
      <xdr:row>373</xdr:row>
      <xdr:rowOff>138112</xdr:rowOff>
    </xdr:to>
    <xdr:graphicFrame macro="">
      <xdr:nvGraphicFramePr>
        <xdr:cNvPr id="69" name="Graphique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12</xdr:col>
      <xdr:colOff>133350</xdr:colOff>
      <xdr:row>359</xdr:row>
      <xdr:rowOff>52387</xdr:rowOff>
    </xdr:from>
    <xdr:to>
      <xdr:col>18</xdr:col>
      <xdr:colOff>133350</xdr:colOff>
      <xdr:row>373</xdr:row>
      <xdr:rowOff>128587</xdr:rowOff>
    </xdr:to>
    <xdr:graphicFrame macro="">
      <xdr:nvGraphicFramePr>
        <xdr:cNvPr id="70" name="Graphique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0</xdr:col>
      <xdr:colOff>66675</xdr:colOff>
      <xdr:row>359</xdr:row>
      <xdr:rowOff>61912</xdr:rowOff>
    </xdr:from>
    <xdr:to>
      <xdr:col>5</xdr:col>
      <xdr:colOff>828675</xdr:colOff>
      <xdr:row>373</xdr:row>
      <xdr:rowOff>138112</xdr:rowOff>
    </xdr:to>
    <xdr:graphicFrame macro="">
      <xdr:nvGraphicFramePr>
        <xdr:cNvPr id="71" name="Graphique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5</xdr:col>
      <xdr:colOff>1009650</xdr:colOff>
      <xdr:row>359</xdr:row>
      <xdr:rowOff>61912</xdr:rowOff>
    </xdr:from>
    <xdr:to>
      <xdr:col>11</xdr:col>
      <xdr:colOff>714375</xdr:colOff>
      <xdr:row>373</xdr:row>
      <xdr:rowOff>138112</xdr:rowOff>
    </xdr:to>
    <xdr:graphicFrame macro="">
      <xdr:nvGraphicFramePr>
        <xdr:cNvPr id="72" name="Graphique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12</xdr:col>
      <xdr:colOff>133350</xdr:colOff>
      <xdr:row>359</xdr:row>
      <xdr:rowOff>52387</xdr:rowOff>
    </xdr:from>
    <xdr:to>
      <xdr:col>18</xdr:col>
      <xdr:colOff>133350</xdr:colOff>
      <xdr:row>373</xdr:row>
      <xdr:rowOff>128587</xdr:rowOff>
    </xdr:to>
    <xdr:graphicFrame macro="">
      <xdr:nvGraphicFramePr>
        <xdr:cNvPr id="73" name="Graphique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"/>
  <sheetViews>
    <sheetView workbookViewId="0">
      <selection activeCell="J6" sqref="J6"/>
    </sheetView>
  </sheetViews>
  <sheetFormatPr baseColWidth="10" defaultRowHeight="15" x14ac:dyDescent="0.25"/>
  <sheetData>
    <row r="1" spans="1:11" x14ac:dyDescent="0.25">
      <c r="A1" t="s">
        <v>0</v>
      </c>
      <c r="B1" t="s">
        <v>34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isie">
                <anchor moveWithCells="1" sizeWithCells="1">
                  <from>
                    <xdr:col>12</xdr:col>
                    <xdr:colOff>257175</xdr:colOff>
                    <xdr:row>3</xdr:row>
                    <xdr:rowOff>85725</xdr:rowOff>
                  </from>
                  <to>
                    <xdr:col>15</xdr:col>
                    <xdr:colOff>19050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B364"/>
  <sheetViews>
    <sheetView tabSelected="1" workbookViewId="0">
      <selection activeCell="F15" sqref="F15"/>
    </sheetView>
  </sheetViews>
  <sheetFormatPr baseColWidth="10" defaultRowHeight="15" x14ac:dyDescent="0.25"/>
  <cols>
    <col min="4" max="4" width="11.42578125" customWidth="1"/>
    <col min="6" max="6" width="15.85546875" bestFit="1" customWidth="1"/>
  </cols>
  <sheetData>
    <row r="1" spans="1:28" x14ac:dyDescent="0.25">
      <c r="E1" s="17" t="s">
        <v>37</v>
      </c>
      <c r="F1" s="18"/>
      <c r="G1" s="17" t="s">
        <v>39</v>
      </c>
      <c r="H1" s="18"/>
      <c r="I1" s="17" t="s">
        <v>40</v>
      </c>
      <c r="J1" s="18"/>
      <c r="K1" s="17" t="s">
        <v>42</v>
      </c>
      <c r="L1" s="18"/>
      <c r="M1" s="17" t="s">
        <v>43</v>
      </c>
      <c r="N1" s="18"/>
      <c r="O1" s="17" t="s">
        <v>46</v>
      </c>
      <c r="P1" s="18"/>
      <c r="Q1" s="17" t="s">
        <v>49</v>
      </c>
      <c r="R1" s="18"/>
      <c r="S1" s="17" t="s">
        <v>51</v>
      </c>
      <c r="T1" s="18"/>
      <c r="U1" s="17" t="s">
        <v>60</v>
      </c>
      <c r="V1" s="18"/>
      <c r="W1" s="17" t="s">
        <v>56</v>
      </c>
      <c r="X1" s="18"/>
      <c r="Y1" s="17" t="s">
        <v>57</v>
      </c>
      <c r="Z1" s="18"/>
      <c r="AA1" s="17" t="s">
        <v>59</v>
      </c>
      <c r="AB1" s="18"/>
    </row>
    <row r="2" spans="1:28" x14ac:dyDescent="0.25">
      <c r="A2" t="s">
        <v>10</v>
      </c>
      <c r="E2" s="11">
        <f>E38</f>
        <v>4.08</v>
      </c>
      <c r="F2" s="12"/>
      <c r="G2" s="11">
        <f t="shared" ref="G2" si="0">G38</f>
        <v>4.17</v>
      </c>
      <c r="H2" s="12"/>
      <c r="I2" s="11">
        <f t="shared" ref="I2" si="1">I38</f>
        <v>4</v>
      </c>
      <c r="J2" s="12"/>
      <c r="K2" s="11">
        <f t="shared" ref="K2" si="2">K38</f>
        <v>4.25</v>
      </c>
      <c r="L2" s="12"/>
      <c r="M2" s="11">
        <f t="shared" ref="M2" si="3">M38</f>
        <v>3.8</v>
      </c>
      <c r="N2" s="12"/>
      <c r="O2" s="11">
        <f t="shared" ref="O2" si="4">O38</f>
        <v>3</v>
      </c>
      <c r="P2" s="12"/>
      <c r="Q2" s="11">
        <f t="shared" ref="Q2" si="5">Q38</f>
        <v>4.33</v>
      </c>
      <c r="R2" s="12"/>
      <c r="S2" s="11">
        <f t="shared" ref="S2" si="6">S38</f>
        <v>4.5</v>
      </c>
      <c r="T2" s="12"/>
      <c r="U2" s="11">
        <f t="shared" ref="U2:AA3" si="7">U38</f>
        <v>4.25</v>
      </c>
      <c r="V2" s="12"/>
      <c r="W2" s="11">
        <f t="shared" ref="W2" si="8">W38</f>
        <v>4</v>
      </c>
      <c r="X2" s="12"/>
      <c r="Y2" s="11">
        <f t="shared" ref="Y2" si="9">Y38</f>
        <v>4</v>
      </c>
      <c r="Z2" s="12"/>
      <c r="AA2" s="11">
        <f t="shared" ref="AA2" si="10">AA38</f>
        <v>4</v>
      </c>
      <c r="AB2" s="12"/>
    </row>
    <row r="3" spans="1:28" x14ac:dyDescent="0.25">
      <c r="A3" t="s">
        <v>11</v>
      </c>
      <c r="E3" s="11">
        <f t="shared" ref="E3:S17" si="11">E39</f>
        <v>9.69</v>
      </c>
      <c r="F3" s="12"/>
      <c r="G3" s="11">
        <f t="shared" si="11"/>
        <v>9.17</v>
      </c>
      <c r="H3" s="12"/>
      <c r="I3" s="11">
        <f t="shared" si="11"/>
        <v>10.14</v>
      </c>
      <c r="J3" s="12"/>
      <c r="K3" s="11">
        <f t="shared" si="11"/>
        <v>10.38</v>
      </c>
      <c r="L3" s="12"/>
      <c r="M3" s="11">
        <f t="shared" si="11"/>
        <v>8.6</v>
      </c>
      <c r="N3" s="12"/>
      <c r="O3" s="11">
        <f t="shared" si="11"/>
        <v>9</v>
      </c>
      <c r="P3" s="12"/>
      <c r="Q3" s="11">
        <f t="shared" si="11"/>
        <v>10.83</v>
      </c>
      <c r="R3" s="12"/>
      <c r="S3" s="11">
        <f t="shared" si="11"/>
        <v>8.5</v>
      </c>
      <c r="T3" s="12"/>
      <c r="U3" s="11">
        <f t="shared" si="7"/>
        <v>8.5</v>
      </c>
      <c r="V3" s="12"/>
      <c r="W3" s="11">
        <f t="shared" si="7"/>
        <v>8.8000000000000007</v>
      </c>
      <c r="X3" s="12"/>
      <c r="Y3" s="11">
        <f t="shared" si="7"/>
        <v>12</v>
      </c>
      <c r="Z3" s="12"/>
      <c r="AA3" s="11">
        <f t="shared" si="7"/>
        <v>12</v>
      </c>
      <c r="AB3" s="12"/>
    </row>
    <row r="4" spans="1:28" x14ac:dyDescent="0.25">
      <c r="A4" t="s">
        <v>12</v>
      </c>
      <c r="E4" s="11">
        <f t="shared" si="11"/>
        <v>6.88</v>
      </c>
      <c r="F4" s="12"/>
      <c r="G4" s="11">
        <f t="shared" ref="G4:AA17" si="12">G40</f>
        <v>6.67</v>
      </c>
      <c r="H4" s="12"/>
      <c r="I4" s="11">
        <f t="shared" si="12"/>
        <v>7.07</v>
      </c>
      <c r="J4" s="12"/>
      <c r="K4" s="11">
        <f t="shared" si="12"/>
        <v>7.32</v>
      </c>
      <c r="L4" s="12"/>
      <c r="M4" s="11">
        <f t="shared" si="12"/>
        <v>6.2</v>
      </c>
      <c r="N4" s="12"/>
      <c r="O4" s="11">
        <f t="shared" si="12"/>
        <v>6</v>
      </c>
      <c r="P4" s="12"/>
      <c r="Q4" s="11">
        <f t="shared" si="12"/>
        <v>7.58</v>
      </c>
      <c r="R4" s="12"/>
      <c r="S4" s="11">
        <f t="shared" si="12"/>
        <v>6.5</v>
      </c>
      <c r="T4" s="12"/>
      <c r="U4" s="11">
        <f t="shared" si="12"/>
        <v>6.38</v>
      </c>
      <c r="V4" s="12"/>
      <c r="W4" s="11">
        <f t="shared" si="12"/>
        <v>6.4</v>
      </c>
      <c r="X4" s="12"/>
      <c r="Y4" s="11">
        <f t="shared" si="12"/>
        <v>8</v>
      </c>
      <c r="Z4" s="12"/>
      <c r="AA4" s="11">
        <f t="shared" si="12"/>
        <v>8</v>
      </c>
      <c r="AB4" s="12"/>
    </row>
    <row r="5" spans="1:28" x14ac:dyDescent="0.25">
      <c r="A5" t="s">
        <v>35</v>
      </c>
      <c r="E5" s="11">
        <f t="shared" si="11"/>
        <v>8</v>
      </c>
      <c r="F5" s="12"/>
      <c r="G5" s="11">
        <f t="shared" si="12"/>
        <v>2</v>
      </c>
      <c r="H5" s="12"/>
      <c r="I5" s="11">
        <f t="shared" si="12"/>
        <v>6</v>
      </c>
      <c r="J5" s="12"/>
      <c r="K5" s="15">
        <f t="shared" si="12"/>
        <v>0</v>
      </c>
      <c r="L5" s="16"/>
      <c r="M5" s="15">
        <f t="shared" si="12"/>
        <v>0</v>
      </c>
      <c r="N5" s="16"/>
      <c r="O5" s="11">
        <f t="shared" si="12"/>
        <v>2</v>
      </c>
      <c r="P5" s="12"/>
      <c r="Q5" s="11">
        <f t="shared" si="12"/>
        <v>6</v>
      </c>
      <c r="R5" s="12"/>
      <c r="S5" s="11">
        <f t="shared" si="12"/>
        <v>0</v>
      </c>
      <c r="T5" s="12"/>
      <c r="U5" s="11">
        <f t="shared" si="12"/>
        <v>3</v>
      </c>
      <c r="V5" s="12"/>
      <c r="W5" s="11">
        <f t="shared" si="12"/>
        <v>2</v>
      </c>
      <c r="X5" s="12"/>
      <c r="Y5" s="11">
        <f t="shared" si="12"/>
        <v>2</v>
      </c>
      <c r="Z5" s="12"/>
      <c r="AA5" s="11">
        <f t="shared" si="12"/>
        <v>1</v>
      </c>
      <c r="AB5" s="12"/>
    </row>
    <row r="6" spans="1:28" x14ac:dyDescent="0.25">
      <c r="A6" t="s">
        <v>36</v>
      </c>
      <c r="E6" s="11">
        <f t="shared" si="11"/>
        <v>5</v>
      </c>
      <c r="F6" s="12"/>
      <c r="G6" s="11">
        <f t="shared" si="12"/>
        <v>4</v>
      </c>
      <c r="H6" s="12"/>
      <c r="I6" s="11">
        <f t="shared" si="12"/>
        <v>1</v>
      </c>
      <c r="J6" s="12"/>
      <c r="K6" s="15">
        <f t="shared" si="12"/>
        <v>0</v>
      </c>
      <c r="L6" s="16"/>
      <c r="M6" s="15">
        <f t="shared" si="12"/>
        <v>0</v>
      </c>
      <c r="N6" s="16"/>
      <c r="O6" s="11">
        <f t="shared" si="12"/>
        <v>1</v>
      </c>
      <c r="P6" s="12"/>
      <c r="Q6" s="11">
        <f t="shared" si="12"/>
        <v>0</v>
      </c>
      <c r="R6" s="12"/>
      <c r="S6" s="11">
        <f t="shared" si="12"/>
        <v>4</v>
      </c>
      <c r="T6" s="12"/>
      <c r="U6" s="11">
        <f t="shared" si="12"/>
        <v>1</v>
      </c>
      <c r="V6" s="12"/>
      <c r="W6" s="11">
        <f t="shared" si="12"/>
        <v>3</v>
      </c>
      <c r="X6" s="12"/>
      <c r="Y6" s="11">
        <f t="shared" si="12"/>
        <v>1</v>
      </c>
      <c r="Z6" s="12"/>
      <c r="AA6" s="11">
        <f t="shared" si="12"/>
        <v>0</v>
      </c>
      <c r="AB6" s="12"/>
    </row>
    <row r="7" spans="1:28" x14ac:dyDescent="0.25">
      <c r="A7" t="s">
        <v>13</v>
      </c>
      <c r="E7" s="11">
        <f t="shared" si="11"/>
        <v>6</v>
      </c>
      <c r="F7" s="12"/>
      <c r="G7" s="15">
        <f t="shared" si="12"/>
        <v>0</v>
      </c>
      <c r="H7" s="16"/>
      <c r="I7" s="15">
        <f t="shared" si="12"/>
        <v>0</v>
      </c>
      <c r="J7" s="16"/>
      <c r="K7" s="11">
        <f t="shared" si="12"/>
        <v>2</v>
      </c>
      <c r="L7" s="12"/>
      <c r="M7" s="11">
        <f t="shared" si="12"/>
        <v>4</v>
      </c>
      <c r="N7" s="12"/>
      <c r="O7" s="11">
        <f t="shared" si="12"/>
        <v>1</v>
      </c>
      <c r="P7" s="12"/>
      <c r="Q7" s="11">
        <f t="shared" si="12"/>
        <v>2</v>
      </c>
      <c r="R7" s="12"/>
      <c r="S7" s="11">
        <f t="shared" si="12"/>
        <v>3</v>
      </c>
      <c r="T7" s="12"/>
      <c r="U7" s="11">
        <f t="shared" si="12"/>
        <v>1</v>
      </c>
      <c r="V7" s="12"/>
      <c r="W7" s="11">
        <f t="shared" si="12"/>
        <v>4</v>
      </c>
      <c r="X7" s="12"/>
      <c r="Y7" s="11">
        <f t="shared" si="12"/>
        <v>0</v>
      </c>
      <c r="Z7" s="12"/>
      <c r="AA7" s="11">
        <f t="shared" si="12"/>
        <v>0</v>
      </c>
      <c r="AB7" s="12"/>
    </row>
    <row r="8" spans="1:28" x14ac:dyDescent="0.25">
      <c r="A8" t="s">
        <v>62</v>
      </c>
      <c r="E8" s="11">
        <f t="shared" si="11"/>
        <v>4</v>
      </c>
      <c r="F8" s="12"/>
      <c r="G8" s="11">
        <f>G44</f>
        <v>3</v>
      </c>
      <c r="H8" s="12"/>
      <c r="I8" s="11">
        <f t="shared" si="12"/>
        <v>1</v>
      </c>
      <c r="J8" s="12"/>
      <c r="K8" s="11">
        <f t="shared" si="12"/>
        <v>0</v>
      </c>
      <c r="L8" s="12"/>
      <c r="M8" s="11">
        <f t="shared" si="12"/>
        <v>4</v>
      </c>
      <c r="N8" s="12"/>
      <c r="O8" s="15">
        <f t="shared" si="12"/>
        <v>0</v>
      </c>
      <c r="P8" s="16"/>
      <c r="Q8" s="15">
        <f t="shared" si="12"/>
        <v>0</v>
      </c>
      <c r="R8" s="16"/>
      <c r="S8" s="15">
        <f t="shared" si="12"/>
        <v>0</v>
      </c>
      <c r="T8" s="16"/>
      <c r="U8" s="11">
        <f t="shared" si="12"/>
        <v>1</v>
      </c>
      <c r="V8" s="12"/>
      <c r="W8" s="11">
        <f t="shared" si="12"/>
        <v>2</v>
      </c>
      <c r="X8" s="12"/>
      <c r="Y8" s="11">
        <f t="shared" si="12"/>
        <v>1</v>
      </c>
      <c r="Z8" s="12"/>
      <c r="AA8" s="11">
        <f t="shared" si="12"/>
        <v>0</v>
      </c>
      <c r="AB8" s="12"/>
    </row>
    <row r="9" spans="1:28" x14ac:dyDescent="0.25">
      <c r="A9" t="s">
        <v>63</v>
      </c>
      <c r="E9" s="11">
        <f t="shared" si="11"/>
        <v>6</v>
      </c>
      <c r="F9" s="12"/>
      <c r="G9" s="11">
        <f t="shared" si="12"/>
        <v>2</v>
      </c>
      <c r="H9" s="12"/>
      <c r="I9" s="11">
        <f t="shared" si="12"/>
        <v>4</v>
      </c>
      <c r="J9" s="12"/>
      <c r="K9" s="11">
        <f t="shared" si="12"/>
        <v>6</v>
      </c>
      <c r="L9" s="12"/>
      <c r="M9" s="11">
        <f t="shared" si="12"/>
        <v>0</v>
      </c>
      <c r="N9" s="12"/>
      <c r="O9" s="15">
        <f t="shared" si="12"/>
        <v>0</v>
      </c>
      <c r="P9" s="16"/>
      <c r="Q9" s="15">
        <f t="shared" si="12"/>
        <v>0</v>
      </c>
      <c r="R9" s="16"/>
      <c r="S9" s="15">
        <f t="shared" si="12"/>
        <v>0</v>
      </c>
      <c r="T9" s="16"/>
      <c r="U9" s="11">
        <f t="shared" si="12"/>
        <v>2</v>
      </c>
      <c r="V9" s="12"/>
      <c r="W9" s="11">
        <f t="shared" si="12"/>
        <v>1</v>
      </c>
      <c r="X9" s="12"/>
      <c r="Y9" s="11">
        <f t="shared" si="12"/>
        <v>2</v>
      </c>
      <c r="Z9" s="12"/>
      <c r="AA9" s="11">
        <f t="shared" si="12"/>
        <v>1</v>
      </c>
      <c r="AB9" s="12"/>
    </row>
    <row r="10" spans="1:28" x14ac:dyDescent="0.25">
      <c r="A10" t="s">
        <v>64</v>
      </c>
      <c r="E10" s="11">
        <f t="shared" si="11"/>
        <v>3</v>
      </c>
      <c r="F10" s="12"/>
      <c r="G10" s="11">
        <f t="shared" si="12"/>
        <v>1</v>
      </c>
      <c r="H10" s="12"/>
      <c r="I10" s="11">
        <f t="shared" si="12"/>
        <v>2</v>
      </c>
      <c r="J10" s="12"/>
      <c r="K10" s="11">
        <f t="shared" si="12"/>
        <v>2</v>
      </c>
      <c r="L10" s="12"/>
      <c r="M10" s="11">
        <f t="shared" si="12"/>
        <v>1</v>
      </c>
      <c r="N10" s="12"/>
      <c r="O10" s="15">
        <f t="shared" si="12"/>
        <v>0</v>
      </c>
      <c r="P10" s="16"/>
      <c r="Q10" s="15">
        <f t="shared" si="12"/>
        <v>0</v>
      </c>
      <c r="R10" s="16"/>
      <c r="S10" s="15">
        <f t="shared" si="12"/>
        <v>0</v>
      </c>
      <c r="T10" s="16"/>
      <c r="U10" s="11">
        <f t="shared" si="12"/>
        <v>1</v>
      </c>
      <c r="V10" s="12"/>
      <c r="W10" s="11">
        <f t="shared" si="12"/>
        <v>2</v>
      </c>
      <c r="X10" s="12"/>
      <c r="Y10" s="11">
        <f t="shared" si="12"/>
        <v>0</v>
      </c>
      <c r="Z10" s="12"/>
      <c r="AA10" s="11">
        <f t="shared" si="12"/>
        <v>0</v>
      </c>
      <c r="AB10" s="12"/>
    </row>
    <row r="11" spans="1:28" x14ac:dyDescent="0.25">
      <c r="A11" t="s">
        <v>38</v>
      </c>
      <c r="E11" s="11">
        <f t="shared" si="11"/>
        <v>34.770000000000003</v>
      </c>
      <c r="F11" s="12"/>
      <c r="G11" s="11">
        <f t="shared" si="12"/>
        <v>32</v>
      </c>
      <c r="H11" s="12"/>
      <c r="I11" s="11">
        <f t="shared" si="12"/>
        <v>37.14</v>
      </c>
      <c r="J11" s="12"/>
      <c r="K11" s="11">
        <f t="shared" si="12"/>
        <v>36.5</v>
      </c>
      <c r="L11" s="12"/>
      <c r="M11" s="11">
        <f t="shared" si="12"/>
        <v>32</v>
      </c>
      <c r="N11" s="12"/>
      <c r="O11" s="11">
        <f t="shared" si="12"/>
        <v>27</v>
      </c>
      <c r="P11" s="12"/>
      <c r="Q11" s="11">
        <f t="shared" si="12"/>
        <v>40.5</v>
      </c>
      <c r="R11" s="12"/>
      <c r="S11" s="11">
        <f t="shared" si="12"/>
        <v>32</v>
      </c>
      <c r="T11" s="12"/>
      <c r="U11" s="11">
        <f t="shared" si="12"/>
        <v>16</v>
      </c>
      <c r="V11" s="12"/>
      <c r="W11" s="11">
        <f t="shared" si="12"/>
        <v>29.6</v>
      </c>
      <c r="X11" s="12"/>
      <c r="Y11" s="11">
        <f t="shared" si="12"/>
        <v>53</v>
      </c>
      <c r="Z11" s="12"/>
      <c r="AA11" s="11">
        <f t="shared" si="12"/>
        <v>81</v>
      </c>
      <c r="AB11" s="12"/>
    </row>
    <row r="12" spans="1:28" x14ac:dyDescent="0.25">
      <c r="A12" t="s">
        <v>14</v>
      </c>
      <c r="E12" s="11">
        <f t="shared" si="11"/>
        <v>13</v>
      </c>
      <c r="F12" s="12"/>
      <c r="G12" s="11">
        <f t="shared" si="12"/>
        <v>6</v>
      </c>
      <c r="H12" s="12"/>
      <c r="I12" s="11">
        <f t="shared" si="12"/>
        <v>7</v>
      </c>
      <c r="J12" s="12"/>
      <c r="K12" s="11">
        <f t="shared" si="12"/>
        <v>8</v>
      </c>
      <c r="L12" s="12"/>
      <c r="M12" s="11">
        <f t="shared" si="12"/>
        <v>5</v>
      </c>
      <c r="N12" s="12"/>
      <c r="O12" s="11">
        <f t="shared" si="12"/>
        <v>3</v>
      </c>
      <c r="P12" s="12"/>
      <c r="Q12" s="11">
        <f t="shared" si="12"/>
        <v>6</v>
      </c>
      <c r="R12" s="12"/>
      <c r="S12" s="11">
        <f t="shared" si="12"/>
        <v>4</v>
      </c>
      <c r="T12" s="12"/>
      <c r="U12" s="11">
        <f t="shared" si="12"/>
        <v>4</v>
      </c>
      <c r="V12" s="12"/>
      <c r="W12" s="11">
        <f t="shared" si="12"/>
        <v>5</v>
      </c>
      <c r="X12" s="12"/>
      <c r="Y12" s="11">
        <f t="shared" si="12"/>
        <v>3</v>
      </c>
      <c r="Z12" s="12"/>
      <c r="AA12" s="11">
        <f t="shared" si="12"/>
        <v>1</v>
      </c>
      <c r="AB12" s="12"/>
    </row>
    <row r="13" spans="1:28" x14ac:dyDescent="0.25">
      <c r="A13" t="s">
        <v>15</v>
      </c>
      <c r="E13" s="11">
        <f t="shared" si="11"/>
        <v>1.69</v>
      </c>
      <c r="F13" s="12"/>
      <c r="G13" s="11">
        <f t="shared" si="12"/>
        <v>1.67</v>
      </c>
      <c r="H13" s="12"/>
      <c r="I13" s="11">
        <f t="shared" si="12"/>
        <v>1.71</v>
      </c>
      <c r="J13" s="12"/>
      <c r="K13" s="11">
        <f t="shared" si="12"/>
        <v>1.63</v>
      </c>
      <c r="L13" s="12"/>
      <c r="M13" s="11">
        <f t="shared" si="12"/>
        <v>1.8</v>
      </c>
      <c r="N13" s="12"/>
      <c r="O13" s="11">
        <f t="shared" si="12"/>
        <v>1.33</v>
      </c>
      <c r="P13" s="12"/>
      <c r="Q13" s="11">
        <f t="shared" si="12"/>
        <v>1.83</v>
      </c>
      <c r="R13" s="12"/>
      <c r="S13" s="11">
        <f t="shared" si="12"/>
        <v>1.75</v>
      </c>
      <c r="T13" s="12"/>
      <c r="U13" s="11">
        <f t="shared" si="12"/>
        <v>1</v>
      </c>
      <c r="V13" s="12"/>
      <c r="W13" s="11">
        <f t="shared" si="12"/>
        <v>1.6</v>
      </c>
      <c r="X13" s="12"/>
      <c r="Y13" s="11">
        <f t="shared" si="12"/>
        <v>2.67</v>
      </c>
      <c r="Z13" s="12"/>
      <c r="AA13" s="11">
        <f t="shared" si="12"/>
        <v>2</v>
      </c>
      <c r="AB13" s="12"/>
    </row>
    <row r="14" spans="1:28" x14ac:dyDescent="0.25">
      <c r="A14" t="s">
        <v>16</v>
      </c>
      <c r="E14" s="11">
        <f t="shared" si="11"/>
        <v>1.92</v>
      </c>
      <c r="F14" s="12"/>
      <c r="G14" s="11">
        <f t="shared" si="12"/>
        <v>1.83</v>
      </c>
      <c r="H14" s="12"/>
      <c r="I14" s="11">
        <f t="shared" si="12"/>
        <v>2</v>
      </c>
      <c r="J14" s="12"/>
      <c r="K14" s="11">
        <f t="shared" si="12"/>
        <v>1.88</v>
      </c>
      <c r="L14" s="12"/>
      <c r="M14" s="11">
        <f t="shared" si="12"/>
        <v>2</v>
      </c>
      <c r="N14" s="12"/>
      <c r="O14" s="11">
        <f t="shared" si="12"/>
        <v>2</v>
      </c>
      <c r="P14" s="12"/>
      <c r="Q14" s="11">
        <f t="shared" si="12"/>
        <v>2</v>
      </c>
      <c r="R14" s="12"/>
      <c r="S14" s="11">
        <f t="shared" si="12"/>
        <v>1.75</v>
      </c>
      <c r="T14" s="12"/>
      <c r="U14" s="11">
        <f t="shared" si="12"/>
        <v>1.5</v>
      </c>
      <c r="V14" s="12"/>
      <c r="W14" s="11">
        <f t="shared" si="12"/>
        <v>2.2000000000000002</v>
      </c>
      <c r="X14" s="12"/>
      <c r="Y14" s="11">
        <f t="shared" si="12"/>
        <v>2.33</v>
      </c>
      <c r="Z14" s="12"/>
      <c r="AA14" s="11">
        <f t="shared" si="12"/>
        <v>1</v>
      </c>
      <c r="AB14" s="12"/>
    </row>
    <row r="15" spans="1:28" x14ac:dyDescent="0.25">
      <c r="A15" t="s">
        <v>17</v>
      </c>
      <c r="E15" s="11">
        <f t="shared" si="11"/>
        <v>1.69</v>
      </c>
      <c r="F15" s="12"/>
      <c r="G15" s="11">
        <f t="shared" si="12"/>
        <v>2</v>
      </c>
      <c r="H15" s="12"/>
      <c r="I15" s="11">
        <f t="shared" si="12"/>
        <v>1.43</v>
      </c>
      <c r="J15" s="12"/>
      <c r="K15" s="11">
        <f t="shared" si="12"/>
        <v>1.38</v>
      </c>
      <c r="L15" s="12"/>
      <c r="M15" s="11">
        <f t="shared" si="12"/>
        <v>2.2000000000000002</v>
      </c>
      <c r="N15" s="12"/>
      <c r="O15" s="11">
        <f t="shared" si="12"/>
        <v>1.33</v>
      </c>
      <c r="P15" s="12"/>
      <c r="Q15" s="11">
        <f t="shared" si="12"/>
        <v>1.67</v>
      </c>
      <c r="R15" s="12"/>
      <c r="S15" s="11">
        <f t="shared" si="12"/>
        <v>2</v>
      </c>
      <c r="T15" s="12"/>
      <c r="U15" s="11">
        <f t="shared" si="12"/>
        <v>1.25</v>
      </c>
      <c r="V15" s="12"/>
      <c r="W15" s="11">
        <f t="shared" si="12"/>
        <v>1.8</v>
      </c>
      <c r="X15" s="12"/>
      <c r="Y15" s="11">
        <f t="shared" si="12"/>
        <v>2.33</v>
      </c>
      <c r="Z15" s="12"/>
      <c r="AA15" s="11">
        <f t="shared" si="12"/>
        <v>1</v>
      </c>
      <c r="AB15" s="12"/>
    </row>
    <row r="16" spans="1:28" x14ac:dyDescent="0.25">
      <c r="A16" t="s">
        <v>18</v>
      </c>
      <c r="E16" s="11">
        <f t="shared" si="11"/>
        <v>1.77</v>
      </c>
      <c r="F16" s="12"/>
      <c r="G16" s="11">
        <f t="shared" si="12"/>
        <v>2</v>
      </c>
      <c r="H16" s="12"/>
      <c r="I16" s="11">
        <f t="shared" si="12"/>
        <v>1.57</v>
      </c>
      <c r="J16" s="12"/>
      <c r="K16" s="11">
        <f t="shared" si="12"/>
        <v>1.38</v>
      </c>
      <c r="L16" s="12"/>
      <c r="M16" s="11">
        <f t="shared" si="12"/>
        <v>2.4</v>
      </c>
      <c r="N16" s="12"/>
      <c r="O16" s="11">
        <f t="shared" si="12"/>
        <v>1.33</v>
      </c>
      <c r="P16" s="12"/>
      <c r="Q16" s="11">
        <f t="shared" si="12"/>
        <v>1.67</v>
      </c>
      <c r="R16" s="12"/>
      <c r="S16" s="11">
        <f t="shared" si="12"/>
        <v>2.25</v>
      </c>
      <c r="T16" s="12"/>
      <c r="U16" s="11">
        <f t="shared" si="12"/>
        <v>2</v>
      </c>
      <c r="V16" s="12"/>
      <c r="W16" s="11">
        <f t="shared" si="12"/>
        <v>1.8</v>
      </c>
      <c r="X16" s="12"/>
      <c r="Y16" s="11">
        <f t="shared" si="12"/>
        <v>1.67</v>
      </c>
      <c r="Z16" s="12"/>
      <c r="AA16" s="11">
        <f t="shared" si="12"/>
        <v>1</v>
      </c>
      <c r="AB16" s="12"/>
    </row>
    <row r="17" spans="1:28" x14ac:dyDescent="0.25">
      <c r="A17" t="s">
        <v>19</v>
      </c>
      <c r="E17" s="11">
        <f t="shared" si="11"/>
        <v>2.23</v>
      </c>
      <c r="F17" s="12"/>
      <c r="G17" s="11">
        <f t="shared" si="12"/>
        <v>2.5</v>
      </c>
      <c r="H17" s="12"/>
      <c r="I17" s="11">
        <f t="shared" si="12"/>
        <v>2</v>
      </c>
      <c r="J17" s="12"/>
      <c r="K17" s="11">
        <f t="shared" si="12"/>
        <v>2</v>
      </c>
      <c r="L17" s="12"/>
      <c r="M17" s="11">
        <f t="shared" si="12"/>
        <v>2.6</v>
      </c>
      <c r="N17" s="12"/>
      <c r="O17" s="11">
        <f t="shared" si="12"/>
        <v>2</v>
      </c>
      <c r="P17" s="12"/>
      <c r="Q17" s="11">
        <f t="shared" si="12"/>
        <v>2.17</v>
      </c>
      <c r="R17" s="12"/>
      <c r="S17" s="11">
        <f t="shared" si="12"/>
        <v>2.5</v>
      </c>
      <c r="T17" s="12"/>
      <c r="U17" s="11">
        <f t="shared" si="12"/>
        <v>2</v>
      </c>
      <c r="V17" s="12"/>
      <c r="W17" s="11">
        <f t="shared" si="12"/>
        <v>2.2000000000000002</v>
      </c>
      <c r="X17" s="12"/>
      <c r="Y17" s="11">
        <f t="shared" si="12"/>
        <v>2.33</v>
      </c>
      <c r="Z17" s="12"/>
      <c r="AA17" s="11">
        <f t="shared" si="12"/>
        <v>3</v>
      </c>
      <c r="AB17" s="12"/>
    </row>
    <row r="18" spans="1:28" x14ac:dyDescent="0.25">
      <c r="A18" t="s">
        <v>31</v>
      </c>
      <c r="E18" s="5">
        <f>E54</f>
        <v>0.84615384615384615</v>
      </c>
      <c r="F18" s="8">
        <f t="shared" ref="F18:AB20" si="13">F54</f>
        <v>7</v>
      </c>
      <c r="G18" s="5">
        <f t="shared" si="13"/>
        <v>0.83333333333333337</v>
      </c>
      <c r="H18" s="8">
        <f t="shared" si="13"/>
        <v>6</v>
      </c>
      <c r="I18" s="5">
        <f t="shared" si="13"/>
        <v>1</v>
      </c>
      <c r="J18" s="8">
        <f t="shared" si="13"/>
        <v>7</v>
      </c>
      <c r="K18" s="5">
        <f t="shared" si="13"/>
        <v>0.875</v>
      </c>
      <c r="L18" s="8">
        <f t="shared" si="13"/>
        <v>7</v>
      </c>
      <c r="M18" s="5">
        <f t="shared" si="13"/>
        <v>0.8</v>
      </c>
      <c r="N18" s="8">
        <f t="shared" si="13"/>
        <v>6</v>
      </c>
      <c r="O18" s="5">
        <f t="shared" si="13"/>
        <v>1</v>
      </c>
      <c r="P18" s="8">
        <f t="shared" si="13"/>
        <v>5</v>
      </c>
      <c r="Q18" s="5">
        <f t="shared" si="13"/>
        <v>0.83333333333333337</v>
      </c>
      <c r="R18" s="8">
        <f t="shared" si="13"/>
        <v>7</v>
      </c>
      <c r="S18" s="5">
        <f t="shared" si="13"/>
        <v>0.75</v>
      </c>
      <c r="T18" s="8">
        <f t="shared" si="13"/>
        <v>6</v>
      </c>
      <c r="U18" s="5">
        <f t="shared" si="13"/>
        <v>1</v>
      </c>
      <c r="V18" s="8">
        <f t="shared" si="13"/>
        <v>7</v>
      </c>
      <c r="W18" s="5">
        <f t="shared" si="13"/>
        <v>0.8</v>
      </c>
      <c r="X18" s="8">
        <f t="shared" si="13"/>
        <v>5</v>
      </c>
      <c r="Y18" s="5">
        <f t="shared" si="13"/>
        <v>1</v>
      </c>
      <c r="Z18" s="8">
        <f t="shared" si="13"/>
        <v>7</v>
      </c>
      <c r="AA18" s="5">
        <f t="shared" si="13"/>
        <v>1</v>
      </c>
      <c r="AB18" s="8">
        <f t="shared" si="13"/>
        <v>5</v>
      </c>
    </row>
    <row r="19" spans="1:28" x14ac:dyDescent="0.25">
      <c r="A19" t="s">
        <v>32</v>
      </c>
      <c r="E19" s="8">
        <f t="shared" ref="E19:T20" si="14">E55</f>
        <v>77</v>
      </c>
      <c r="F19" s="8">
        <f t="shared" si="14"/>
        <v>7</v>
      </c>
      <c r="G19" s="8">
        <f t="shared" si="14"/>
        <v>30</v>
      </c>
      <c r="H19" s="8">
        <f t="shared" si="14"/>
        <v>6</v>
      </c>
      <c r="I19" s="8">
        <f t="shared" si="14"/>
        <v>49</v>
      </c>
      <c r="J19" s="8">
        <f t="shared" si="14"/>
        <v>7</v>
      </c>
      <c r="K19" s="8">
        <f t="shared" si="14"/>
        <v>49</v>
      </c>
      <c r="L19" s="8">
        <f t="shared" si="14"/>
        <v>7</v>
      </c>
      <c r="M19" s="8">
        <f t="shared" si="14"/>
        <v>28</v>
      </c>
      <c r="N19" s="8">
        <f t="shared" si="14"/>
        <v>7</v>
      </c>
      <c r="O19" s="8">
        <f t="shared" si="14"/>
        <v>21</v>
      </c>
      <c r="P19" s="8">
        <f t="shared" si="14"/>
        <v>7</v>
      </c>
      <c r="Q19" s="8">
        <f t="shared" si="14"/>
        <v>40</v>
      </c>
      <c r="R19" s="8">
        <f t="shared" si="14"/>
        <v>8</v>
      </c>
      <c r="S19" s="8">
        <f t="shared" si="14"/>
        <v>21</v>
      </c>
      <c r="T19" s="8">
        <f t="shared" si="14"/>
        <v>7</v>
      </c>
      <c r="U19" s="8">
        <f t="shared" si="13"/>
        <v>28</v>
      </c>
      <c r="V19" s="8">
        <f t="shared" si="13"/>
        <v>7</v>
      </c>
      <c r="W19" s="8">
        <f t="shared" si="13"/>
        <v>24</v>
      </c>
      <c r="X19" s="8">
        <f t="shared" si="13"/>
        <v>6</v>
      </c>
      <c r="Y19" s="8">
        <f t="shared" si="13"/>
        <v>27</v>
      </c>
      <c r="Z19" s="8">
        <f t="shared" si="13"/>
        <v>9</v>
      </c>
      <c r="AA19" s="8">
        <f t="shared" si="13"/>
        <v>11</v>
      </c>
      <c r="AB19" s="8">
        <f t="shared" si="13"/>
        <v>11</v>
      </c>
    </row>
    <row r="20" spans="1:28" x14ac:dyDescent="0.25">
      <c r="A20" t="s">
        <v>33</v>
      </c>
      <c r="E20" s="8">
        <f t="shared" si="14"/>
        <v>55</v>
      </c>
      <c r="F20" s="8">
        <f t="shared" si="13"/>
        <v>7</v>
      </c>
      <c r="G20" s="8">
        <f t="shared" si="13"/>
        <v>20</v>
      </c>
      <c r="H20" s="8">
        <f t="shared" si="13"/>
        <v>6</v>
      </c>
      <c r="I20" s="8">
        <f t="shared" si="13"/>
        <v>36</v>
      </c>
      <c r="J20" s="8">
        <f t="shared" si="13"/>
        <v>8</v>
      </c>
      <c r="K20" s="8">
        <f t="shared" si="13"/>
        <v>36</v>
      </c>
      <c r="L20" s="8">
        <f t="shared" si="13"/>
        <v>8</v>
      </c>
      <c r="M20" s="8">
        <f t="shared" si="13"/>
        <v>20</v>
      </c>
      <c r="N20" s="8">
        <f t="shared" si="13"/>
        <v>7</v>
      </c>
      <c r="O20" s="8">
        <f t="shared" si="13"/>
        <v>15</v>
      </c>
      <c r="P20" s="8">
        <f t="shared" si="13"/>
        <v>7</v>
      </c>
      <c r="Q20" s="8">
        <f t="shared" si="13"/>
        <v>30</v>
      </c>
      <c r="R20" s="8">
        <f t="shared" si="13"/>
        <v>8</v>
      </c>
      <c r="S20" s="8">
        <f t="shared" si="13"/>
        <v>15</v>
      </c>
      <c r="T20" s="8">
        <f t="shared" si="13"/>
        <v>7</v>
      </c>
      <c r="U20" s="8">
        <f t="shared" si="13"/>
        <v>20</v>
      </c>
      <c r="V20" s="8">
        <f t="shared" si="13"/>
        <v>7</v>
      </c>
      <c r="W20" s="8">
        <f t="shared" si="13"/>
        <v>18</v>
      </c>
      <c r="X20" s="8">
        <f t="shared" si="13"/>
        <v>8</v>
      </c>
      <c r="Y20" s="8">
        <f t="shared" si="13"/>
        <v>21</v>
      </c>
      <c r="Z20" s="8">
        <f t="shared" si="13"/>
        <v>9</v>
      </c>
      <c r="AA20" s="8">
        <f t="shared" si="13"/>
        <v>9</v>
      </c>
      <c r="AB20" s="8">
        <f t="shared" si="13"/>
        <v>11</v>
      </c>
    </row>
    <row r="21" spans="1:28" x14ac:dyDescent="0.25">
      <c r="E21" s="13"/>
      <c r="F21" s="13"/>
      <c r="G21" s="14"/>
      <c r="H21" s="13"/>
      <c r="I21" s="14"/>
      <c r="J21" s="13"/>
      <c r="K21" s="14"/>
      <c r="L21" s="13"/>
      <c r="M21" s="14"/>
      <c r="N21" s="13"/>
      <c r="O21" s="14"/>
      <c r="P21" s="13"/>
      <c r="Q21" s="14"/>
      <c r="R21" s="13"/>
      <c r="S21" s="14"/>
      <c r="T21" s="13"/>
      <c r="U21" s="14"/>
      <c r="V21" s="13"/>
      <c r="W21" s="14"/>
      <c r="X21" s="13"/>
      <c r="Y21" s="14"/>
      <c r="Z21" s="13"/>
      <c r="AA21" s="14"/>
      <c r="AB21" s="13"/>
    </row>
    <row r="22" spans="1:28" x14ac:dyDescent="0.25">
      <c r="A22" t="s">
        <v>0</v>
      </c>
      <c r="B22" t="s">
        <v>34</v>
      </c>
      <c r="C22" t="s">
        <v>1</v>
      </c>
      <c r="D22" t="s">
        <v>2</v>
      </c>
      <c r="E22" t="s">
        <v>3</v>
      </c>
      <c r="F22" t="s">
        <v>4</v>
      </c>
      <c r="G22" t="s">
        <v>5</v>
      </c>
      <c r="H22" t="s">
        <v>6</v>
      </c>
      <c r="I22" t="s">
        <v>7</v>
      </c>
      <c r="J22" t="s">
        <v>8</v>
      </c>
      <c r="K22" t="s">
        <v>9</v>
      </c>
      <c r="L22" t="s">
        <v>53</v>
      </c>
      <c r="M22" t="s">
        <v>27</v>
      </c>
      <c r="P22">
        <v>2</v>
      </c>
    </row>
    <row r="23" spans="1:28" x14ac:dyDescent="0.25">
      <c r="A23" s="1">
        <v>20</v>
      </c>
      <c r="B23" s="1">
        <v>1</v>
      </c>
      <c r="C23" s="1">
        <v>0</v>
      </c>
      <c r="D23" s="1">
        <v>4</v>
      </c>
      <c r="E23" s="1">
        <v>8</v>
      </c>
      <c r="F23" s="1">
        <v>0</v>
      </c>
      <c r="G23" s="1">
        <v>2</v>
      </c>
      <c r="H23" s="1">
        <v>2</v>
      </c>
      <c r="I23" s="1">
        <v>1</v>
      </c>
      <c r="J23" s="1">
        <v>1</v>
      </c>
      <c r="K23" s="1">
        <v>2</v>
      </c>
      <c r="L23">
        <f>IF(A23&lt;21,0,IF(A23&lt;41,1,IF(A23&lt;66,2,3)))</f>
        <v>0</v>
      </c>
    </row>
    <row r="24" spans="1:28" x14ac:dyDescent="0.25">
      <c r="A24" s="1">
        <v>62</v>
      </c>
      <c r="B24" s="1">
        <v>0</v>
      </c>
      <c r="C24" s="1">
        <v>2</v>
      </c>
      <c r="D24" s="1">
        <v>6</v>
      </c>
      <c r="E24" s="1">
        <v>10</v>
      </c>
      <c r="F24" s="1">
        <v>0</v>
      </c>
      <c r="G24" s="1">
        <v>3</v>
      </c>
      <c r="H24" s="1">
        <v>3</v>
      </c>
      <c r="I24" s="1">
        <v>3</v>
      </c>
      <c r="J24" s="1">
        <v>3</v>
      </c>
      <c r="K24" s="1">
        <v>3</v>
      </c>
      <c r="L24">
        <f t="shared" ref="L24:L35" si="15">IF(A24&lt;21,0,IF(A24&lt;41,1,IF(A24&lt;66,2,3)))</f>
        <v>2</v>
      </c>
    </row>
    <row r="25" spans="1:28" x14ac:dyDescent="0.25">
      <c r="A25" s="1">
        <v>81</v>
      </c>
      <c r="B25" s="1">
        <v>1</v>
      </c>
      <c r="C25" s="1">
        <v>1</v>
      </c>
      <c r="D25" s="1">
        <v>4</v>
      </c>
      <c r="E25" s="1">
        <v>12</v>
      </c>
      <c r="F25" s="1">
        <v>0</v>
      </c>
      <c r="G25" s="1">
        <v>2</v>
      </c>
      <c r="H25" s="1">
        <v>1</v>
      </c>
      <c r="I25" s="1">
        <v>1</v>
      </c>
      <c r="J25" s="1">
        <v>1</v>
      </c>
      <c r="K25" s="1">
        <v>3</v>
      </c>
      <c r="L25">
        <f t="shared" si="15"/>
        <v>3</v>
      </c>
    </row>
    <row r="26" spans="1:28" x14ac:dyDescent="0.25">
      <c r="A26" s="1">
        <v>38</v>
      </c>
      <c r="B26" s="1">
        <v>1</v>
      </c>
      <c r="C26" s="1">
        <v>1</v>
      </c>
      <c r="D26" s="1">
        <v>8</v>
      </c>
      <c r="E26" s="1">
        <v>9</v>
      </c>
      <c r="F26" s="1">
        <v>1</v>
      </c>
      <c r="G26" s="1">
        <v>2</v>
      </c>
      <c r="H26" s="1">
        <v>3</v>
      </c>
      <c r="I26" s="1">
        <v>2</v>
      </c>
      <c r="J26" s="1">
        <v>2</v>
      </c>
      <c r="K26" s="1">
        <v>3</v>
      </c>
      <c r="L26">
        <f t="shared" si="15"/>
        <v>1</v>
      </c>
    </row>
    <row r="27" spans="1:28" x14ac:dyDescent="0.25">
      <c r="A27" s="1">
        <v>27</v>
      </c>
      <c r="B27" s="1">
        <v>0</v>
      </c>
      <c r="C27" s="1">
        <v>2</v>
      </c>
      <c r="D27" s="1">
        <v>3</v>
      </c>
      <c r="E27" s="1">
        <v>7</v>
      </c>
      <c r="F27" s="1">
        <v>1</v>
      </c>
      <c r="G27" s="1">
        <v>2</v>
      </c>
      <c r="H27" s="1">
        <v>2</v>
      </c>
      <c r="I27" s="1">
        <v>2</v>
      </c>
      <c r="J27" s="1">
        <v>2</v>
      </c>
      <c r="K27" s="1">
        <v>2</v>
      </c>
      <c r="L27">
        <f t="shared" si="15"/>
        <v>1</v>
      </c>
    </row>
    <row r="28" spans="1:28" x14ac:dyDescent="0.25">
      <c r="A28" s="1">
        <v>15</v>
      </c>
      <c r="B28" s="1">
        <v>1</v>
      </c>
      <c r="C28" s="1">
        <v>1</v>
      </c>
      <c r="D28" s="1">
        <v>2</v>
      </c>
      <c r="E28" s="1">
        <v>9</v>
      </c>
      <c r="F28" s="1">
        <v>0</v>
      </c>
      <c r="G28" s="1">
        <v>1</v>
      </c>
      <c r="H28" s="1">
        <v>2</v>
      </c>
      <c r="I28" s="1">
        <v>1</v>
      </c>
      <c r="J28" s="1">
        <v>3</v>
      </c>
      <c r="K28" s="1">
        <v>2</v>
      </c>
      <c r="L28">
        <f t="shared" si="15"/>
        <v>0</v>
      </c>
    </row>
    <row r="29" spans="1:28" x14ac:dyDescent="0.25">
      <c r="A29" s="1">
        <v>12</v>
      </c>
      <c r="B29" s="1">
        <v>1</v>
      </c>
      <c r="C29" s="1">
        <v>1</v>
      </c>
      <c r="D29" s="1">
        <v>6</v>
      </c>
      <c r="E29" s="1">
        <v>9</v>
      </c>
      <c r="F29" s="1">
        <v>0</v>
      </c>
      <c r="G29" s="1">
        <v>1</v>
      </c>
      <c r="H29" s="1">
        <v>2</v>
      </c>
      <c r="I29" s="1">
        <v>2</v>
      </c>
      <c r="J29" s="1">
        <v>2</v>
      </c>
      <c r="K29" s="1">
        <v>1</v>
      </c>
      <c r="L29">
        <f t="shared" si="15"/>
        <v>0</v>
      </c>
    </row>
    <row r="30" spans="1:28" x14ac:dyDescent="0.25">
      <c r="A30" s="1">
        <v>17</v>
      </c>
      <c r="B30" s="1">
        <v>0</v>
      </c>
      <c r="C30" s="1">
        <v>2</v>
      </c>
      <c r="D30" s="1">
        <v>5</v>
      </c>
      <c r="E30" s="1">
        <v>8</v>
      </c>
      <c r="F30" s="1">
        <v>1</v>
      </c>
      <c r="G30" s="1">
        <v>0</v>
      </c>
      <c r="H30" s="1">
        <v>0</v>
      </c>
      <c r="I30" s="1">
        <v>1</v>
      </c>
      <c r="J30" s="1">
        <v>2</v>
      </c>
      <c r="K30" s="1">
        <v>3</v>
      </c>
      <c r="L30">
        <f t="shared" si="15"/>
        <v>0</v>
      </c>
    </row>
    <row r="31" spans="1:28" x14ac:dyDescent="0.25">
      <c r="A31" s="1">
        <v>22</v>
      </c>
      <c r="B31" s="1">
        <v>0</v>
      </c>
      <c r="C31" s="1">
        <v>2</v>
      </c>
      <c r="D31" s="1">
        <v>4</v>
      </c>
      <c r="E31" s="1">
        <v>9</v>
      </c>
      <c r="F31" s="1">
        <v>1</v>
      </c>
      <c r="G31" s="1">
        <v>2</v>
      </c>
      <c r="H31" s="1">
        <v>2</v>
      </c>
      <c r="I31" s="1">
        <v>2</v>
      </c>
      <c r="J31" s="1">
        <v>2</v>
      </c>
      <c r="K31" s="1">
        <v>2</v>
      </c>
      <c r="L31">
        <f t="shared" si="15"/>
        <v>1</v>
      </c>
      <c r="U31" s="11"/>
      <c r="V31" s="12"/>
    </row>
    <row r="32" spans="1:28" x14ac:dyDescent="0.25">
      <c r="A32" s="1">
        <v>56</v>
      </c>
      <c r="B32" s="1">
        <v>1</v>
      </c>
      <c r="C32" s="1">
        <v>1</v>
      </c>
      <c r="D32" s="1">
        <v>4</v>
      </c>
      <c r="E32" s="1">
        <v>13</v>
      </c>
      <c r="F32" s="1">
        <v>1</v>
      </c>
      <c r="G32" s="1">
        <v>2</v>
      </c>
      <c r="H32" s="1">
        <v>1</v>
      </c>
      <c r="I32" s="1">
        <v>2</v>
      </c>
      <c r="J32" s="1">
        <v>1</v>
      </c>
      <c r="K32" s="1">
        <v>2</v>
      </c>
      <c r="L32">
        <f t="shared" si="15"/>
        <v>2</v>
      </c>
    </row>
    <row r="33" spans="1:28" x14ac:dyDescent="0.25">
      <c r="A33" s="1">
        <v>41</v>
      </c>
      <c r="B33" s="1">
        <v>1</v>
      </c>
      <c r="C33" s="1">
        <v>1</v>
      </c>
      <c r="D33" s="1">
        <v>2</v>
      </c>
      <c r="E33" s="1">
        <v>13</v>
      </c>
      <c r="F33" s="1">
        <v>0</v>
      </c>
      <c r="G33" s="1">
        <v>3</v>
      </c>
      <c r="H33" s="1">
        <v>3</v>
      </c>
      <c r="I33" s="1">
        <v>2</v>
      </c>
      <c r="J33" s="1">
        <v>1</v>
      </c>
      <c r="K33" s="1">
        <v>2</v>
      </c>
      <c r="L33">
        <f t="shared" si="15"/>
        <v>2</v>
      </c>
    </row>
    <row r="34" spans="1:28" x14ac:dyDescent="0.25">
      <c r="A34" s="1">
        <v>32</v>
      </c>
      <c r="B34" s="1">
        <v>0</v>
      </c>
      <c r="C34" s="1">
        <v>0</v>
      </c>
      <c r="D34" s="1">
        <v>1</v>
      </c>
      <c r="E34" s="1">
        <v>9</v>
      </c>
      <c r="F34" s="1">
        <v>1</v>
      </c>
      <c r="G34" s="1">
        <v>2</v>
      </c>
      <c r="H34" s="1">
        <v>3</v>
      </c>
      <c r="I34" s="1">
        <v>3</v>
      </c>
      <c r="J34" s="1">
        <v>3</v>
      </c>
      <c r="K34" s="1">
        <v>3</v>
      </c>
      <c r="L34">
        <f t="shared" si="15"/>
        <v>1</v>
      </c>
    </row>
    <row r="35" spans="1:28" x14ac:dyDescent="0.25">
      <c r="A35" s="1">
        <v>29</v>
      </c>
      <c r="B35" s="1">
        <v>1</v>
      </c>
      <c r="C35" s="1">
        <v>0</v>
      </c>
      <c r="D35" s="1">
        <v>4</v>
      </c>
      <c r="E35" s="1">
        <v>10</v>
      </c>
      <c r="F35" s="1">
        <v>0</v>
      </c>
      <c r="G35" s="1">
        <v>0</v>
      </c>
      <c r="H35" s="1">
        <v>1</v>
      </c>
      <c r="I35" s="1">
        <v>0</v>
      </c>
      <c r="J35" s="1">
        <v>0</v>
      </c>
      <c r="K35" s="1">
        <v>1</v>
      </c>
      <c r="L35">
        <f t="shared" si="15"/>
        <v>1</v>
      </c>
    </row>
    <row r="37" spans="1:28" x14ac:dyDescent="0.25">
      <c r="E37" s="17" t="s">
        <v>37</v>
      </c>
      <c r="F37" s="18"/>
      <c r="G37" s="17" t="s">
        <v>39</v>
      </c>
      <c r="H37" s="18"/>
      <c r="I37" s="17" t="s">
        <v>40</v>
      </c>
      <c r="J37" s="18"/>
      <c r="K37" s="17" t="s">
        <v>42</v>
      </c>
      <c r="L37" s="18"/>
      <c r="M37" s="17" t="s">
        <v>43</v>
      </c>
      <c r="N37" s="18"/>
      <c r="O37" s="17" t="s">
        <v>46</v>
      </c>
      <c r="P37" s="18"/>
      <c r="Q37" s="17" t="s">
        <v>49</v>
      </c>
      <c r="R37" s="18"/>
      <c r="S37" s="17" t="s">
        <v>51</v>
      </c>
      <c r="T37" s="18"/>
      <c r="U37" s="17" t="s">
        <v>60</v>
      </c>
      <c r="V37" s="18"/>
      <c r="W37" s="17" t="s">
        <v>56</v>
      </c>
      <c r="X37" s="18"/>
      <c r="Y37" s="17" t="s">
        <v>57</v>
      </c>
      <c r="Z37" s="18"/>
      <c r="AA37" s="17" t="s">
        <v>59</v>
      </c>
      <c r="AB37" s="18"/>
    </row>
    <row r="38" spans="1:28" x14ac:dyDescent="0.25">
      <c r="A38" t="s">
        <v>10</v>
      </c>
      <c r="E38" s="11">
        <f>ROUND(AVERAGE(D23:D35),2)</f>
        <v>4.08</v>
      </c>
      <c r="F38" s="12"/>
      <c r="G38" s="19">
        <f>ROUND(AVERAGEIFS($D$23:$D$35,$F$23:$F$35,1),2)</f>
        <v>4.17</v>
      </c>
      <c r="H38" s="20"/>
      <c r="I38" s="19">
        <f>ROUND(AVERAGEIFS($D$23:$D$35,$F$23:$F$35,0),2)</f>
        <v>4</v>
      </c>
      <c r="J38" s="20"/>
      <c r="K38" s="19">
        <f>ROUND(AVERAGEIFS($D$23:$D$35,$B$23:$B$35,1),2)</f>
        <v>4.25</v>
      </c>
      <c r="L38" s="20"/>
      <c r="M38" s="19">
        <f>ROUND(AVERAGEIFS($D$23:$D$35,$B$23:$B$35,0),2)</f>
        <v>3.8</v>
      </c>
      <c r="N38" s="20"/>
      <c r="O38" s="19">
        <f>ROUND(AVERAGEIFS($D$23:$D$35,$C$23:$C$35,0),2)</f>
        <v>3</v>
      </c>
      <c r="P38" s="20"/>
      <c r="Q38" s="19">
        <f>ROUND(AVERAGEIFS($D$23:$D$35,$C$23:$C$35,1),2)</f>
        <v>4.33</v>
      </c>
      <c r="R38" s="20"/>
      <c r="S38" s="19">
        <f>ROUND(AVERAGEIFS($D$23:$D$35,$C$23:$C$35,2),2)</f>
        <v>4.5</v>
      </c>
      <c r="T38" s="20"/>
      <c r="U38" s="19">
        <f>ROUND(AVERAGEIFS($D$23:$D$35,$L$23:$L$35,0),2)</f>
        <v>4.25</v>
      </c>
      <c r="V38" s="20"/>
      <c r="W38" s="19">
        <f>ROUND(AVERAGEIFS($D$23:$D$35,$L$23:$L$35,1),2)</f>
        <v>4</v>
      </c>
      <c r="X38" s="20"/>
      <c r="Y38" s="19">
        <f>ROUND(AVERAGEIFS($D$23:$D$35,$L$23:$L$35,2),2)</f>
        <v>4</v>
      </c>
      <c r="Z38" s="20"/>
      <c r="AA38" s="19">
        <f>ROUND(AVERAGEIFS($D$23:$D$35,$L$23:$L$35,3),2)</f>
        <v>4</v>
      </c>
      <c r="AB38" s="20"/>
    </row>
    <row r="39" spans="1:28" x14ac:dyDescent="0.25">
      <c r="A39" t="s">
        <v>11</v>
      </c>
      <c r="E39" s="11">
        <f>ROUND(AVERAGE(E23:E35),2)</f>
        <v>9.69</v>
      </c>
      <c r="F39" s="12"/>
      <c r="G39" s="19">
        <f>ROUND(AVERAGEIFS($E$23:$E$35,$F$23:$F$35,1),2)</f>
        <v>9.17</v>
      </c>
      <c r="H39" s="20"/>
      <c r="I39" s="19">
        <f>ROUND(AVERAGEIFS($E$23:$E$35,$F$23:$F$35,0),2)</f>
        <v>10.14</v>
      </c>
      <c r="J39" s="20"/>
      <c r="K39" s="19">
        <f>ROUND(AVERAGEIFS($E$23:$E$35,$B$23:$B$35,1),2)</f>
        <v>10.38</v>
      </c>
      <c r="L39" s="20"/>
      <c r="M39" s="19">
        <f>ROUND(AVERAGEIFS($E$23:$E$35,$B$23:$B$35,0),2)</f>
        <v>8.6</v>
      </c>
      <c r="N39" s="20"/>
      <c r="O39" s="19">
        <f>ROUND(AVERAGEIFS($E$23:$E$35,$C$23:$C$35,0),2)</f>
        <v>9</v>
      </c>
      <c r="P39" s="20"/>
      <c r="Q39" s="19">
        <f>ROUND(AVERAGEIFS($E$23:$E$35,$C$23:$C$35,1),2)</f>
        <v>10.83</v>
      </c>
      <c r="R39" s="20"/>
      <c r="S39" s="19">
        <f>ROUND(AVERAGEIFS($E$23:$E$35,$C$23:$C$35,2),2)</f>
        <v>8.5</v>
      </c>
      <c r="T39" s="20"/>
      <c r="U39" s="19">
        <f>ROUND(AVERAGEIFS($E$23:$E$35,$L$23:$L$35,0),2)</f>
        <v>8.5</v>
      </c>
      <c r="V39" s="20"/>
      <c r="W39" s="19">
        <f>ROUND(AVERAGEIFS($E$23:$E$35,$L$23:$L$35,1),2)</f>
        <v>8.8000000000000007</v>
      </c>
      <c r="X39" s="20"/>
      <c r="Y39" s="19">
        <f>ROUND(AVERAGEIFS($E$23:$E$35,$L$23:$L$35,2),2)</f>
        <v>12</v>
      </c>
      <c r="Z39" s="20"/>
      <c r="AA39" s="19">
        <f>ROUND(AVERAGEIFS($E$23:$E$35,$L$23:$L$35,3),2)</f>
        <v>12</v>
      </c>
      <c r="AB39" s="20"/>
    </row>
    <row r="40" spans="1:28" x14ac:dyDescent="0.25">
      <c r="A40" t="s">
        <v>12</v>
      </c>
      <c r="E40" s="11">
        <f>ROUND(AVERAGE(D23:E35),2)</f>
        <v>6.88</v>
      </c>
      <c r="F40" s="12"/>
      <c r="G40" s="19">
        <f>ROUND((G38+G39)/2,2)</f>
        <v>6.67</v>
      </c>
      <c r="H40" s="20"/>
      <c r="I40" s="19">
        <f>ROUND((I38+I39)/2,2)</f>
        <v>7.07</v>
      </c>
      <c r="J40" s="20"/>
      <c r="K40" s="19">
        <f>ROUND((K38+K39)/2,2)</f>
        <v>7.32</v>
      </c>
      <c r="L40" s="20"/>
      <c r="M40" s="19">
        <f>ROUND((M38+M39)/2,2)</f>
        <v>6.2</v>
      </c>
      <c r="N40" s="20"/>
      <c r="O40" s="19">
        <f>ROUND((O38+O39)/2,2)</f>
        <v>6</v>
      </c>
      <c r="P40" s="20"/>
      <c r="Q40" s="19">
        <f>ROUND((Q38+Q39)/2,2)</f>
        <v>7.58</v>
      </c>
      <c r="R40" s="20"/>
      <c r="S40" s="19">
        <f>ROUND((S38+S39)/2,2)</f>
        <v>6.5</v>
      </c>
      <c r="T40" s="20"/>
      <c r="U40" s="19">
        <f>ROUND((U38+U39)/2,2)</f>
        <v>6.38</v>
      </c>
      <c r="V40" s="20"/>
      <c r="W40" s="19">
        <f>ROUND((W38+W39)/2,2)</f>
        <v>6.4</v>
      </c>
      <c r="X40" s="20"/>
      <c r="Y40" s="19">
        <f>ROUND((Y38+Y39)/2,2)</f>
        <v>8</v>
      </c>
      <c r="Z40" s="20"/>
      <c r="AA40" s="19">
        <f>ROUND((AA38+AA39)/2,2)</f>
        <v>8</v>
      </c>
      <c r="AB40" s="20"/>
    </row>
    <row r="41" spans="1:28" x14ac:dyDescent="0.25">
      <c r="A41" t="s">
        <v>35</v>
      </c>
      <c r="E41" s="11">
        <f>COUNTIF(B23:B35,1)</f>
        <v>8</v>
      </c>
      <c r="F41" s="12"/>
      <c r="G41" s="19">
        <f>COUNTIFS($B$23:$B$35,1,$F$23:$F$35,1)</f>
        <v>2</v>
      </c>
      <c r="H41" s="20"/>
      <c r="I41" s="19">
        <f>COUNTIFS($B$23:$B$35,1,$F$23:$F$35,0)</f>
        <v>6</v>
      </c>
      <c r="J41" s="20"/>
      <c r="K41" s="23"/>
      <c r="L41" s="24"/>
      <c r="M41" s="23"/>
      <c r="N41" s="24"/>
      <c r="O41" s="19">
        <f>COUNTIFS($B$23:$B$35,1,$C$23:$C$35,0)</f>
        <v>2</v>
      </c>
      <c r="P41" s="20"/>
      <c r="Q41" s="19">
        <f>COUNTIFS($B$23:$B$35,1,$C$23:$C$35,1)</f>
        <v>6</v>
      </c>
      <c r="R41" s="20"/>
      <c r="S41" s="19">
        <f>COUNTIFS($B$23:$B$35,1,$C$23:$C$35,2)</f>
        <v>0</v>
      </c>
      <c r="T41" s="20"/>
      <c r="U41" s="19">
        <f>COUNTIFS($B$23:$B$35,1,$L$23:$L$35,0)</f>
        <v>3</v>
      </c>
      <c r="V41" s="20"/>
      <c r="W41" s="19">
        <f>COUNTIFS($B$23:$B$35,1,$L$23:$L$35,1)</f>
        <v>2</v>
      </c>
      <c r="X41" s="20"/>
      <c r="Y41" s="19">
        <f>COUNTIFS($B$23:$B$35,1,$L$23:$L$35,2)</f>
        <v>2</v>
      </c>
      <c r="Z41" s="20"/>
      <c r="AA41" s="19">
        <f>COUNTIFS($B$23:$B$35,1,$L$23:$L$35,3)</f>
        <v>1</v>
      </c>
      <c r="AB41" s="20"/>
    </row>
    <row r="42" spans="1:28" x14ac:dyDescent="0.25">
      <c r="A42" t="s">
        <v>36</v>
      </c>
      <c r="E42" s="11">
        <f>COUNTIF(B23:B35,0)</f>
        <v>5</v>
      </c>
      <c r="F42" s="12"/>
      <c r="G42" s="19">
        <f>COUNTIFS($B$23:$B$35,0,$F$23:$F$35,1)</f>
        <v>4</v>
      </c>
      <c r="H42" s="20"/>
      <c r="I42" s="19">
        <f>COUNTIFS($B$23:$B$35,0,$F$23:$F$35,0)</f>
        <v>1</v>
      </c>
      <c r="J42" s="20"/>
      <c r="K42" s="23"/>
      <c r="L42" s="24"/>
      <c r="M42" s="23"/>
      <c r="N42" s="24"/>
      <c r="O42" s="19">
        <f>COUNTIFS($B$23:$B$35,0,$C$23:$C$35,0)</f>
        <v>1</v>
      </c>
      <c r="P42" s="20"/>
      <c r="Q42" s="19">
        <f>COUNTIFS($B$23:$B$35,0,$C$23:$C$35,1)</f>
        <v>0</v>
      </c>
      <c r="R42" s="20"/>
      <c r="S42" s="19">
        <f>COUNTIFS($B$23:$B$35,0,$C$23:$C$35,2)</f>
        <v>4</v>
      </c>
      <c r="T42" s="20"/>
      <c r="U42" s="19">
        <f>COUNTIFS($B$23:$B$35,0,$L$23:$L$35,0)</f>
        <v>1</v>
      </c>
      <c r="V42" s="20"/>
      <c r="W42" s="19">
        <f>COUNTIFS($B$23:$B$35,0,$L$23:$L$35,1)</f>
        <v>3</v>
      </c>
      <c r="X42" s="20"/>
      <c r="Y42" s="19">
        <f>COUNTIFS($B$23:$B$35,0,$L$23:$L$35,2)</f>
        <v>1</v>
      </c>
      <c r="Z42" s="20"/>
      <c r="AA42" s="19">
        <f>COUNTIFS($B$23:$B$35,0,$L$23:$L$35,3)</f>
        <v>0</v>
      </c>
      <c r="AB42" s="20"/>
    </row>
    <row r="43" spans="1:28" x14ac:dyDescent="0.25">
      <c r="A43" t="s">
        <v>13</v>
      </c>
      <c r="E43" s="11">
        <f>(COUNTIF(F23:F35,1))</f>
        <v>6</v>
      </c>
      <c r="F43" s="12"/>
      <c r="G43" s="23"/>
      <c r="H43" s="24"/>
      <c r="I43" s="23"/>
      <c r="J43" s="24"/>
      <c r="K43" s="21">
        <f>COUNTIFS(B23:B35,1,F23:F35,1)</f>
        <v>2</v>
      </c>
      <c r="L43" s="22"/>
      <c r="M43" s="21">
        <f>COUNTIFS(B23:B35,0,F23:F35,1)</f>
        <v>4</v>
      </c>
      <c r="N43" s="22"/>
      <c r="O43" s="21">
        <f>COUNTIFS(C23:C35,0,F23:F35,1)</f>
        <v>1</v>
      </c>
      <c r="P43" s="22"/>
      <c r="Q43" s="21">
        <f>COUNTIFS(C23:C35,1,$F$23:$F$35,1)</f>
        <v>2</v>
      </c>
      <c r="R43" s="22"/>
      <c r="S43" s="21">
        <f>COUNTIFS(C23:C35,2,$F$23:$F$35,1)</f>
        <v>3</v>
      </c>
      <c r="T43" s="22"/>
      <c r="U43" s="21">
        <f>COUNTIFS(L23:L35,0,$F$23:$F$35,1)</f>
        <v>1</v>
      </c>
      <c r="V43" s="22"/>
      <c r="W43" s="21">
        <f>COUNTIFS($L$23:$L$35,1,$F$23:$F$35,1)</f>
        <v>4</v>
      </c>
      <c r="X43" s="22"/>
      <c r="Y43" s="21">
        <f>COUNTIFS($L$23:$L$35,1,$F$23:$F$35,2)</f>
        <v>0</v>
      </c>
      <c r="Z43" s="22"/>
      <c r="AA43" s="21">
        <f>COUNTIFS($L$23:$L$35,1,$F$23:$F$35,3)</f>
        <v>0</v>
      </c>
      <c r="AB43" s="22"/>
    </row>
    <row r="44" spans="1:28" x14ac:dyDescent="0.25">
      <c r="A44" t="s">
        <v>62</v>
      </c>
      <c r="E44" s="11">
        <f>COUNTIF(C23:C35,2)</f>
        <v>4</v>
      </c>
      <c r="F44" s="12"/>
      <c r="G44" s="19">
        <f>COUNTIFS($C$23:$C$35,2,$F$23:$F$35,1)</f>
        <v>3</v>
      </c>
      <c r="H44" s="20"/>
      <c r="I44" s="19">
        <f>COUNTIFS($C$23:$C$35,2,$F$23:$F$35,0)</f>
        <v>1</v>
      </c>
      <c r="J44" s="20"/>
      <c r="K44" s="19">
        <f>COUNTIFS($C$23:$C$35,2,$B$23:$B$35,1)</f>
        <v>0</v>
      </c>
      <c r="L44" s="20"/>
      <c r="M44" s="19">
        <f>COUNTIFS($C$23:$C$35,2,$B$23:$B$35,0)</f>
        <v>4</v>
      </c>
      <c r="N44" s="20"/>
      <c r="O44" s="23"/>
      <c r="P44" s="24"/>
      <c r="Q44" s="23"/>
      <c r="R44" s="24"/>
      <c r="S44" s="23"/>
      <c r="T44" s="24"/>
      <c r="U44" s="19">
        <f>COUNTIFS($C$23:$C$35,2,$L$23:$L$35,0)</f>
        <v>1</v>
      </c>
      <c r="V44" s="20"/>
      <c r="W44" s="19">
        <f>COUNTIFS($C$23:$C$35,2,$L$23:$L$35,1)</f>
        <v>2</v>
      </c>
      <c r="X44" s="20"/>
      <c r="Y44" s="19">
        <f>COUNTIFS($C$23:$C$35,2,$L$23:$L$35,2)</f>
        <v>1</v>
      </c>
      <c r="Z44" s="20"/>
      <c r="AA44" s="19">
        <f>COUNTIFS($C$23:$C$35,2,$L$23:$L$35,3)</f>
        <v>0</v>
      </c>
      <c r="AB44" s="20"/>
    </row>
    <row r="45" spans="1:28" x14ac:dyDescent="0.25">
      <c r="A45" t="s">
        <v>63</v>
      </c>
      <c r="E45" s="11">
        <f>COUNTIF(C23:C35,1)</f>
        <v>6</v>
      </c>
      <c r="F45" s="12"/>
      <c r="G45" s="19">
        <f>COUNTIFS($C$23:$C$35,1,$F$23:$F$35,1)</f>
        <v>2</v>
      </c>
      <c r="H45" s="20"/>
      <c r="I45" s="19">
        <f>COUNTIFS($C$23:$C$35,1,$F$23:$F$35,0)</f>
        <v>4</v>
      </c>
      <c r="J45" s="20"/>
      <c r="K45" s="19">
        <f>COUNTIFS($C$23:$C$35,1,$B$23:$B$35,1)</f>
        <v>6</v>
      </c>
      <c r="L45" s="20"/>
      <c r="M45" s="19">
        <f>COUNTIFS($C$23:$C$35,1,$B$23:$B$35,0)</f>
        <v>0</v>
      </c>
      <c r="N45" s="20"/>
      <c r="O45" s="23"/>
      <c r="P45" s="24"/>
      <c r="Q45" s="23"/>
      <c r="R45" s="24"/>
      <c r="S45" s="23"/>
      <c r="T45" s="24"/>
      <c r="U45" s="19">
        <f>COUNTIFS($C$23:$C$35,1,$L$23:$L$35,0)</f>
        <v>2</v>
      </c>
      <c r="V45" s="20"/>
      <c r="W45" s="19">
        <f>COUNTIFS($C$23:$C$35,1,$L$23:$L$35,1)</f>
        <v>1</v>
      </c>
      <c r="X45" s="20"/>
      <c r="Y45" s="19">
        <f>COUNTIFS($C$23:$C$35,1,$L$23:$L$35,2)</f>
        <v>2</v>
      </c>
      <c r="Z45" s="20"/>
      <c r="AA45" s="19">
        <f>COUNTIFS($C$23:$C$35,1,$L$23:$L$35,3)</f>
        <v>1</v>
      </c>
      <c r="AB45" s="20"/>
    </row>
    <row r="46" spans="1:28" x14ac:dyDescent="0.25">
      <c r="A46" t="s">
        <v>64</v>
      </c>
      <c r="E46" s="11">
        <f>COUNTIF(C23:C35,0)</f>
        <v>3</v>
      </c>
      <c r="F46" s="12"/>
      <c r="G46" s="19">
        <f>COUNTIFS($C$23:$C$35,0,$F$23:$F$35,1)</f>
        <v>1</v>
      </c>
      <c r="H46" s="20"/>
      <c r="I46" s="19">
        <f>COUNTIFS($C$23:$C$35,0,$F$23:$F$35,0)</f>
        <v>2</v>
      </c>
      <c r="J46" s="20"/>
      <c r="K46" s="19">
        <f>COUNTIFS($C$23:$C$35,0,$B$23:$B$35,1)</f>
        <v>2</v>
      </c>
      <c r="L46" s="20"/>
      <c r="M46" s="19">
        <f>COUNTIFS($C$23:$C$35,0,$B$23:$B$35,0)</f>
        <v>1</v>
      </c>
      <c r="N46" s="20"/>
      <c r="O46" s="23"/>
      <c r="P46" s="24"/>
      <c r="Q46" s="23"/>
      <c r="R46" s="24"/>
      <c r="S46" s="23"/>
      <c r="T46" s="24"/>
      <c r="U46" s="19">
        <f>COUNTIFS($C$23:$C$35,0,$L$23:$L$35,0)</f>
        <v>1</v>
      </c>
      <c r="V46" s="20"/>
      <c r="W46" s="19">
        <f>COUNTIFS($C$23:$C$35,0,$L$23:$L$35,1)</f>
        <v>2</v>
      </c>
      <c r="X46" s="20"/>
      <c r="Y46" s="19">
        <f>COUNTIFS($C$23:$C$35,0,$L$23:$L$35,2)</f>
        <v>0</v>
      </c>
      <c r="Z46" s="20"/>
      <c r="AA46" s="19">
        <f>COUNTIFS($C$23:$C$35,0,$L$23:$L$35,3)</f>
        <v>0</v>
      </c>
      <c r="AB46" s="20"/>
    </row>
    <row r="47" spans="1:28" x14ac:dyDescent="0.25">
      <c r="A47" t="s">
        <v>38</v>
      </c>
      <c r="E47" s="11">
        <f>ROUND(AVERAGE(A23:A35),2)</f>
        <v>34.770000000000003</v>
      </c>
      <c r="F47" s="12"/>
      <c r="G47" s="19">
        <f>ROUND(AVERAGEIFS($A$23:$A$35,$F$23:$F$35,1),2)</f>
        <v>32</v>
      </c>
      <c r="H47" s="20"/>
      <c r="I47" s="19">
        <f>ROUND(AVERAGEIFS($A$23:$A$35,$F$23:$F$35,0),2)</f>
        <v>37.14</v>
      </c>
      <c r="J47" s="20"/>
      <c r="K47" s="19">
        <f>ROUND(AVERAGEIFS($A$23:$A$35,$B$23:$B$35,1),2)</f>
        <v>36.5</v>
      </c>
      <c r="L47" s="20"/>
      <c r="M47" s="19">
        <f>ROUND(AVERAGEIFS($A$23:$A$35,$B$23:$B$35,0),2)</f>
        <v>32</v>
      </c>
      <c r="N47" s="20"/>
      <c r="O47" s="19">
        <f>ROUND(AVERAGEIFS($A$23:$A$35,$C$23:$C$35,0),2)</f>
        <v>27</v>
      </c>
      <c r="P47" s="20"/>
      <c r="Q47" s="19">
        <f>ROUND(AVERAGEIFS($A$23:$A$35,$C$23:$C$35,1),2)</f>
        <v>40.5</v>
      </c>
      <c r="R47" s="20"/>
      <c r="S47" s="19">
        <f>ROUND(AVERAGEIFS($A$23:$A$35,$C$23:$C$35,2),2)</f>
        <v>32</v>
      </c>
      <c r="T47" s="20"/>
      <c r="U47" s="19">
        <f>ROUND(AVERAGEIFS($A$23:$A$35,$L$23:$L$35,0),2)</f>
        <v>16</v>
      </c>
      <c r="V47" s="20"/>
      <c r="W47" s="19">
        <f>ROUND(AVERAGEIFS($A$23:$A$35,$L$23:$L$35,1),2)</f>
        <v>29.6</v>
      </c>
      <c r="X47" s="20"/>
      <c r="Y47" s="19">
        <f>ROUND(AVERAGEIFS($A$23:$A$35,$L$23:$L$35,2),2)</f>
        <v>53</v>
      </c>
      <c r="Z47" s="20"/>
      <c r="AA47" s="19">
        <f>ROUND(AVERAGEIFS($A$23:$A$35,$L$23:$L$35,3),2)</f>
        <v>81</v>
      </c>
      <c r="AB47" s="20"/>
    </row>
    <row r="48" spans="1:28" x14ac:dyDescent="0.25">
      <c r="A48" t="s">
        <v>14</v>
      </c>
      <c r="E48" s="11">
        <f>COUNT(F23:F35)</f>
        <v>13</v>
      </c>
      <c r="F48" s="12"/>
      <c r="G48" s="19">
        <f>E43</f>
        <v>6</v>
      </c>
      <c r="H48" s="20"/>
      <c r="I48" s="19">
        <f>(E48-E43)</f>
        <v>7</v>
      </c>
      <c r="J48" s="20"/>
      <c r="K48" s="19">
        <f>COUNTIF($B$23:$B$35,1)</f>
        <v>8</v>
      </c>
      <c r="L48" s="20"/>
      <c r="M48" s="19">
        <f>COUNTIF($B$23:$B$35,0)</f>
        <v>5</v>
      </c>
      <c r="N48" s="20"/>
      <c r="O48" s="19">
        <f>COUNTIF($C$23:$C$35,0)</f>
        <v>3</v>
      </c>
      <c r="P48" s="20"/>
      <c r="Q48" s="19">
        <f>COUNTIF($C$23:$C$35,1)</f>
        <v>6</v>
      </c>
      <c r="R48" s="20"/>
      <c r="S48" s="19">
        <f>COUNTIF($C$23:$C$35,2)</f>
        <v>4</v>
      </c>
      <c r="T48" s="20"/>
      <c r="U48" s="19">
        <f>COUNTIF($L$23:$L$35,0)</f>
        <v>4</v>
      </c>
      <c r="V48" s="20"/>
      <c r="W48" s="19">
        <f>COUNTIF($L$23:$L$35,1)</f>
        <v>5</v>
      </c>
      <c r="X48" s="20"/>
      <c r="Y48" s="19">
        <f>COUNTIF($L$23:$L$35,2)</f>
        <v>3</v>
      </c>
      <c r="Z48" s="20"/>
      <c r="AA48" s="19">
        <f>COUNTIF($L$23:$L$35,3)</f>
        <v>1</v>
      </c>
      <c r="AB48" s="20"/>
    </row>
    <row r="49" spans="1:28" x14ac:dyDescent="0.25">
      <c r="A49" t="s">
        <v>15</v>
      </c>
      <c r="E49" s="11">
        <f>ROUND(AVERAGE(G23:G35),2)</f>
        <v>1.69</v>
      </c>
      <c r="F49" s="12"/>
      <c r="G49" s="19">
        <f>ROUND(AVERAGEIFS($G$23:$G$35,$F$23:$F$35,1),2)</f>
        <v>1.67</v>
      </c>
      <c r="H49" s="20"/>
      <c r="I49" s="19">
        <f>ROUND(AVERAGEIFS($G$23:$G$35,$F$23:$F$35,0),2)</f>
        <v>1.71</v>
      </c>
      <c r="J49" s="20"/>
      <c r="K49" s="19">
        <f>ROUND(AVERAGEIFS($G$23:$G$35,$B$23:$B$35,1),2)</f>
        <v>1.63</v>
      </c>
      <c r="L49" s="20"/>
      <c r="M49" s="19">
        <f>ROUND(AVERAGEIFS($G$23:$G$35,$B$23:$B$35,0),2)</f>
        <v>1.8</v>
      </c>
      <c r="N49" s="20"/>
      <c r="O49" s="19">
        <f>ROUND(AVERAGEIFS($G$23:$G$35,$C$23:$C$35,0),2)</f>
        <v>1.33</v>
      </c>
      <c r="P49" s="20"/>
      <c r="Q49" s="19">
        <f>ROUND(AVERAGEIFS($G$23:$G$35,$C$23:$C$35,1),2)</f>
        <v>1.83</v>
      </c>
      <c r="R49" s="20"/>
      <c r="S49" s="19">
        <f>ROUND(AVERAGEIFS($G$23:$G$35,$C$23:$C$35,2),2)</f>
        <v>1.75</v>
      </c>
      <c r="T49" s="20"/>
      <c r="U49" s="19">
        <f>ROUND(AVERAGEIFS($G$23:$G$35,$L$23:$L$35,0),2)</f>
        <v>1</v>
      </c>
      <c r="V49" s="20"/>
      <c r="W49" s="19">
        <f>ROUND(AVERAGEIFS($G$23:$G$35,$L$23:$L$35,1),2)</f>
        <v>1.6</v>
      </c>
      <c r="X49" s="20"/>
      <c r="Y49" s="19">
        <f>ROUND(AVERAGEIFS($G$23:$G$35,$L$23:$L$35,2),2)</f>
        <v>2.67</v>
      </c>
      <c r="Z49" s="20"/>
      <c r="AA49" s="19">
        <f>ROUND(AVERAGEIFS($G$23:$G$35,$L$23:$L$35,3),2)</f>
        <v>2</v>
      </c>
      <c r="AB49" s="20"/>
    </row>
    <row r="50" spans="1:28" x14ac:dyDescent="0.25">
      <c r="A50" t="s">
        <v>16</v>
      </c>
      <c r="E50" s="11">
        <f>ROUND(AVERAGE(H23:H35),2)</f>
        <v>1.92</v>
      </c>
      <c r="F50" s="12"/>
      <c r="G50" s="19">
        <f>ROUND(AVERAGEIFS($H$23:$H$35,$F$23:$F$35,1),2)</f>
        <v>1.83</v>
      </c>
      <c r="H50" s="20"/>
      <c r="I50" s="19">
        <f>ROUND(AVERAGEIFS($H$23:$H$35,$F$23:$F$35,0),2)</f>
        <v>2</v>
      </c>
      <c r="J50" s="20"/>
      <c r="K50" s="19">
        <f>ROUND(AVERAGEIFS($H$23:$H$35,$B$23:$B$35,1),2)</f>
        <v>1.88</v>
      </c>
      <c r="L50" s="20"/>
      <c r="M50" s="19">
        <f>ROUND(AVERAGEIFS($H$23:$H$35,$B$23:$B$35,0),2)</f>
        <v>2</v>
      </c>
      <c r="N50" s="20"/>
      <c r="O50" s="19">
        <f>ROUND(AVERAGEIFS($H$23:$H$35,$C$23:$C$35,0),2)</f>
        <v>2</v>
      </c>
      <c r="P50" s="20"/>
      <c r="Q50" s="19">
        <f>ROUND(AVERAGEIFS($H$23:$H$35,$C$23:$C$35,1),2)</f>
        <v>2</v>
      </c>
      <c r="R50" s="20"/>
      <c r="S50" s="19">
        <f>ROUND(AVERAGEIFS($H$23:$H$35,$C$23:$C$35,2),2)</f>
        <v>1.75</v>
      </c>
      <c r="T50" s="20"/>
      <c r="U50" s="19">
        <f>ROUND(AVERAGEIFS($H$23:$H$35,$L$23:$L$35,0),2)</f>
        <v>1.5</v>
      </c>
      <c r="V50" s="20"/>
      <c r="W50" s="19">
        <f>ROUND(AVERAGEIFS($H$23:$H$35,$L$23:$L$35,1),2)</f>
        <v>2.2000000000000002</v>
      </c>
      <c r="X50" s="20"/>
      <c r="Y50" s="19">
        <f>ROUND(AVERAGEIFS($H$23:$H$35,$L$23:$L$35,2),2)</f>
        <v>2.33</v>
      </c>
      <c r="Z50" s="20"/>
      <c r="AA50" s="19">
        <f>ROUND(AVERAGEIFS($H$23:$H$35,$L$23:$L$35,3),2)</f>
        <v>1</v>
      </c>
      <c r="AB50" s="20"/>
    </row>
    <row r="51" spans="1:28" x14ac:dyDescent="0.25">
      <c r="A51" t="s">
        <v>17</v>
      </c>
      <c r="E51" s="11">
        <f>ROUND(AVERAGE(I23:I35),2)</f>
        <v>1.69</v>
      </c>
      <c r="F51" s="12"/>
      <c r="G51" s="19">
        <f>ROUND(AVERAGEIFS($I$23:$I$35,$F$23:$F$35,1),2)</f>
        <v>2</v>
      </c>
      <c r="H51" s="20"/>
      <c r="I51" s="19">
        <f>ROUND(AVERAGEIFS($I$23:$I$35,$F$23:$F$35,0),2)</f>
        <v>1.43</v>
      </c>
      <c r="J51" s="20"/>
      <c r="K51" s="19">
        <f>ROUND(AVERAGEIFS($I$23:$I$35,$B$23:$B$35,1),2)</f>
        <v>1.38</v>
      </c>
      <c r="L51" s="20"/>
      <c r="M51" s="19">
        <f>ROUND(AVERAGEIFS($I$23:$I$35,$B$23:$B$35,0),2)</f>
        <v>2.2000000000000002</v>
      </c>
      <c r="N51" s="20"/>
      <c r="O51" s="19">
        <f>ROUND(AVERAGEIFS($I$23:$I$35,$C$23:$C$35,0),2)</f>
        <v>1.33</v>
      </c>
      <c r="P51" s="20"/>
      <c r="Q51" s="19">
        <f>ROUND(AVERAGEIFS($I$23:$I$35,$C$23:$C$35,1),2)</f>
        <v>1.67</v>
      </c>
      <c r="R51" s="20"/>
      <c r="S51" s="19">
        <f>ROUND(AVERAGEIFS($I$23:$I$35,$C$23:$C$35,2),2)</f>
        <v>2</v>
      </c>
      <c r="T51" s="20"/>
      <c r="U51" s="19">
        <f>ROUND(AVERAGEIFS($I$23:$I$35,$L$23:$L$35,0),2)</f>
        <v>1.25</v>
      </c>
      <c r="V51" s="20"/>
      <c r="W51" s="19">
        <f>ROUND(AVERAGEIFS($I$23:$I$35,$L$23:$L$35,1),2)</f>
        <v>1.8</v>
      </c>
      <c r="X51" s="20"/>
      <c r="Y51" s="19">
        <f>ROUND(AVERAGEIFS($I$23:$I$35,$L$23:$L$35,2),2)</f>
        <v>2.33</v>
      </c>
      <c r="Z51" s="20"/>
      <c r="AA51" s="19">
        <f>ROUND(AVERAGEIFS($I$23:$I$35,$L$23:$L$35,3),2)</f>
        <v>1</v>
      </c>
      <c r="AB51" s="20"/>
    </row>
    <row r="52" spans="1:28" x14ac:dyDescent="0.25">
      <c r="A52" t="s">
        <v>18</v>
      </c>
      <c r="E52" s="11">
        <f>ROUND(AVERAGE(J23:J35),2)</f>
        <v>1.77</v>
      </c>
      <c r="F52" s="12"/>
      <c r="G52" s="19">
        <f>ROUND(AVERAGEIFS($J$23:$J$35,$F$23:$F$35,1),2)</f>
        <v>2</v>
      </c>
      <c r="H52" s="20"/>
      <c r="I52" s="19">
        <f>ROUND(AVERAGEIFS($J$23:$J$35,$F$23:$F$35,0),2)</f>
        <v>1.57</v>
      </c>
      <c r="J52" s="20"/>
      <c r="K52" s="19">
        <f>ROUND(AVERAGEIFS($J$23:$J$35,$B$23:$B$35,1),2)</f>
        <v>1.38</v>
      </c>
      <c r="L52" s="20"/>
      <c r="M52" s="19">
        <f>ROUND(AVERAGEIFS($J$23:$J$35,$B$23:$B$35,0),2)</f>
        <v>2.4</v>
      </c>
      <c r="N52" s="20"/>
      <c r="O52" s="19">
        <f>ROUND(AVERAGEIFS($J$23:$J$35,$C$23:$C$35,0),2)</f>
        <v>1.33</v>
      </c>
      <c r="P52" s="20"/>
      <c r="Q52" s="19">
        <f>ROUND(AVERAGEIFS($J$23:$J$35,$C$23:$C$35,1),2)</f>
        <v>1.67</v>
      </c>
      <c r="R52" s="20"/>
      <c r="S52" s="19">
        <f>ROUND(AVERAGEIFS($J$23:$J$35,$C$23:$C$35,2),2)</f>
        <v>2.25</v>
      </c>
      <c r="T52" s="20"/>
      <c r="U52" s="19">
        <f>ROUND(AVERAGEIFS($J$23:$J$35,$L$23:$L$35,0),2)</f>
        <v>2</v>
      </c>
      <c r="V52" s="20"/>
      <c r="W52" s="19">
        <f>ROUND(AVERAGEIFS($J$23:$J$35,$L$23:$L$35,1),2)</f>
        <v>1.8</v>
      </c>
      <c r="X52" s="20"/>
      <c r="Y52" s="19">
        <f>ROUND(AVERAGEIFS($J$23:$J$35,$L$23:$L$35,2),2)</f>
        <v>1.67</v>
      </c>
      <c r="Z52" s="20"/>
      <c r="AA52" s="19">
        <f>ROUND(AVERAGEIFS($J$23:$J$35,$L$23:$L$35,3),2)</f>
        <v>1</v>
      </c>
      <c r="AB52" s="20"/>
    </row>
    <row r="53" spans="1:28" x14ac:dyDescent="0.25">
      <c r="A53" t="s">
        <v>19</v>
      </c>
      <c r="E53" s="11">
        <f>ROUND(AVERAGE(K23:K35),2)</f>
        <v>2.23</v>
      </c>
      <c r="F53" s="12"/>
      <c r="G53" s="19">
        <f>ROUND(AVERAGEIFS($K$23:$K$35,$F$23:$F$35,1),2)</f>
        <v>2.5</v>
      </c>
      <c r="H53" s="20"/>
      <c r="I53" s="19">
        <f>ROUND(AVERAGEIFS($K$23:$K$35,$F$23:$F$35,0),2)</f>
        <v>2</v>
      </c>
      <c r="J53" s="20"/>
      <c r="K53" s="19">
        <f>ROUND(AVERAGEIFS($K$23:$K$35,$B$23:$B$35,1),2)</f>
        <v>2</v>
      </c>
      <c r="L53" s="20"/>
      <c r="M53" s="19">
        <f>ROUND(AVERAGEIFS($K$23:$K$35,$B$23:$B$35,0),2)</f>
        <v>2.6</v>
      </c>
      <c r="N53" s="20"/>
      <c r="O53" s="19">
        <f>ROUND(AVERAGEIFS($K$23:$K$35,$C$23:$C$35,0),2)</f>
        <v>2</v>
      </c>
      <c r="P53" s="20"/>
      <c r="Q53" s="19">
        <f>ROUND(AVERAGEIFS($K$23:$K$35,$C$23:$C$35,1),2)</f>
        <v>2.17</v>
      </c>
      <c r="R53" s="20"/>
      <c r="S53" s="19">
        <f>ROUND(AVERAGEIFS($K$23:$K$35,$C$23:$C$35,2),2)</f>
        <v>2.5</v>
      </c>
      <c r="T53" s="20"/>
      <c r="U53" s="19">
        <f>ROUND(AVERAGEIFS($K$23:$K$35,$L$23:$L$35,0),2)</f>
        <v>2</v>
      </c>
      <c r="V53" s="20"/>
      <c r="W53" s="19">
        <f>ROUND(AVERAGEIFS($K$23:$K$35,$L$23:$L$35,1),2)</f>
        <v>2.2000000000000002</v>
      </c>
      <c r="X53" s="20"/>
      <c r="Y53" s="19">
        <f>ROUND(AVERAGEIFS($K$23:$K$35,$L$23:$L$35,2),2)</f>
        <v>2.33</v>
      </c>
      <c r="Z53" s="20"/>
      <c r="AA53" s="19">
        <f>ROUND(AVERAGEIFS($K$23:$K$35,$L$23:$L$35,3),2)</f>
        <v>3</v>
      </c>
      <c r="AB53" s="20"/>
    </row>
    <row r="54" spans="1:28" x14ac:dyDescent="0.25">
      <c r="A54" t="s">
        <v>31</v>
      </c>
      <c r="E54" s="5">
        <f>MAX(B65:V65)</f>
        <v>0.84615384615384615</v>
      </c>
      <c r="F54" s="4">
        <f>IF(B65=E54,$B$59,IF(C65=E54,$C$59,IF(D65=E54,$D$59,IF(E65=E54,$E$59,IF(F65=E54,$F$59,IF(G65=E54,$G$59,IF(H65=E54,$H$59,IF(I65=E54,$I$59,IF(J65=E54,$J$59,IF(K65=E54,$K$59,IF(L65=E54,$L$59,IF(M65=E54,$M$59,IF(N65=E54,$N$59,IF(O65=E54,$O$59,IF(P65=E54,$P$59,IF(Q65=E54,$Q$59,IF(R65=E54,$R$59,IF(S65=E54,$S$59,IF(T65=E54,$T$59,IF(U65=E54,$U$59,IF(V65=E54,$V$59,0)))))))))))))))))))))</f>
        <v>7</v>
      </c>
      <c r="G54" s="5">
        <f>MAX(B91:V91)</f>
        <v>0.83333333333333337</v>
      </c>
      <c r="H54" s="4">
        <f>IF(B91=G54,$B$59,IF(C91=G54,$C$59,IF(D91=G54,$D$59,IF(E91=G54,$E$59,IF(F91=G54,$F$59,IF(G91=G54,$G$59,IF(H91=G54,$H$59,IF(I91=G54,$I$59,IF(J91=G54,$J$59,IF(K91=G54,$K$59,IF(L91=G54,$L$59,IF(M91=G54,$M$59,IF(N91=G54,$N$59,IF(O91=G54,$O$59,IF(P91=G54,$P$59,IF(Q91=G54,$Q$59,IF(R91=G54,$R$59,IF(S91=G54,$S$59,IF(T91=G54,$T$59,IF(U91=G54,$U$59,IF(V91=G54,$V$59,0)))))))))))))))))))))</f>
        <v>6</v>
      </c>
      <c r="I54" s="5">
        <f>MAX(B116:V116)</f>
        <v>1</v>
      </c>
      <c r="J54" s="4">
        <f>IF(B116=I54,$B$59,IF(C116=I54,$C$59,IF(D116=I54,$D$59,IF(E116=I54,$E$59,IF(F116=I54,$F$59,IF(G116=I54,$G$59,IF(H116=I54,$H$59,IF(I116=I54,$I$59,IF(J116=I54,$J$59,IF(K116=I54,$K$59,IF(L116=I54,$L$59,IF(M116=I54,$M$59,IF(N116=I54,$N$59,IF(O116=I54,$O$59,IF(P116=I54,$P$59,IF(Q116=I54,$Q$59,IF(R116=I54,$R$59,IF(S116=I54,$S$59,IF(T116=I54,$T$59,IF(U116=I54,$U$59,IF(V116=I54,$V$59,0)))))))))))))))))))))</f>
        <v>7</v>
      </c>
      <c r="K54" s="5">
        <f>MAX(B143:V143)</f>
        <v>0.875</v>
      </c>
      <c r="L54" s="4">
        <f>IF(B143=K54,$B$59,IF(C143=K54,$C$59,IF(D143=K54,$D$59,IF(E143=K54,$E$59,IF(F143=K54,$F$59,IF(G143=K54,$G$59,IF(H143=K54,$H$59,IF(I143=K54,$I$59,IF(J143=K54,$J$59,IF(K143=K54,$K$59,IF(L143=K54,$L$59,IF(M143=K54,$M$59,IF(N143=K54,$N$59,IF(O143=K54,$O$59,IF(P143=K54,$P$59,IF(Q143=K54,$Q$59,IF(R143=K54,$R$59,IF(S143=K54,$S$59,IF(T143=K54,$T$59,IF(U143=K54,$U$59,IF(V143=K54,$V$59,0)))))))))))))))))))))</f>
        <v>7</v>
      </c>
      <c r="M54" s="5">
        <f>MAX(B171:V171)</f>
        <v>0.8</v>
      </c>
      <c r="N54" s="4">
        <f>IF(B171=M54,$B$59,IF(C171=M54,$C$59,IF(D171=M54,$D$59,IF(E171=M54,$E$59,IF(F171=M54,$F$59,IF(G171=M54,$G$59,IF(H171=M54,$H$59,IF(I171=M54,$I$59,IF(J171=M54,$J$59,IF(K171=M54,$K$59,IF(L171=M54,$L$59,IF(M171=M54,$M$59,IF(N171=M54,$N$59,IF(O171=M54,$O$59,IF(P171=M54,$P$59,IF(Q171=M54,$Q$59,IF(R171=M54,$R$59,IF(S171=M54,$S$59,IF(T171=M54,$T$59,IF(U171=M54,$U$59,IF(V171=M54,$V$59,0)))))))))))))))))))))</f>
        <v>6</v>
      </c>
      <c r="O54" s="5">
        <f>MAX($B197:$V197)</f>
        <v>1</v>
      </c>
      <c r="P54" s="4">
        <f>IF($B197=O54,$B$59,IF($C197=O54,$C$59,IF($D197=O54,$D$59,IF($E197=O54,$E$59,IF($F197=O54,$F$59,IF($G197=O54,$G$59,IF($H197=O54,$H$59,IF($I197=O54,$I$59,IF($J197=O54,$J$59,IF($K197=O54,$K$59,IF($L197=O54,$L$59,IF($M197=O54,$M$59,IF($N197=O54,$N$59,IF($O197=O54,$O$59,IF($P197=O54,$P$59,IF($Q197=O54,$Q$59,IF($R197=O54,$R$59,IF($S197=O54,$S$59,IF($T197=O54,$T$59,IF($U197=O54,$U$59,IF($V197=O54,$V$59,0)))))))))))))))))))))</f>
        <v>5</v>
      </c>
      <c r="Q54" s="5">
        <f>MAX($B223:$V223)</f>
        <v>0.83333333333333337</v>
      </c>
      <c r="R54" s="4">
        <f>IF($B223=Q54,$B$59,IF($C223=Q54,$C$59,IF($D223=Q54,$D$59,IF($E223=Q54,$E$59,IF($F223=Q54,$F$59,IF($G223=Q54,$G$59,IF($H223=Q54,$H$59,IF($I223=Q54,$I$59,IF($J223=Q54,$J$59,IF($K223=Q54,$K$59,IF($L223=Q54,$L$59,IF($M223=Q54,$M$59,IF($N223=Q54,$N$59,IF($O223=Q54,$O$59,IF($P223=Q54,$P$59,IF($Q223=Q54,$Q$59,IF($R223=Q54,$R$59,IF($S223=Q54,$S$59,IF($T223=Q54,$T$59,IF($U223=Q54,$U$59,IF($V223=Q54,$V$59,0)))))))))))))))))))))</f>
        <v>7</v>
      </c>
      <c r="S54" s="5">
        <f>MAX($B249:$V249)</f>
        <v>0.75</v>
      </c>
      <c r="T54" s="4">
        <f>IF($B249=S54,$B$59,IF($C249=S54,$C$59,IF($D249=S54,$D$59,IF($E249=S54,$E$59,IF($F249=S54,$F$59,IF($G249=S54,$G$59,IF($H249=S54,$H$59,IF($I249=S54,$I$59,IF($J249=S54,$J$59,IF($K249=S54,$K$59,IF($L249=S54,$L$59,IF($M249=S54,$M$59,IF($N249=S54,$N$59,IF($O249=S54,$O$59,IF($P249=S54,$P$59,IF($Q249=S54,$Q$59,IF($R249=S54,$R$59,IF($S249=S54,$S$59,IF($T249=S54,$T$59,IF($U249=S54,$U$59,IF($V249=S54,$V$59,0)))))))))))))))))))))</f>
        <v>6</v>
      </c>
      <c r="U54" s="5">
        <f>MAX($B276:$V276)</f>
        <v>1</v>
      </c>
      <c r="V54" s="4">
        <f>IF($B276=U54,$B$59,IF($C276=U54,$C$59,IF($D276=U54,$D$59,IF($E276=U54,$E$59,IF($F276=U54,$F$59,IF($G276=U54,$G$59,IF($H276=U54,$H$59,IF($I276=U54,$I$59,IF($J276=U54,$J$59,IF($K276=U54,$K$59,IF($L276=U54,$L$59,IF($M276=U54,$M$59,IF($N276=U54,$N$59,IF($O276=U54,$O$59,IF($P276=U54,$P$59,IF($Q276=U54,$Q$59,IF($R276=U54,$R$59,IF($S276=U54,$S$59,IF($T276=U54,$T$59,IF($U276=U54,$U$59,IF($V276=U54,$V$59,0)))))))))))))))))))))</f>
        <v>7</v>
      </c>
      <c r="W54" s="5">
        <f>MAX($B303:$V303)</f>
        <v>0.8</v>
      </c>
      <c r="X54" s="4">
        <f>IF($B303=W54,$B$59,IF($C303=W54,$C$59,IF($D303=W54,$D$59,IF($E303=W54,$E$59,IF($F303=W54,$F$59,IF($G303=W54,$G$59,IF($H303=W54,$H$59,IF($I303=W54,$I$59,IF($J303=W54,$J$59,IF($K303=W54,$K$59,IF($L303=W54,$L$59,IF($M303=W54,$M$59,IF($N303=W54,$N$59,IF($O303=W54,$O$59,IF($P303=W54,$P$59,IF($Q303=W54,$Q$59,IF($R303=W54,$R$59,IF($S303=W54,$S$59,IF($T303=W54,$T$59,IF($U303=W54,$U$59,IF($V303=W54,$V$59,0)))))))))))))))))))))</f>
        <v>5</v>
      </c>
      <c r="Y54" s="5">
        <f>MAX($B330:$V330)</f>
        <v>1</v>
      </c>
      <c r="Z54" s="4">
        <f>IF($B330=Y54,$B$59,IF($C330=Y54,$C$59,IF($D330=Y54,$D$59,IF($E330=Y54,$E$59,IF($F330=Y54,$F$59,IF($G330=Y54,$G$59,IF($H330=Y54,$H$59,IF($I330=Y54,$I$59,IF($J330=Y54,$J$59,IF($K330=Y54,$K$59,IF($L330=Y54,$L$59,IF($M330=Y54,$M$59,IF($N330=Y54,$N$59,IF($O330=Y54,$O$59,IF($P330=Y54,$P$59,IF($Q330=Y54,$Q$59,IF($R330=Y54,$R$59,IF($S330=Y54,$S$59,IF($T330=Y54,$T$59,IF($U330=Y54,$U$59,IF($V330=Y54,$V$59,0)))))))))))))))))))))</f>
        <v>7</v>
      </c>
      <c r="AA54" s="5">
        <f>MAX($B357:$V357)</f>
        <v>1</v>
      </c>
      <c r="AB54" s="4">
        <f>IF($B357=AA54,$B$59,IF($C357=AA54,$C$59,IF($D357=AA54,$D$59,IF($E357=AA54,$E$59,IF($F357=AA54,$F$59,IF($G357=AA54,$G$59,IF($H357=AA54,$H$59,IF($I357=AA54,$I$59,IF($J357=AA54,$J$59,IF($K357=AA54,$K$59,IF($L357=AA54,$L$59,IF($M357=AA54,$M$59,IF($N357=AA54,$N$59,IF($O357=AA54,$O$59,IF($P357=AA54,$P$59,IF($Q357=AA54,$Q$59,IF($R357=AA54,$R$59,IF($S357=AA54,$S$59,IF($T357=AA54,$T$59,IF($U357=AA54,$U$59,IF($V357=AA54,$V$59,0)))))))))))))))))))))</f>
        <v>5</v>
      </c>
    </row>
    <row r="55" spans="1:28" x14ac:dyDescent="0.25">
      <c r="A55" t="s">
        <v>32</v>
      </c>
      <c r="E55" s="3">
        <f>MAX(B66:V66)</f>
        <v>77</v>
      </c>
      <c r="F55" s="4">
        <f>IF(B66=E55,$B$59,IF(C66=E55,$C$59,IF(D66=E55,$D$59,IF(E66=E55,$E$59,IF(F66=E55,$F$59,IF(G66=E55,$G$59,IF(H66=E55,$H$59,IF(I66=E55,$I$59,IF(J66=E55,$J$59,IF(K66=E55,$K$59,IF(L66=E55,$L$59,IF(M66=E55,$M$59,IF(N66=E55,$N$59,IF(O66=E55,$O$59,IF(P66=E55,$P$59,IF(Q66=E55,$Q$59,IF(R66=E55,$R$59,IF(S66=E55,$S$59,IF(T66=E55,$T$59,IF(U66=E55,$U$59,IF(V66=E55,$V$59,0)))))))))))))))))))))</f>
        <v>7</v>
      </c>
      <c r="G55" s="8">
        <f>MAX(B92:V92)</f>
        <v>30</v>
      </c>
      <c r="H55" s="4">
        <f>IF(B92=G55,$B$59,IF(C92=G55,$C$59,IF(D92=G55,$D$59,IF(E92=G55,$E$59,IF(F92=G55,$F$59,IF(G92=G55,$G$59,IF(H92=G55,$H$59,IF(I92=G55,$I$59,IF(J92=G55,$J$59,IF(K92=G55,$K$59,IF(L92=G55,$L$59,IF(M92=G55,$M$59,IF(N92=G55,$N$59,IF(O92=G55,$O$59,IF(P92=G55,$P$59,IF(Q92=G55,$Q$59,IF(R92=G55,$R$59,IF(S92=G55,$S$59,IF(T92=G55,$T$59,IF(U92=G55,$U$59,IF(V92=G55,$V$59,0)))))))))))))))))))))</f>
        <v>6</v>
      </c>
      <c r="I55" s="8">
        <f t="shared" ref="I55:I56" si="16">MAX(B117:V117)</f>
        <v>49</v>
      </c>
      <c r="J55" s="4">
        <f t="shared" ref="J55:J56" si="17">IF(B117=I55,$B$59,IF(C117=I55,$C$59,IF(D117=I55,$D$59,IF(E117=I55,$E$59,IF(F117=I55,$F$59,IF(G117=I55,$G$59,IF(H117=I55,$H$59,IF(I117=I55,$I$59,IF(J117=I55,$J$59,IF(K117=I55,$K$59,IF(L117=I55,$L$59,IF(M117=I55,$M$59,IF(N117=I55,$N$59,IF(O117=I55,$O$59,IF(P117=I55,$P$59,IF(Q117=I55,$Q$59,IF(R117=I55,$R$59,IF(S117=I55,$S$59,IF(T117=I55,$T$59,IF(U117=I55,$U$59,IF(V117=I55,$V$59,0)))))))))))))))))))))</f>
        <v>7</v>
      </c>
      <c r="K55" s="8">
        <f t="shared" ref="K55:K56" si="18">MAX(B144:V144)</f>
        <v>49</v>
      </c>
      <c r="L55" s="4">
        <f t="shared" ref="L55:L56" si="19">IF(B144=K55,$B$59,IF(C144=K55,$C$59,IF(D144=K55,$D$59,IF(E144=K55,$E$59,IF(F144=K55,$F$59,IF(G144=K55,$G$59,IF(H144=K55,$H$59,IF(I144=K55,$I$59,IF(J144=K55,$J$59,IF(K144=K55,$K$59,IF(L144=K55,$L$59,IF(M144=K55,$M$59,IF(N144=K55,$N$59,IF(O144=K55,$O$59,IF(P144=K55,$P$59,IF(Q144=K55,$Q$59,IF(R144=K55,$R$59,IF(S144=K55,$S$59,IF(T144=K55,$T$59,IF(U144=K55,$U$59,IF(V144=K55,$V$59,0)))))))))))))))))))))</f>
        <v>7</v>
      </c>
      <c r="M55" s="8">
        <f>MAX(B172:V172)</f>
        <v>28</v>
      </c>
      <c r="N55" s="4">
        <f t="shared" ref="N55:N56" si="20">IF(B172=M55,$B$59,IF(C172=M55,$C$59,IF(D172=M55,$D$59,IF(E172=M55,$E$59,IF(F172=M55,$F$59,IF(G172=M55,$G$59,IF(H172=M55,$H$59,IF(I172=M55,$I$59,IF(J172=M55,$J$59,IF(K172=M55,$K$59,IF(L172=M55,$L$59,IF(M172=M55,$M$59,IF(N172=M55,$N$59,IF(O172=M55,$O$59,IF(P172=M55,$P$59,IF(Q172=M55,$Q$59,IF(R172=M55,$R$59,IF(S172=M55,$S$59,IF(T172=M55,$T$59,IF(U172=M55,$U$59,IF(V172=M55,$V$59,0)))))))))))))))))))))</f>
        <v>7</v>
      </c>
      <c r="O55" s="8">
        <f>MAX($B198:$V198)</f>
        <v>21</v>
      </c>
      <c r="P55" s="4">
        <f t="shared" ref="P55:P56" si="21">IF($B198=O55,$B$59,IF($C198=O55,$C$59,IF($D198=O55,$D$59,IF($E198=O55,$E$59,IF($F198=O55,$F$59,IF($G198=O55,$G$59,IF($H198=O55,$H$59,IF($I198=O55,$I$59,IF($J198=O55,$J$59,IF($K198=O55,$K$59,IF($L198=O55,$L$59,IF($M198=O55,$M$59,IF($N198=O55,$N$59,IF($O198=O55,$O$59,IF($P198=O55,$P$59,IF($Q198=O55,$Q$59,IF($R198=O55,$R$59,IF($S198=O55,$S$59,IF($T198=O55,$T$59,IF($U198=O55,$U$59,IF($V198=O55,$V$59,0)))))))))))))))))))))</f>
        <v>7</v>
      </c>
      <c r="Q55" s="8">
        <f t="shared" ref="Q55:Q56" si="22">MAX($B224:$V224)</f>
        <v>40</v>
      </c>
      <c r="R55" s="4">
        <f t="shared" ref="R55:R56" si="23">IF($B224=Q55,$B$59,IF($C224=Q55,$C$59,IF($D224=Q55,$D$59,IF($E224=Q55,$E$59,IF($F224=Q55,$F$59,IF($G224=Q55,$G$59,IF($H224=Q55,$H$59,IF($I224=Q55,$I$59,IF($J224=Q55,$J$59,IF($K224=Q55,$K$59,IF($L224=Q55,$L$59,IF($M224=Q55,$M$59,IF($N224=Q55,$N$59,IF($O224=Q55,$O$59,IF($P224=Q55,$P$59,IF($Q224=Q55,$Q$59,IF($R224=Q55,$R$59,IF($S224=Q55,$S$59,IF($T224=Q55,$T$59,IF($U224=Q55,$U$59,IF($V224=Q55,$V$59,0)))))))))))))))))))))</f>
        <v>8</v>
      </c>
      <c r="S55" s="8">
        <f t="shared" ref="S55:S56" si="24">MAX($B250:$V250)</f>
        <v>21</v>
      </c>
      <c r="T55" s="4">
        <f t="shared" ref="T55:T56" si="25">IF($B250=S55,$B$59,IF($C250=S55,$C$59,IF($D250=S55,$D$59,IF($E250=S55,$E$59,IF($F250=S55,$F$59,IF($G250=S55,$G$59,IF($H250=S55,$H$59,IF($I250=S55,$I$59,IF($J250=S55,$J$59,IF($K250=S55,$K$59,IF($L250=S55,$L$59,IF($M250=S55,$M$59,IF($N250=S55,$N$59,IF($O250=S55,$O$59,IF($P250=S55,$P$59,IF($Q250=S55,$Q$59,IF($R250=S55,$R$59,IF($S250=S55,$S$59,IF($T250=S55,$T$59,IF($U250=S55,$U$59,IF($V250=S55,$V$59,0)))))))))))))))))))))</f>
        <v>7</v>
      </c>
      <c r="U55" s="8">
        <f t="shared" ref="U55:U56" si="26">MAX($B277:$V277)</f>
        <v>28</v>
      </c>
      <c r="V55" s="4">
        <f t="shared" ref="V55:V56" si="27">IF($B277=U55,$B$59,IF($C277=U55,$C$59,IF($D277=U55,$D$59,IF($E277=U55,$E$59,IF($F277=U55,$F$59,IF($G277=U55,$G$59,IF($H277=U55,$H$59,IF($I277=U55,$I$59,IF($J277=U55,$J$59,IF($K277=U55,$K$59,IF($L277=U55,$L$59,IF($M277=U55,$M$59,IF($N277=U55,$N$59,IF($O277=U55,$O$59,IF($P277=U55,$P$59,IF($Q277=U55,$Q$59,IF($R277=U55,$R$59,IF($S277=U55,$S$59,IF($T277=U55,$T$59,IF($U277=U55,$U$59,IF($V277=U55,$V$59,0)))))))))))))))))))))</f>
        <v>7</v>
      </c>
      <c r="W55" s="8">
        <f t="shared" ref="W55:W56" si="28">MAX($B304:$V304)</f>
        <v>24</v>
      </c>
      <c r="X55" s="4">
        <f>IF($B304=W55,$B$59,IF($C304=W55,$C$59,IF($D304=W55,$D$59,IF($E304=W55,$E$59,IF($F304=W55,$F$59,IF($G304=W55,$G$59,IF($H304=W55,$H$59,IF($I304=W55,$I$59,IF($J304=W55,$J$59,IF($K304=W55,$K$59,IF($L304=W55,$L$59,IF($M304=W55,$M$59,IF($N304=W55,$N$59,IF($O304=W55,$O$59,IF($P304=W55,$P$59,IF($Q304=W55,$Q$59,IF($R304=W55,$R$59,IF($S304=W55,$S$59,IF($T304=W55,$T$59,IF($U304=W55,$U$59,IF($V304=W55,$V$59,0)))))))))))))))))))))</f>
        <v>6</v>
      </c>
      <c r="Y55" s="8">
        <f t="shared" ref="Y55:Y56" si="29">MAX($B331:$V331)</f>
        <v>27</v>
      </c>
      <c r="Z55" s="4">
        <f>IF($B331=Y55,$B$59,IF($C331=Y55,$C$59,IF($D331=Y55,$D$59,IF($E331=Y55,$E$59,IF($F331=Y55,$F$59,IF($G331=Y55,$G$59,IF($H331=Y55,$H$59,IF($I331=Y55,$I$59,IF($J331=Y55,$J$59,IF($K331=Y55,$K$59,IF($L331=Y55,$L$59,IF($M331=Y55,$M$59,IF($N331=Y55,$N$59,IF($O331=Y55,$O$59,IF($P331=Y55,$P$59,IF($Q331=Y55,$Q$59,IF($R331=Y55,$R$59,IF($S331=Y55,$S$59,IF($T331=Y55,$T$59,IF($U331=Y55,$U$59,IF($V331=Y55,$V$59,0)))))))))))))))))))))</f>
        <v>9</v>
      </c>
      <c r="AA55" s="8">
        <f t="shared" ref="AA55:AA56" si="30">MAX($B358:$V358)</f>
        <v>11</v>
      </c>
      <c r="AB55" s="4">
        <f t="shared" ref="AB55:AB56" si="31">IF($B358=AA55,$B$59,IF($C358=AA55,$C$59,IF($D358=AA55,$D$59,IF($E358=AA55,$E$59,IF($F358=AA55,$F$59,IF($G358=AA55,$G$59,IF($H358=AA55,$H$59,IF($I358=AA55,$I$59,IF($J358=AA55,$J$59,IF($K358=AA55,$K$59,IF($L358=AA55,$L$59,IF($M358=AA55,$M$59,IF($N358=AA55,$N$59,IF($O358=AA55,$O$59,IF($P358=AA55,$P$59,IF($Q358=AA55,$Q$59,IF($R358=AA55,$R$59,IF($S358=AA55,$S$59,IF($T358=AA55,$T$59,IF($U358=AA55,$U$59,IF($V358=AA55,$V$59,0)))))))))))))))))))))</f>
        <v>11</v>
      </c>
    </row>
    <row r="56" spans="1:28" x14ac:dyDescent="0.25">
      <c r="A56" t="s">
        <v>33</v>
      </c>
      <c r="E56" s="6">
        <f>MAX(B67:V67)</f>
        <v>55</v>
      </c>
      <c r="F56" s="7">
        <f>IF(B67=E56,$B$59,IF(C67=E56,$C$59,IF(D67=E56,$D$59,IF(E67=E56,$E$59,IF(F67=E56,$F$59,IF(G67=E56,$G$59,IF(H67=E56,$H$59,IF(I67=E56,$I$59,IF(J67=E56,$J$59,IF(K67=E56,$K$59,IF(L67=E56,$L$59,IF(M67=E56,$M$59,IF(N67=E56,$N$59,IF(O67=E56,$O$59,IF(P67=E56,$P$59,IF(Q67=E56,$Q$59,IF(R67=E56,$R$59,IF(S67=E56,$S$59,IF(T67=E56,$T$59,IF(U67=E56,$U$59,IF(V67=E56,$V$59,0)))))))))))))))))))))</f>
        <v>7</v>
      </c>
      <c r="G56" s="9">
        <f>MAX(B93:V93)</f>
        <v>20</v>
      </c>
      <c r="H56" s="7">
        <f>IF(B93=G56,$B$59,IF(C93=G56,$C$59,IF(D93=G56,$D$59,IF(E93=G56,$E$59,IF(F93=G56,$F$59,IF(G93=G56,$G$59,IF(H93=G56,$H$59,IF(I93=G56,$I$59,IF(J93=G56,$J$59,IF(K93=G56,$K$59,IF(L93=G56,$L$59,IF(M93=G56,$M$59,IF(N93=G56,$N$59,IF(O93=G56,$O$59,IF(P93=G56,$P$59,IF(Q93=G56,$Q$59,IF(R93=G56,$R$59,IF(S93=G56,$S$59,IF(T93=G56,$T$59,IF(U93=G56,$U$59,IF(V93=G56,$V$59,0)))))))))))))))))))))</f>
        <v>6</v>
      </c>
      <c r="I56" s="9">
        <f t="shared" si="16"/>
        <v>36</v>
      </c>
      <c r="J56" s="7">
        <f t="shared" si="17"/>
        <v>8</v>
      </c>
      <c r="K56" s="9">
        <f t="shared" si="18"/>
        <v>36</v>
      </c>
      <c r="L56" s="7">
        <f t="shared" si="19"/>
        <v>8</v>
      </c>
      <c r="M56" s="9">
        <f>MAX(B173:V173)</f>
        <v>20</v>
      </c>
      <c r="N56" s="4">
        <f t="shared" si="20"/>
        <v>7</v>
      </c>
      <c r="O56" s="9">
        <f>MAX($B199:$V199)</f>
        <v>15</v>
      </c>
      <c r="P56" s="4">
        <f t="shared" si="21"/>
        <v>7</v>
      </c>
      <c r="Q56" s="8">
        <f t="shared" si="22"/>
        <v>30</v>
      </c>
      <c r="R56" s="4">
        <f t="shared" si="23"/>
        <v>8</v>
      </c>
      <c r="S56" s="8">
        <f t="shared" si="24"/>
        <v>15</v>
      </c>
      <c r="T56" s="4">
        <f t="shared" si="25"/>
        <v>7</v>
      </c>
      <c r="U56" s="8">
        <f t="shared" si="26"/>
        <v>20</v>
      </c>
      <c r="V56" s="4">
        <f t="shared" si="27"/>
        <v>7</v>
      </c>
      <c r="W56" s="8">
        <f t="shared" si="28"/>
        <v>18</v>
      </c>
      <c r="X56" s="4">
        <f>IF($B305=W56,$B$59,IF($C305=W56,$C$59,IF($D305=W56,$D$59,IF($E305=W56,$E$59,IF($F305=W56,$F$59,IF($G305=W56,$G$59,IF($H305=W56,$H$59,IF($I305=W56,$I$59,IF($J305=W56,$J$59,IF($K305=W56,$K$59,IF($L305=W56,$L$59,IF($M305=W56,$M$59,IF($N305=W56,$N$59,IF($O305=W56,$O$59,IF($P305=W56,$P$59,IF($Q305=W56,$Q$59,IF($R305=W56,$R$59,IF($S305=W56,$S$59,IF($T305=W56,$T$59,IF($U305=W56,$U$59,IF($V305=W56,$V$59,0)))))))))))))))))))))</f>
        <v>8</v>
      </c>
      <c r="Y56" s="8">
        <f t="shared" si="29"/>
        <v>21</v>
      </c>
      <c r="Z56" s="4">
        <f>IF($B332=Y56,$B$59,IF($C332=Y56,$C$59,IF($D332=Y56,$D$59,IF($E332=Y56,$E$59,IF($F332=Y56,$F$59,IF($G332=Y56,$G$59,IF($H332=Y56,$H$59,IF($I332=Y56,$I$59,IF($J332=Y56,$J$59,IF($K332=Y56,$K$59,IF($L332=Y56,$L$59,IF($M332=Y56,$M$59,IF($N332=Y56,$N$59,IF($O332=Y56,$O$59,IF($P332=Y56,$P$59,IF($Q332=Y56,$Q$59,IF($R332=Y56,$R$59,IF($S332=Y56,$S$59,IF($T332=Y56,$T$59,IF($U332=Y56,$U$59,IF($V332=Y56,$V$59,0)))))))))))))))))))))</f>
        <v>9</v>
      </c>
      <c r="AA56" s="8">
        <f t="shared" si="30"/>
        <v>9</v>
      </c>
      <c r="AB56" s="4">
        <f t="shared" si="31"/>
        <v>11</v>
      </c>
    </row>
    <row r="58" spans="1:28" ht="39" x14ac:dyDescent="0.6">
      <c r="A58" s="10" t="s">
        <v>20</v>
      </c>
    </row>
    <row r="59" spans="1:28" x14ac:dyDescent="0.25">
      <c r="A59" t="s">
        <v>23</v>
      </c>
      <c r="B59">
        <v>0</v>
      </c>
      <c r="C59">
        <v>1</v>
      </c>
      <c r="D59">
        <v>2</v>
      </c>
      <c r="E59">
        <v>3</v>
      </c>
      <c r="F59">
        <v>4</v>
      </c>
      <c r="G59">
        <v>5</v>
      </c>
      <c r="H59">
        <v>6</v>
      </c>
      <c r="I59">
        <v>7</v>
      </c>
      <c r="J59">
        <v>8</v>
      </c>
      <c r="K59">
        <v>9</v>
      </c>
      <c r="L59">
        <v>10</v>
      </c>
      <c r="M59">
        <v>11</v>
      </c>
      <c r="N59">
        <v>12</v>
      </c>
      <c r="O59">
        <v>13</v>
      </c>
      <c r="P59">
        <v>14</v>
      </c>
      <c r="Q59">
        <v>15</v>
      </c>
      <c r="R59">
        <v>16</v>
      </c>
      <c r="S59">
        <v>17</v>
      </c>
      <c r="T59">
        <v>18</v>
      </c>
      <c r="U59">
        <v>19</v>
      </c>
      <c r="V59">
        <v>20</v>
      </c>
    </row>
    <row r="60" spans="1:28" x14ac:dyDescent="0.25">
      <c r="A60" t="s">
        <v>21</v>
      </c>
      <c r="B60">
        <f t="shared" ref="B60:V60" si="32">COUNTIF($D$23:$D$35,B59)</f>
        <v>0</v>
      </c>
      <c r="C60">
        <f t="shared" si="32"/>
        <v>1</v>
      </c>
      <c r="D60">
        <f t="shared" si="32"/>
        <v>2</v>
      </c>
      <c r="E60">
        <f t="shared" si="32"/>
        <v>1</v>
      </c>
      <c r="F60">
        <f t="shared" si="32"/>
        <v>5</v>
      </c>
      <c r="G60">
        <f t="shared" si="32"/>
        <v>1</v>
      </c>
      <c r="H60">
        <f t="shared" si="32"/>
        <v>2</v>
      </c>
      <c r="I60">
        <f t="shared" si="32"/>
        <v>0</v>
      </c>
      <c r="J60">
        <f t="shared" si="32"/>
        <v>1</v>
      </c>
      <c r="K60">
        <f t="shared" si="32"/>
        <v>0</v>
      </c>
      <c r="L60">
        <f t="shared" si="32"/>
        <v>0</v>
      </c>
      <c r="M60">
        <f t="shared" si="32"/>
        <v>0</v>
      </c>
      <c r="N60">
        <f t="shared" si="32"/>
        <v>0</v>
      </c>
      <c r="O60">
        <f t="shared" si="32"/>
        <v>0</v>
      </c>
      <c r="P60">
        <f t="shared" si="32"/>
        <v>0</v>
      </c>
      <c r="Q60">
        <f t="shared" si="32"/>
        <v>0</v>
      </c>
      <c r="R60">
        <f t="shared" si="32"/>
        <v>0</v>
      </c>
      <c r="S60">
        <f t="shared" si="32"/>
        <v>0</v>
      </c>
      <c r="T60">
        <f t="shared" si="32"/>
        <v>0</v>
      </c>
      <c r="U60">
        <f t="shared" si="32"/>
        <v>0</v>
      </c>
      <c r="V60">
        <f t="shared" si="32"/>
        <v>0</v>
      </c>
    </row>
    <row r="61" spans="1:28" x14ac:dyDescent="0.25">
      <c r="A61" t="s">
        <v>25</v>
      </c>
      <c r="B61">
        <f>SUM(B60:V60)</f>
        <v>13</v>
      </c>
      <c r="C61">
        <f>SUM(C60:V60)</f>
        <v>13</v>
      </c>
      <c r="D61">
        <f>SUM(D60:V60)</f>
        <v>12</v>
      </c>
      <c r="E61">
        <f>SUM(E60:V60)</f>
        <v>10</v>
      </c>
      <c r="F61">
        <f>SUM(F60:V60)</f>
        <v>9</v>
      </c>
      <c r="G61">
        <f>SUM(G60:V60)</f>
        <v>4</v>
      </c>
      <c r="H61">
        <f>SUM(H60:V60)</f>
        <v>3</v>
      </c>
      <c r="I61">
        <f>SUM(I60:V60)</f>
        <v>1</v>
      </c>
      <c r="J61">
        <f>SUM(J60:V60)</f>
        <v>1</v>
      </c>
      <c r="K61">
        <f>SUM(K60:V60)</f>
        <v>0</v>
      </c>
      <c r="L61">
        <f>SUM(L60:V60)</f>
        <v>0</v>
      </c>
      <c r="M61">
        <f>SUM(M60:V60)</f>
        <v>0</v>
      </c>
      <c r="N61">
        <f>SUM(N60:V60)</f>
        <v>0</v>
      </c>
      <c r="O61">
        <f>SUM(O60:V60)</f>
        <v>0</v>
      </c>
      <c r="P61">
        <f>SUM(P60:V60)</f>
        <v>0</v>
      </c>
      <c r="Q61">
        <f>SUM(Q60:V60)</f>
        <v>0</v>
      </c>
      <c r="R61">
        <f>SUM(R60:V60)</f>
        <v>0</v>
      </c>
      <c r="S61">
        <f>SUM(S60:V60)</f>
        <v>0</v>
      </c>
      <c r="T61">
        <f>SUM(T60:V60)</f>
        <v>0</v>
      </c>
      <c r="U61">
        <f>SUM(U60:V60)</f>
        <v>0</v>
      </c>
      <c r="V61">
        <f>V60</f>
        <v>0</v>
      </c>
    </row>
    <row r="62" spans="1:28" x14ac:dyDescent="0.25">
      <c r="A62" t="s">
        <v>22</v>
      </c>
      <c r="B62">
        <f t="shared" ref="B62:V62" si="33">COUNTIF($E$23:$E$35,B59)</f>
        <v>0</v>
      </c>
      <c r="C62">
        <f t="shared" si="33"/>
        <v>0</v>
      </c>
      <c r="D62">
        <f t="shared" si="33"/>
        <v>0</v>
      </c>
      <c r="E62">
        <f t="shared" si="33"/>
        <v>0</v>
      </c>
      <c r="F62">
        <f t="shared" si="33"/>
        <v>0</v>
      </c>
      <c r="G62">
        <f t="shared" si="33"/>
        <v>0</v>
      </c>
      <c r="H62">
        <f t="shared" si="33"/>
        <v>0</v>
      </c>
      <c r="I62">
        <f t="shared" si="33"/>
        <v>1</v>
      </c>
      <c r="J62">
        <f t="shared" si="33"/>
        <v>2</v>
      </c>
      <c r="K62">
        <f t="shared" si="33"/>
        <v>5</v>
      </c>
      <c r="L62">
        <f t="shared" si="33"/>
        <v>2</v>
      </c>
      <c r="M62">
        <f t="shared" si="33"/>
        <v>0</v>
      </c>
      <c r="N62">
        <f t="shared" si="33"/>
        <v>1</v>
      </c>
      <c r="O62">
        <f t="shared" si="33"/>
        <v>2</v>
      </c>
      <c r="P62">
        <f t="shared" si="33"/>
        <v>0</v>
      </c>
      <c r="Q62">
        <f t="shared" si="33"/>
        <v>0</v>
      </c>
      <c r="R62">
        <f t="shared" si="33"/>
        <v>0</v>
      </c>
      <c r="S62">
        <f t="shared" si="33"/>
        <v>0</v>
      </c>
      <c r="T62">
        <f t="shared" si="33"/>
        <v>0</v>
      </c>
      <c r="U62">
        <f t="shared" si="33"/>
        <v>0</v>
      </c>
      <c r="V62">
        <f t="shared" si="33"/>
        <v>0</v>
      </c>
    </row>
    <row r="63" spans="1:28" x14ac:dyDescent="0.25">
      <c r="A63" t="s">
        <v>26</v>
      </c>
      <c r="B63">
        <f>B62</f>
        <v>0</v>
      </c>
      <c r="C63">
        <f>SUM(B62:C62)</f>
        <v>0</v>
      </c>
      <c r="D63">
        <f>SUM(B62:D62)</f>
        <v>0</v>
      </c>
      <c r="E63">
        <f>SUM(B62:E62)</f>
        <v>0</v>
      </c>
      <c r="F63">
        <f>SUM(B62:F62)</f>
        <v>0</v>
      </c>
      <c r="G63">
        <f>SUM(B62:G62)</f>
        <v>0</v>
      </c>
      <c r="H63">
        <f>SUM(B62:H62)</f>
        <v>0</v>
      </c>
      <c r="I63">
        <f>SUM(B62:I62)</f>
        <v>1</v>
      </c>
      <c r="J63">
        <f>SUM(B62:J62)</f>
        <v>3</v>
      </c>
      <c r="K63">
        <f>SUM(B62:K62)</f>
        <v>8</v>
      </c>
      <c r="L63">
        <f>SUM(B62:L62)</f>
        <v>10</v>
      </c>
      <c r="M63">
        <f>SUM(B62:M62)</f>
        <v>10</v>
      </c>
      <c r="N63">
        <f>SUM(B62:N62)</f>
        <v>11</v>
      </c>
      <c r="O63">
        <f>SUM(B62:O62)</f>
        <v>13</v>
      </c>
      <c r="P63">
        <f>SUM(B62:P62)</f>
        <v>13</v>
      </c>
      <c r="Q63">
        <f>SUM(B62:Q62)</f>
        <v>13</v>
      </c>
      <c r="R63">
        <f>SUM(B62:R62)</f>
        <v>13</v>
      </c>
      <c r="S63">
        <f>SUM(B62:S62)</f>
        <v>13</v>
      </c>
      <c r="T63">
        <f>SUM(B62:T62)</f>
        <v>13</v>
      </c>
      <c r="U63">
        <f>SUM(B62:U62)</f>
        <v>13</v>
      </c>
      <c r="V63">
        <f>SUM(B62:V62)</f>
        <v>13</v>
      </c>
    </row>
    <row r="64" spans="1:28" x14ac:dyDescent="0.25">
      <c r="A64" t="s">
        <v>24</v>
      </c>
      <c r="B64">
        <f>B61+B63</f>
        <v>13</v>
      </c>
      <c r="C64">
        <f t="shared" ref="C64:V64" si="34">C61+C63</f>
        <v>13</v>
      </c>
      <c r="D64">
        <f t="shared" si="34"/>
        <v>12</v>
      </c>
      <c r="E64">
        <f t="shared" si="34"/>
        <v>10</v>
      </c>
      <c r="F64">
        <f t="shared" si="34"/>
        <v>9</v>
      </c>
      <c r="G64">
        <f t="shared" si="34"/>
        <v>4</v>
      </c>
      <c r="H64">
        <f t="shared" si="34"/>
        <v>3</v>
      </c>
      <c r="I64">
        <f t="shared" si="34"/>
        <v>2</v>
      </c>
      <c r="J64">
        <f t="shared" si="34"/>
        <v>4</v>
      </c>
      <c r="K64">
        <f t="shared" si="34"/>
        <v>8</v>
      </c>
      <c r="L64">
        <f t="shared" si="34"/>
        <v>10</v>
      </c>
      <c r="M64">
        <f t="shared" si="34"/>
        <v>10</v>
      </c>
      <c r="N64">
        <f t="shared" si="34"/>
        <v>11</v>
      </c>
      <c r="O64">
        <f t="shared" si="34"/>
        <v>13</v>
      </c>
      <c r="P64">
        <f t="shared" si="34"/>
        <v>13</v>
      </c>
      <c r="Q64">
        <f t="shared" si="34"/>
        <v>13</v>
      </c>
      <c r="R64">
        <f t="shared" si="34"/>
        <v>13</v>
      </c>
      <c r="S64">
        <f t="shared" si="34"/>
        <v>13</v>
      </c>
      <c r="T64">
        <f t="shared" si="34"/>
        <v>13</v>
      </c>
      <c r="U64">
        <f t="shared" si="34"/>
        <v>13</v>
      </c>
      <c r="V64">
        <f t="shared" si="34"/>
        <v>13</v>
      </c>
    </row>
    <row r="65" spans="1:22" x14ac:dyDescent="0.25">
      <c r="A65" t="s">
        <v>29</v>
      </c>
      <c r="B65" s="2">
        <f t="shared" ref="B65:V65" si="35">100%-(B64/$E$48)</f>
        <v>0</v>
      </c>
      <c r="C65" s="2">
        <f t="shared" si="35"/>
        <v>0</v>
      </c>
      <c r="D65" s="2">
        <f t="shared" si="35"/>
        <v>7.6923076923076872E-2</v>
      </c>
      <c r="E65" s="2">
        <f t="shared" si="35"/>
        <v>0.23076923076923073</v>
      </c>
      <c r="F65" s="2">
        <f t="shared" si="35"/>
        <v>0.30769230769230771</v>
      </c>
      <c r="G65" s="2">
        <f t="shared" si="35"/>
        <v>0.69230769230769229</v>
      </c>
      <c r="H65" s="2">
        <f t="shared" si="35"/>
        <v>0.76923076923076916</v>
      </c>
      <c r="I65" s="2">
        <f t="shared" si="35"/>
        <v>0.84615384615384615</v>
      </c>
      <c r="J65" s="2">
        <f t="shared" si="35"/>
        <v>0.69230769230769229</v>
      </c>
      <c r="K65" s="2">
        <f t="shared" si="35"/>
        <v>0.38461538461538458</v>
      </c>
      <c r="L65" s="2">
        <f t="shared" si="35"/>
        <v>0.23076923076923073</v>
      </c>
      <c r="M65" s="2">
        <f t="shared" si="35"/>
        <v>0.23076923076923073</v>
      </c>
      <c r="N65" s="2">
        <f t="shared" si="35"/>
        <v>0.15384615384615385</v>
      </c>
      <c r="O65" s="2">
        <f t="shared" si="35"/>
        <v>0</v>
      </c>
      <c r="P65" s="2">
        <f t="shared" si="35"/>
        <v>0</v>
      </c>
      <c r="Q65" s="2">
        <f t="shared" si="35"/>
        <v>0</v>
      </c>
      <c r="R65" s="2">
        <f t="shared" si="35"/>
        <v>0</v>
      </c>
      <c r="S65" s="2">
        <f t="shared" si="35"/>
        <v>0</v>
      </c>
      <c r="T65" s="2">
        <f t="shared" si="35"/>
        <v>0</v>
      </c>
      <c r="U65" s="2">
        <f t="shared" si="35"/>
        <v>0</v>
      </c>
      <c r="V65" s="2">
        <f t="shared" si="35"/>
        <v>0</v>
      </c>
    </row>
    <row r="66" spans="1:22" x14ac:dyDescent="0.25">
      <c r="A66" t="s">
        <v>28</v>
      </c>
      <c r="B66">
        <f t="shared" ref="B66:V66" si="36">($E$48-B64)*B59</f>
        <v>0</v>
      </c>
      <c r="C66">
        <f t="shared" si="36"/>
        <v>0</v>
      </c>
      <c r="D66">
        <f t="shared" si="36"/>
        <v>2</v>
      </c>
      <c r="E66">
        <f t="shared" si="36"/>
        <v>9</v>
      </c>
      <c r="F66">
        <f t="shared" si="36"/>
        <v>16</v>
      </c>
      <c r="G66">
        <f t="shared" si="36"/>
        <v>45</v>
      </c>
      <c r="H66">
        <f t="shared" si="36"/>
        <v>60</v>
      </c>
      <c r="I66">
        <f t="shared" si="36"/>
        <v>77</v>
      </c>
      <c r="J66">
        <f t="shared" si="36"/>
        <v>72</v>
      </c>
      <c r="K66">
        <f t="shared" si="36"/>
        <v>45</v>
      </c>
      <c r="L66">
        <f t="shared" si="36"/>
        <v>30</v>
      </c>
      <c r="M66">
        <f t="shared" si="36"/>
        <v>33</v>
      </c>
      <c r="N66">
        <f t="shared" si="36"/>
        <v>24</v>
      </c>
      <c r="O66">
        <f t="shared" si="36"/>
        <v>0</v>
      </c>
      <c r="P66">
        <f t="shared" si="36"/>
        <v>0</v>
      </c>
      <c r="Q66">
        <f t="shared" si="36"/>
        <v>0</v>
      </c>
      <c r="R66">
        <f t="shared" si="36"/>
        <v>0</v>
      </c>
      <c r="S66">
        <f t="shared" si="36"/>
        <v>0</v>
      </c>
      <c r="T66">
        <f t="shared" si="36"/>
        <v>0</v>
      </c>
      <c r="U66">
        <f t="shared" si="36"/>
        <v>0</v>
      </c>
      <c r="V66">
        <f t="shared" si="36"/>
        <v>0</v>
      </c>
    </row>
    <row r="67" spans="1:22" x14ac:dyDescent="0.25">
      <c r="A67" t="s">
        <v>30</v>
      </c>
      <c r="B67">
        <f t="shared" ref="B67:V67" si="37">(B59-$P$22)*($E$48-B64)</f>
        <v>0</v>
      </c>
      <c r="C67">
        <f t="shared" si="37"/>
        <v>0</v>
      </c>
      <c r="D67">
        <f t="shared" si="37"/>
        <v>0</v>
      </c>
      <c r="E67">
        <f t="shared" si="37"/>
        <v>3</v>
      </c>
      <c r="F67">
        <f t="shared" si="37"/>
        <v>8</v>
      </c>
      <c r="G67">
        <f t="shared" si="37"/>
        <v>27</v>
      </c>
      <c r="H67">
        <f t="shared" si="37"/>
        <v>40</v>
      </c>
      <c r="I67">
        <f t="shared" si="37"/>
        <v>55</v>
      </c>
      <c r="J67">
        <f t="shared" si="37"/>
        <v>54</v>
      </c>
      <c r="K67">
        <f t="shared" si="37"/>
        <v>35</v>
      </c>
      <c r="L67">
        <f t="shared" si="37"/>
        <v>24</v>
      </c>
      <c r="M67">
        <f t="shared" si="37"/>
        <v>27</v>
      </c>
      <c r="N67">
        <f t="shared" si="37"/>
        <v>20</v>
      </c>
      <c r="O67">
        <f t="shared" si="37"/>
        <v>0</v>
      </c>
      <c r="P67">
        <f t="shared" si="37"/>
        <v>0</v>
      </c>
      <c r="Q67">
        <f t="shared" si="37"/>
        <v>0</v>
      </c>
      <c r="R67">
        <f t="shared" si="37"/>
        <v>0</v>
      </c>
      <c r="S67">
        <f t="shared" si="37"/>
        <v>0</v>
      </c>
      <c r="T67">
        <f t="shared" si="37"/>
        <v>0</v>
      </c>
      <c r="U67">
        <f t="shared" si="37"/>
        <v>0</v>
      </c>
      <c r="V67">
        <f t="shared" si="37"/>
        <v>0</v>
      </c>
    </row>
    <row r="84" spans="1:22" ht="39" x14ac:dyDescent="0.6">
      <c r="A84" s="10" t="s">
        <v>47</v>
      </c>
    </row>
    <row r="85" spans="1:22" x14ac:dyDescent="0.25">
      <c r="A85" t="s">
        <v>23</v>
      </c>
      <c r="B85">
        <v>0</v>
      </c>
      <c r="C85">
        <v>1</v>
      </c>
      <c r="D85">
        <v>2</v>
      </c>
      <c r="E85">
        <v>3</v>
      </c>
      <c r="F85">
        <v>4</v>
      </c>
      <c r="G85">
        <v>5</v>
      </c>
      <c r="H85">
        <v>6</v>
      </c>
      <c r="I85">
        <v>7</v>
      </c>
      <c r="J85">
        <v>8</v>
      </c>
      <c r="K85">
        <v>9</v>
      </c>
      <c r="L85">
        <v>10</v>
      </c>
      <c r="M85">
        <v>11</v>
      </c>
      <c r="N85">
        <v>12</v>
      </c>
      <c r="O85">
        <v>13</v>
      </c>
      <c r="P85">
        <v>14</v>
      </c>
      <c r="Q85">
        <v>15</v>
      </c>
      <c r="R85">
        <v>16</v>
      </c>
      <c r="S85">
        <v>17</v>
      </c>
      <c r="T85">
        <v>18</v>
      </c>
      <c r="U85">
        <v>19</v>
      </c>
      <c r="V85">
        <v>20</v>
      </c>
    </row>
    <row r="86" spans="1:22" x14ac:dyDescent="0.25">
      <c r="A86" t="s">
        <v>21</v>
      </c>
      <c r="B86">
        <f t="shared" ref="B86:V86" si="38">COUNTIFS($D$23:$D$35,B85,$F$23:$F$35,1)</f>
        <v>0</v>
      </c>
      <c r="C86">
        <f t="shared" si="38"/>
        <v>1</v>
      </c>
      <c r="D86">
        <f t="shared" si="38"/>
        <v>0</v>
      </c>
      <c r="E86">
        <f t="shared" si="38"/>
        <v>1</v>
      </c>
      <c r="F86">
        <f t="shared" si="38"/>
        <v>2</v>
      </c>
      <c r="G86">
        <f t="shared" si="38"/>
        <v>1</v>
      </c>
      <c r="H86">
        <f t="shared" si="38"/>
        <v>0</v>
      </c>
      <c r="I86">
        <f t="shared" si="38"/>
        <v>0</v>
      </c>
      <c r="J86">
        <f t="shared" si="38"/>
        <v>1</v>
      </c>
      <c r="K86">
        <f t="shared" si="38"/>
        <v>0</v>
      </c>
      <c r="L86">
        <f t="shared" si="38"/>
        <v>0</v>
      </c>
      <c r="M86">
        <f t="shared" si="38"/>
        <v>0</v>
      </c>
      <c r="N86">
        <f t="shared" si="38"/>
        <v>0</v>
      </c>
      <c r="O86">
        <f t="shared" si="38"/>
        <v>0</v>
      </c>
      <c r="P86">
        <f t="shared" si="38"/>
        <v>0</v>
      </c>
      <c r="Q86">
        <f t="shared" si="38"/>
        <v>0</v>
      </c>
      <c r="R86">
        <f t="shared" si="38"/>
        <v>0</v>
      </c>
      <c r="S86">
        <f t="shared" si="38"/>
        <v>0</v>
      </c>
      <c r="T86">
        <f t="shared" si="38"/>
        <v>0</v>
      </c>
      <c r="U86">
        <f t="shared" si="38"/>
        <v>0</v>
      </c>
      <c r="V86">
        <f t="shared" si="38"/>
        <v>0</v>
      </c>
    </row>
    <row r="87" spans="1:22" x14ac:dyDescent="0.25">
      <c r="A87" t="s">
        <v>25</v>
      </c>
      <c r="B87">
        <f>SUM(B86:V86)</f>
        <v>6</v>
      </c>
      <c r="C87">
        <f>SUM(C86:V86)</f>
        <v>6</v>
      </c>
      <c r="D87">
        <f>SUM(D86:V86)</f>
        <v>5</v>
      </c>
      <c r="E87">
        <f>SUM(E86:V86)</f>
        <v>5</v>
      </c>
      <c r="F87">
        <f>SUM(F86:V86)</f>
        <v>4</v>
      </c>
      <c r="G87">
        <f>SUM(G86:V86)</f>
        <v>2</v>
      </c>
      <c r="H87">
        <f>SUM(H86:V86)</f>
        <v>1</v>
      </c>
      <c r="I87">
        <f>SUM(I86:V86)</f>
        <v>1</v>
      </c>
      <c r="J87">
        <f>SUM(J86:V86)</f>
        <v>1</v>
      </c>
      <c r="K87">
        <f>SUM(K86:V86)</f>
        <v>0</v>
      </c>
      <c r="L87">
        <f>SUM(L86:V86)</f>
        <v>0</v>
      </c>
      <c r="M87">
        <f>SUM(M86:V86)</f>
        <v>0</v>
      </c>
      <c r="N87">
        <f>SUM(N86:V86)</f>
        <v>0</v>
      </c>
      <c r="O87">
        <f>SUM(O86:V86)</f>
        <v>0</v>
      </c>
      <c r="P87">
        <f>SUM(P86:V86)</f>
        <v>0</v>
      </c>
      <c r="Q87">
        <f>SUM(Q86:V86)</f>
        <v>0</v>
      </c>
      <c r="R87">
        <f>SUM(R86:V86)</f>
        <v>0</v>
      </c>
      <c r="S87">
        <f>SUM(S86:V86)</f>
        <v>0</v>
      </c>
      <c r="T87">
        <f>SUM(T86:V86)</f>
        <v>0</v>
      </c>
      <c r="U87">
        <f>SUM(U86:V86)</f>
        <v>0</v>
      </c>
      <c r="V87">
        <f>V86</f>
        <v>0</v>
      </c>
    </row>
    <row r="88" spans="1:22" x14ac:dyDescent="0.25">
      <c r="A88" t="s">
        <v>22</v>
      </c>
      <c r="B88">
        <f t="shared" ref="B88:V88" si="39">COUNTIFS($E$23:$E$35,B85,$F$23:$F$35,1)</f>
        <v>0</v>
      </c>
      <c r="C88">
        <f t="shared" si="39"/>
        <v>0</v>
      </c>
      <c r="D88">
        <f t="shared" si="39"/>
        <v>0</v>
      </c>
      <c r="E88">
        <f t="shared" si="39"/>
        <v>0</v>
      </c>
      <c r="F88">
        <f t="shared" si="39"/>
        <v>0</v>
      </c>
      <c r="G88">
        <f t="shared" si="39"/>
        <v>0</v>
      </c>
      <c r="H88">
        <f t="shared" si="39"/>
        <v>0</v>
      </c>
      <c r="I88">
        <f t="shared" si="39"/>
        <v>1</v>
      </c>
      <c r="J88">
        <f t="shared" si="39"/>
        <v>1</v>
      </c>
      <c r="K88">
        <f t="shared" si="39"/>
        <v>3</v>
      </c>
      <c r="L88">
        <f t="shared" si="39"/>
        <v>0</v>
      </c>
      <c r="M88">
        <f t="shared" si="39"/>
        <v>0</v>
      </c>
      <c r="N88">
        <f t="shared" si="39"/>
        <v>0</v>
      </c>
      <c r="O88">
        <f t="shared" si="39"/>
        <v>1</v>
      </c>
      <c r="P88">
        <f t="shared" si="39"/>
        <v>0</v>
      </c>
      <c r="Q88">
        <f t="shared" si="39"/>
        <v>0</v>
      </c>
      <c r="R88">
        <f t="shared" si="39"/>
        <v>0</v>
      </c>
      <c r="S88">
        <f t="shared" si="39"/>
        <v>0</v>
      </c>
      <c r="T88">
        <f t="shared" si="39"/>
        <v>0</v>
      </c>
      <c r="U88">
        <f t="shared" si="39"/>
        <v>0</v>
      </c>
      <c r="V88">
        <f t="shared" si="39"/>
        <v>0</v>
      </c>
    </row>
    <row r="89" spans="1:22" x14ac:dyDescent="0.25">
      <c r="A89" t="s">
        <v>26</v>
      </c>
      <c r="B89">
        <f>B88</f>
        <v>0</v>
      </c>
      <c r="C89">
        <f>SUM(B88:C88)</f>
        <v>0</v>
      </c>
      <c r="D89">
        <f>SUM(B88:D88)</f>
        <v>0</v>
      </c>
      <c r="E89">
        <f>SUM(B88:E88)</f>
        <v>0</v>
      </c>
      <c r="F89">
        <f>SUM(B88:F88)</f>
        <v>0</v>
      </c>
      <c r="G89">
        <f>SUM(B88:G88)</f>
        <v>0</v>
      </c>
      <c r="H89">
        <f>SUM(B88:H88)</f>
        <v>0</v>
      </c>
      <c r="I89">
        <f>SUM(B88:I88)</f>
        <v>1</v>
      </c>
      <c r="J89">
        <f>SUM(B88:J88)</f>
        <v>2</v>
      </c>
      <c r="K89">
        <f>SUM(B88:K88)</f>
        <v>5</v>
      </c>
      <c r="L89">
        <f>SUM(B88:L88)</f>
        <v>5</v>
      </c>
      <c r="M89">
        <f>SUM(B88:M88)</f>
        <v>5</v>
      </c>
      <c r="N89">
        <f>SUM(B88:N88)</f>
        <v>5</v>
      </c>
      <c r="O89">
        <f>SUM(B88:O88)</f>
        <v>6</v>
      </c>
      <c r="P89">
        <f>SUM(B88:P88)</f>
        <v>6</v>
      </c>
      <c r="Q89">
        <f>SUM(B88:Q88)</f>
        <v>6</v>
      </c>
      <c r="R89">
        <f>SUM(B88:R88)</f>
        <v>6</v>
      </c>
      <c r="S89">
        <f>SUM(B88:S88)</f>
        <v>6</v>
      </c>
      <c r="T89">
        <f>SUM(B88:T88)</f>
        <v>6</v>
      </c>
      <c r="U89">
        <f>SUM(B88:U88)</f>
        <v>6</v>
      </c>
      <c r="V89">
        <f>SUM(B88:V88)</f>
        <v>6</v>
      </c>
    </row>
    <row r="90" spans="1:22" x14ac:dyDescent="0.25">
      <c r="A90" t="s">
        <v>24</v>
      </c>
      <c r="B90">
        <f>B87+B89</f>
        <v>6</v>
      </c>
      <c r="C90">
        <f t="shared" ref="C90:V90" si="40">C87+C89</f>
        <v>6</v>
      </c>
      <c r="D90">
        <f t="shared" si="40"/>
        <v>5</v>
      </c>
      <c r="E90">
        <f t="shared" si="40"/>
        <v>5</v>
      </c>
      <c r="F90">
        <f t="shared" si="40"/>
        <v>4</v>
      </c>
      <c r="G90">
        <f t="shared" si="40"/>
        <v>2</v>
      </c>
      <c r="H90">
        <f t="shared" si="40"/>
        <v>1</v>
      </c>
      <c r="I90">
        <f t="shared" si="40"/>
        <v>2</v>
      </c>
      <c r="J90">
        <f t="shared" si="40"/>
        <v>3</v>
      </c>
      <c r="K90">
        <f t="shared" si="40"/>
        <v>5</v>
      </c>
      <c r="L90">
        <f t="shared" si="40"/>
        <v>5</v>
      </c>
      <c r="M90">
        <f t="shared" si="40"/>
        <v>5</v>
      </c>
      <c r="N90">
        <f t="shared" si="40"/>
        <v>5</v>
      </c>
      <c r="O90">
        <f t="shared" si="40"/>
        <v>6</v>
      </c>
      <c r="P90">
        <f t="shared" si="40"/>
        <v>6</v>
      </c>
      <c r="Q90">
        <f t="shared" si="40"/>
        <v>6</v>
      </c>
      <c r="R90">
        <f t="shared" si="40"/>
        <v>6</v>
      </c>
      <c r="S90">
        <f t="shared" si="40"/>
        <v>6</v>
      </c>
      <c r="T90">
        <f t="shared" si="40"/>
        <v>6</v>
      </c>
      <c r="U90">
        <f t="shared" si="40"/>
        <v>6</v>
      </c>
      <c r="V90">
        <f t="shared" si="40"/>
        <v>6</v>
      </c>
    </row>
    <row r="91" spans="1:22" x14ac:dyDescent="0.25">
      <c r="A91" t="s">
        <v>29</v>
      </c>
      <c r="B91" s="2">
        <f t="shared" ref="B91:V91" si="41">100%-(B90/$G$48)</f>
        <v>0</v>
      </c>
      <c r="C91" s="2">
        <f t="shared" si="41"/>
        <v>0</v>
      </c>
      <c r="D91" s="2">
        <f t="shared" si="41"/>
        <v>0.16666666666666663</v>
      </c>
      <c r="E91" s="2">
        <f t="shared" si="41"/>
        <v>0.16666666666666663</v>
      </c>
      <c r="F91" s="2">
        <f t="shared" si="41"/>
        <v>0.33333333333333337</v>
      </c>
      <c r="G91" s="2">
        <f t="shared" si="41"/>
        <v>0.66666666666666674</v>
      </c>
      <c r="H91" s="2">
        <f t="shared" si="41"/>
        <v>0.83333333333333337</v>
      </c>
      <c r="I91" s="2">
        <f t="shared" si="41"/>
        <v>0.66666666666666674</v>
      </c>
      <c r="J91" s="2">
        <f t="shared" si="41"/>
        <v>0.5</v>
      </c>
      <c r="K91" s="2">
        <f t="shared" si="41"/>
        <v>0.16666666666666663</v>
      </c>
      <c r="L91" s="2">
        <f t="shared" si="41"/>
        <v>0.16666666666666663</v>
      </c>
      <c r="M91" s="2">
        <f t="shared" si="41"/>
        <v>0.16666666666666663</v>
      </c>
      <c r="N91" s="2">
        <f t="shared" si="41"/>
        <v>0.16666666666666663</v>
      </c>
      <c r="O91" s="2">
        <f t="shared" si="41"/>
        <v>0</v>
      </c>
      <c r="P91" s="2">
        <f t="shared" si="41"/>
        <v>0</v>
      </c>
      <c r="Q91" s="2">
        <f t="shared" si="41"/>
        <v>0</v>
      </c>
      <c r="R91" s="2">
        <f t="shared" si="41"/>
        <v>0</v>
      </c>
      <c r="S91" s="2">
        <f t="shared" si="41"/>
        <v>0</v>
      </c>
      <c r="T91" s="2">
        <f t="shared" si="41"/>
        <v>0</v>
      </c>
      <c r="U91" s="2">
        <f t="shared" si="41"/>
        <v>0</v>
      </c>
      <c r="V91" s="2">
        <f t="shared" si="41"/>
        <v>0</v>
      </c>
    </row>
    <row r="92" spans="1:22" x14ac:dyDescent="0.25">
      <c r="A92" t="s">
        <v>28</v>
      </c>
      <c r="B92">
        <f t="shared" ref="B92:V92" si="42">($G$48-B90)*B85</f>
        <v>0</v>
      </c>
      <c r="C92">
        <f t="shared" si="42"/>
        <v>0</v>
      </c>
      <c r="D92">
        <f t="shared" si="42"/>
        <v>2</v>
      </c>
      <c r="E92">
        <f t="shared" si="42"/>
        <v>3</v>
      </c>
      <c r="F92">
        <f t="shared" si="42"/>
        <v>8</v>
      </c>
      <c r="G92">
        <f t="shared" si="42"/>
        <v>20</v>
      </c>
      <c r="H92">
        <f t="shared" si="42"/>
        <v>30</v>
      </c>
      <c r="I92">
        <f t="shared" si="42"/>
        <v>28</v>
      </c>
      <c r="J92">
        <f t="shared" si="42"/>
        <v>24</v>
      </c>
      <c r="K92">
        <f t="shared" si="42"/>
        <v>9</v>
      </c>
      <c r="L92">
        <f t="shared" si="42"/>
        <v>10</v>
      </c>
      <c r="M92">
        <f t="shared" si="42"/>
        <v>11</v>
      </c>
      <c r="N92">
        <f t="shared" si="42"/>
        <v>12</v>
      </c>
      <c r="O92">
        <f t="shared" si="42"/>
        <v>0</v>
      </c>
      <c r="P92">
        <f t="shared" si="42"/>
        <v>0</v>
      </c>
      <c r="Q92">
        <f t="shared" si="42"/>
        <v>0</v>
      </c>
      <c r="R92">
        <f t="shared" si="42"/>
        <v>0</v>
      </c>
      <c r="S92">
        <f t="shared" si="42"/>
        <v>0</v>
      </c>
      <c r="T92">
        <f t="shared" si="42"/>
        <v>0</v>
      </c>
      <c r="U92">
        <f t="shared" si="42"/>
        <v>0</v>
      </c>
      <c r="V92">
        <f t="shared" si="42"/>
        <v>0</v>
      </c>
    </row>
    <row r="93" spans="1:22" x14ac:dyDescent="0.25">
      <c r="A93" t="s">
        <v>30</v>
      </c>
      <c r="B93">
        <f t="shared" ref="B93:V93" si="43">(B85-$P$22)*($G$48-B90)</f>
        <v>0</v>
      </c>
      <c r="C93">
        <f t="shared" si="43"/>
        <v>0</v>
      </c>
      <c r="D93">
        <f t="shared" si="43"/>
        <v>0</v>
      </c>
      <c r="E93">
        <f t="shared" si="43"/>
        <v>1</v>
      </c>
      <c r="F93">
        <f t="shared" si="43"/>
        <v>4</v>
      </c>
      <c r="G93">
        <f t="shared" si="43"/>
        <v>12</v>
      </c>
      <c r="H93">
        <f t="shared" si="43"/>
        <v>20</v>
      </c>
      <c r="I93">
        <f t="shared" si="43"/>
        <v>20</v>
      </c>
      <c r="J93">
        <f t="shared" si="43"/>
        <v>18</v>
      </c>
      <c r="K93">
        <f t="shared" si="43"/>
        <v>7</v>
      </c>
      <c r="L93">
        <f t="shared" si="43"/>
        <v>8</v>
      </c>
      <c r="M93">
        <f t="shared" si="43"/>
        <v>9</v>
      </c>
      <c r="N93">
        <f t="shared" si="43"/>
        <v>10</v>
      </c>
      <c r="O93">
        <f t="shared" si="43"/>
        <v>0</v>
      </c>
      <c r="P93">
        <f t="shared" si="43"/>
        <v>0</v>
      </c>
      <c r="Q93">
        <f t="shared" si="43"/>
        <v>0</v>
      </c>
      <c r="R93">
        <f t="shared" si="43"/>
        <v>0</v>
      </c>
      <c r="S93">
        <f t="shared" si="43"/>
        <v>0</v>
      </c>
      <c r="T93">
        <f t="shared" si="43"/>
        <v>0</v>
      </c>
      <c r="U93">
        <f t="shared" si="43"/>
        <v>0</v>
      </c>
      <c r="V93">
        <f t="shared" si="43"/>
        <v>0</v>
      </c>
    </row>
    <row r="109" spans="1:22" ht="39" x14ac:dyDescent="0.6">
      <c r="A109" s="10" t="s">
        <v>41</v>
      </c>
    </row>
    <row r="110" spans="1:22" x14ac:dyDescent="0.25">
      <c r="A110" t="s">
        <v>23</v>
      </c>
      <c r="B110">
        <v>0</v>
      </c>
      <c r="C110">
        <v>1</v>
      </c>
      <c r="D110">
        <v>2</v>
      </c>
      <c r="E110">
        <v>3</v>
      </c>
      <c r="F110">
        <v>4</v>
      </c>
      <c r="G110">
        <v>5</v>
      </c>
      <c r="H110">
        <v>6</v>
      </c>
      <c r="I110">
        <v>7</v>
      </c>
      <c r="J110">
        <v>8</v>
      </c>
      <c r="K110">
        <v>9</v>
      </c>
      <c r="L110">
        <v>10</v>
      </c>
      <c r="M110">
        <v>11</v>
      </c>
      <c r="N110">
        <v>12</v>
      </c>
      <c r="O110">
        <v>13</v>
      </c>
      <c r="P110">
        <v>14</v>
      </c>
      <c r="Q110">
        <v>15</v>
      </c>
      <c r="R110">
        <v>16</v>
      </c>
      <c r="S110">
        <v>17</v>
      </c>
      <c r="T110">
        <v>18</v>
      </c>
      <c r="U110">
        <v>19</v>
      </c>
      <c r="V110">
        <v>20</v>
      </c>
    </row>
    <row r="111" spans="1:22" x14ac:dyDescent="0.25">
      <c r="A111" t="s">
        <v>21</v>
      </c>
      <c r="B111">
        <f>COUNTIFS($D$23:$D$35,B110,$F$23:$F$35,0)</f>
        <v>0</v>
      </c>
      <c r="C111">
        <f t="shared" ref="C111:V111" si="44">COUNTIFS($D$23:$D$35,C110,$F$23:$F$35,0)</f>
        <v>0</v>
      </c>
      <c r="D111">
        <f t="shared" si="44"/>
        <v>2</v>
      </c>
      <c r="E111">
        <f t="shared" si="44"/>
        <v>0</v>
      </c>
      <c r="F111">
        <f t="shared" si="44"/>
        <v>3</v>
      </c>
      <c r="G111">
        <f t="shared" si="44"/>
        <v>0</v>
      </c>
      <c r="H111">
        <f t="shared" si="44"/>
        <v>2</v>
      </c>
      <c r="I111">
        <f t="shared" si="44"/>
        <v>0</v>
      </c>
      <c r="J111">
        <f t="shared" si="44"/>
        <v>0</v>
      </c>
      <c r="K111">
        <f t="shared" si="44"/>
        <v>0</v>
      </c>
      <c r="L111">
        <f t="shared" si="44"/>
        <v>0</v>
      </c>
      <c r="M111">
        <f t="shared" si="44"/>
        <v>0</v>
      </c>
      <c r="N111">
        <f t="shared" si="44"/>
        <v>0</v>
      </c>
      <c r="O111">
        <f t="shared" si="44"/>
        <v>0</v>
      </c>
      <c r="P111">
        <f t="shared" si="44"/>
        <v>0</v>
      </c>
      <c r="Q111">
        <f t="shared" si="44"/>
        <v>0</v>
      </c>
      <c r="R111">
        <f t="shared" si="44"/>
        <v>0</v>
      </c>
      <c r="S111">
        <f t="shared" si="44"/>
        <v>0</v>
      </c>
      <c r="T111">
        <f t="shared" si="44"/>
        <v>0</v>
      </c>
      <c r="U111">
        <f t="shared" si="44"/>
        <v>0</v>
      </c>
      <c r="V111">
        <f t="shared" si="44"/>
        <v>0</v>
      </c>
    </row>
    <row r="112" spans="1:22" x14ac:dyDescent="0.25">
      <c r="A112" t="s">
        <v>25</v>
      </c>
      <c r="B112">
        <f>SUM(B111:V111)</f>
        <v>7</v>
      </c>
      <c r="C112">
        <f>SUM(C111:V111)</f>
        <v>7</v>
      </c>
      <c r="D112">
        <f>SUM(D111:V111)</f>
        <v>7</v>
      </c>
      <c r="E112">
        <f>SUM(E111:V111)</f>
        <v>5</v>
      </c>
      <c r="F112">
        <f>SUM(F111:V111)</f>
        <v>5</v>
      </c>
      <c r="G112">
        <f>SUM(G111:V111)</f>
        <v>2</v>
      </c>
      <c r="H112">
        <f>SUM(H111:V111)</f>
        <v>2</v>
      </c>
      <c r="I112">
        <f>SUM(I111:V111)</f>
        <v>0</v>
      </c>
      <c r="J112">
        <f>SUM(J111:V111)</f>
        <v>0</v>
      </c>
      <c r="K112">
        <f>SUM(K111:V111)</f>
        <v>0</v>
      </c>
      <c r="L112">
        <f>SUM(L111:V111)</f>
        <v>0</v>
      </c>
      <c r="M112">
        <f>SUM(M111:V111)</f>
        <v>0</v>
      </c>
      <c r="N112">
        <f>SUM(N111:V111)</f>
        <v>0</v>
      </c>
      <c r="O112">
        <f>SUM(O111:V111)</f>
        <v>0</v>
      </c>
      <c r="P112">
        <f>SUM(P111:V111)</f>
        <v>0</v>
      </c>
      <c r="Q112">
        <f>SUM(Q111:V111)</f>
        <v>0</v>
      </c>
      <c r="R112">
        <f>SUM(R111:V111)</f>
        <v>0</v>
      </c>
      <c r="S112">
        <f>SUM(S111:V111)</f>
        <v>0</v>
      </c>
      <c r="T112">
        <f>SUM(T111:V111)</f>
        <v>0</v>
      </c>
      <c r="U112">
        <f>SUM(U111:V111)</f>
        <v>0</v>
      </c>
      <c r="V112">
        <f>V111</f>
        <v>0</v>
      </c>
    </row>
    <row r="113" spans="1:22" x14ac:dyDescent="0.25">
      <c r="A113" t="s">
        <v>22</v>
      </c>
      <c r="B113">
        <f>COUNTIFS($E$23:$E$35,B110,$F$23:$F$35,0)</f>
        <v>0</v>
      </c>
      <c r="C113">
        <f t="shared" ref="C113:V113" si="45">COUNTIFS($E$23:$E$35,C110,$F$23:$F$35,0)</f>
        <v>0</v>
      </c>
      <c r="D113">
        <f t="shared" si="45"/>
        <v>0</v>
      </c>
      <c r="E113">
        <f t="shared" si="45"/>
        <v>0</v>
      </c>
      <c r="F113">
        <f t="shared" si="45"/>
        <v>0</v>
      </c>
      <c r="G113">
        <f t="shared" si="45"/>
        <v>0</v>
      </c>
      <c r="H113">
        <f t="shared" si="45"/>
        <v>0</v>
      </c>
      <c r="I113">
        <f t="shared" si="45"/>
        <v>0</v>
      </c>
      <c r="J113">
        <f t="shared" si="45"/>
        <v>1</v>
      </c>
      <c r="K113">
        <f t="shared" si="45"/>
        <v>2</v>
      </c>
      <c r="L113">
        <f t="shared" si="45"/>
        <v>2</v>
      </c>
      <c r="M113">
        <f t="shared" si="45"/>
        <v>0</v>
      </c>
      <c r="N113">
        <f t="shared" si="45"/>
        <v>1</v>
      </c>
      <c r="O113">
        <f t="shared" si="45"/>
        <v>1</v>
      </c>
      <c r="P113">
        <f t="shared" si="45"/>
        <v>0</v>
      </c>
      <c r="Q113">
        <f t="shared" si="45"/>
        <v>0</v>
      </c>
      <c r="R113">
        <f t="shared" si="45"/>
        <v>0</v>
      </c>
      <c r="S113">
        <f t="shared" si="45"/>
        <v>0</v>
      </c>
      <c r="T113">
        <f t="shared" si="45"/>
        <v>0</v>
      </c>
      <c r="U113">
        <f t="shared" si="45"/>
        <v>0</v>
      </c>
      <c r="V113">
        <f t="shared" si="45"/>
        <v>0</v>
      </c>
    </row>
    <row r="114" spans="1:22" x14ac:dyDescent="0.25">
      <c r="A114" t="s">
        <v>26</v>
      </c>
      <c r="B114">
        <f>B113</f>
        <v>0</v>
      </c>
      <c r="C114">
        <f>SUM(B113:C113)</f>
        <v>0</v>
      </c>
      <c r="D114">
        <f>SUM(B113:D113)</f>
        <v>0</v>
      </c>
      <c r="E114">
        <f>SUM(B113:E113)</f>
        <v>0</v>
      </c>
      <c r="F114">
        <f>SUM(B113:F113)</f>
        <v>0</v>
      </c>
      <c r="G114">
        <f>SUM(B113:G113)</f>
        <v>0</v>
      </c>
      <c r="H114">
        <f>SUM(B113:H113)</f>
        <v>0</v>
      </c>
      <c r="I114">
        <f>SUM(B113:I113)</f>
        <v>0</v>
      </c>
      <c r="J114">
        <f>SUM(B113:J113)</f>
        <v>1</v>
      </c>
      <c r="K114">
        <f>SUM(B113:K113)</f>
        <v>3</v>
      </c>
      <c r="L114">
        <f>SUM(B113:L113)</f>
        <v>5</v>
      </c>
      <c r="M114">
        <f>SUM(B113:M113)</f>
        <v>5</v>
      </c>
      <c r="N114">
        <f>SUM(B113:N113)</f>
        <v>6</v>
      </c>
      <c r="O114">
        <f>SUM(B113:O113)</f>
        <v>7</v>
      </c>
      <c r="P114">
        <f>SUM(B113:P113)</f>
        <v>7</v>
      </c>
      <c r="Q114">
        <f>SUM(B113:Q113)</f>
        <v>7</v>
      </c>
      <c r="R114">
        <f>SUM(B113:R113)</f>
        <v>7</v>
      </c>
      <c r="S114">
        <f>SUM(B113:S113)</f>
        <v>7</v>
      </c>
      <c r="T114">
        <f>SUM(B113:T113)</f>
        <v>7</v>
      </c>
      <c r="U114">
        <f>SUM(B113:U113)</f>
        <v>7</v>
      </c>
      <c r="V114">
        <f>SUM(B113:V113)</f>
        <v>7</v>
      </c>
    </row>
    <row r="115" spans="1:22" x14ac:dyDescent="0.25">
      <c r="A115" t="s">
        <v>24</v>
      </c>
      <c r="B115">
        <f>B112+B114</f>
        <v>7</v>
      </c>
      <c r="C115">
        <f t="shared" ref="C115:V115" si="46">C112+C114</f>
        <v>7</v>
      </c>
      <c r="D115">
        <f t="shared" si="46"/>
        <v>7</v>
      </c>
      <c r="E115">
        <f t="shared" si="46"/>
        <v>5</v>
      </c>
      <c r="F115">
        <f t="shared" si="46"/>
        <v>5</v>
      </c>
      <c r="G115">
        <f t="shared" si="46"/>
        <v>2</v>
      </c>
      <c r="H115">
        <f t="shared" si="46"/>
        <v>2</v>
      </c>
      <c r="I115">
        <f t="shared" si="46"/>
        <v>0</v>
      </c>
      <c r="J115">
        <f t="shared" si="46"/>
        <v>1</v>
      </c>
      <c r="K115">
        <f t="shared" si="46"/>
        <v>3</v>
      </c>
      <c r="L115">
        <f t="shared" si="46"/>
        <v>5</v>
      </c>
      <c r="M115">
        <f t="shared" si="46"/>
        <v>5</v>
      </c>
      <c r="N115">
        <f t="shared" si="46"/>
        <v>6</v>
      </c>
      <c r="O115">
        <f t="shared" si="46"/>
        <v>7</v>
      </c>
      <c r="P115">
        <f t="shared" si="46"/>
        <v>7</v>
      </c>
      <c r="Q115">
        <f t="shared" si="46"/>
        <v>7</v>
      </c>
      <c r="R115">
        <f t="shared" si="46"/>
        <v>7</v>
      </c>
      <c r="S115">
        <f t="shared" si="46"/>
        <v>7</v>
      </c>
      <c r="T115">
        <f t="shared" si="46"/>
        <v>7</v>
      </c>
      <c r="U115">
        <f t="shared" si="46"/>
        <v>7</v>
      </c>
      <c r="V115">
        <f t="shared" si="46"/>
        <v>7</v>
      </c>
    </row>
    <row r="116" spans="1:22" x14ac:dyDescent="0.25">
      <c r="A116" t="s">
        <v>29</v>
      </c>
      <c r="B116" s="2">
        <f>100%-(B115/$I$48)</f>
        <v>0</v>
      </c>
      <c r="C116" s="2">
        <f t="shared" ref="C116:V116" si="47">100%-(C115/$I$48)</f>
        <v>0</v>
      </c>
      <c r="D116" s="2">
        <f t="shared" si="47"/>
        <v>0</v>
      </c>
      <c r="E116" s="2">
        <f t="shared" si="47"/>
        <v>0.2857142857142857</v>
      </c>
      <c r="F116" s="2">
        <f t="shared" si="47"/>
        <v>0.2857142857142857</v>
      </c>
      <c r="G116" s="2">
        <f t="shared" si="47"/>
        <v>0.7142857142857143</v>
      </c>
      <c r="H116" s="2">
        <f t="shared" si="47"/>
        <v>0.7142857142857143</v>
      </c>
      <c r="I116" s="2">
        <f t="shared" si="47"/>
        <v>1</v>
      </c>
      <c r="J116" s="2">
        <f t="shared" si="47"/>
        <v>0.85714285714285721</v>
      </c>
      <c r="K116" s="2">
        <f t="shared" si="47"/>
        <v>0.5714285714285714</v>
      </c>
      <c r="L116" s="2">
        <f t="shared" si="47"/>
        <v>0.2857142857142857</v>
      </c>
      <c r="M116" s="2">
        <f t="shared" si="47"/>
        <v>0.2857142857142857</v>
      </c>
      <c r="N116" s="2">
        <f t="shared" si="47"/>
        <v>0.1428571428571429</v>
      </c>
      <c r="O116" s="2">
        <f t="shared" si="47"/>
        <v>0</v>
      </c>
      <c r="P116" s="2">
        <f t="shared" si="47"/>
        <v>0</v>
      </c>
      <c r="Q116" s="2">
        <f t="shared" si="47"/>
        <v>0</v>
      </c>
      <c r="R116" s="2">
        <f t="shared" si="47"/>
        <v>0</v>
      </c>
      <c r="S116" s="2">
        <f t="shared" si="47"/>
        <v>0</v>
      </c>
      <c r="T116" s="2">
        <f t="shared" si="47"/>
        <v>0</v>
      </c>
      <c r="U116" s="2">
        <f t="shared" si="47"/>
        <v>0</v>
      </c>
      <c r="V116" s="2">
        <f t="shared" si="47"/>
        <v>0</v>
      </c>
    </row>
    <row r="117" spans="1:22" x14ac:dyDescent="0.25">
      <c r="A117" t="s">
        <v>28</v>
      </c>
      <c r="B117">
        <f>($I$48-B115)*B110</f>
        <v>0</v>
      </c>
      <c r="C117">
        <f t="shared" ref="C117:V117" si="48">($I$48-C115)*C110</f>
        <v>0</v>
      </c>
      <c r="D117">
        <f t="shared" si="48"/>
        <v>0</v>
      </c>
      <c r="E117">
        <f t="shared" si="48"/>
        <v>6</v>
      </c>
      <c r="F117">
        <f t="shared" si="48"/>
        <v>8</v>
      </c>
      <c r="G117">
        <f t="shared" si="48"/>
        <v>25</v>
      </c>
      <c r="H117">
        <f t="shared" si="48"/>
        <v>30</v>
      </c>
      <c r="I117">
        <f t="shared" si="48"/>
        <v>49</v>
      </c>
      <c r="J117">
        <f t="shared" si="48"/>
        <v>48</v>
      </c>
      <c r="K117">
        <f t="shared" si="48"/>
        <v>36</v>
      </c>
      <c r="L117">
        <f t="shared" si="48"/>
        <v>20</v>
      </c>
      <c r="M117">
        <f t="shared" si="48"/>
        <v>22</v>
      </c>
      <c r="N117">
        <f t="shared" si="48"/>
        <v>12</v>
      </c>
      <c r="O117">
        <f t="shared" si="48"/>
        <v>0</v>
      </c>
      <c r="P117">
        <f t="shared" si="48"/>
        <v>0</v>
      </c>
      <c r="Q117">
        <f t="shared" si="48"/>
        <v>0</v>
      </c>
      <c r="R117">
        <f t="shared" si="48"/>
        <v>0</v>
      </c>
      <c r="S117">
        <f t="shared" si="48"/>
        <v>0</v>
      </c>
      <c r="T117">
        <f t="shared" si="48"/>
        <v>0</v>
      </c>
      <c r="U117">
        <f t="shared" si="48"/>
        <v>0</v>
      </c>
      <c r="V117">
        <f t="shared" si="48"/>
        <v>0</v>
      </c>
    </row>
    <row r="118" spans="1:22" x14ac:dyDescent="0.25">
      <c r="A118" t="s">
        <v>30</v>
      </c>
      <c r="B118">
        <f>(B110-$P$22)*($I$48-B115)</f>
        <v>0</v>
      </c>
      <c r="C118">
        <f t="shared" ref="C118:V118" si="49">(C110-$P$22)*($I$48-C115)</f>
        <v>0</v>
      </c>
      <c r="D118">
        <f t="shared" si="49"/>
        <v>0</v>
      </c>
      <c r="E118">
        <f t="shared" si="49"/>
        <v>2</v>
      </c>
      <c r="F118">
        <f t="shared" si="49"/>
        <v>4</v>
      </c>
      <c r="G118">
        <f t="shared" si="49"/>
        <v>15</v>
      </c>
      <c r="H118">
        <f t="shared" si="49"/>
        <v>20</v>
      </c>
      <c r="I118">
        <f t="shared" si="49"/>
        <v>35</v>
      </c>
      <c r="J118">
        <f t="shared" si="49"/>
        <v>36</v>
      </c>
      <c r="K118">
        <f t="shared" si="49"/>
        <v>28</v>
      </c>
      <c r="L118">
        <f t="shared" si="49"/>
        <v>16</v>
      </c>
      <c r="M118">
        <f t="shared" si="49"/>
        <v>18</v>
      </c>
      <c r="N118">
        <f t="shared" si="49"/>
        <v>10</v>
      </c>
      <c r="O118">
        <f t="shared" si="49"/>
        <v>0</v>
      </c>
      <c r="P118">
        <f t="shared" si="49"/>
        <v>0</v>
      </c>
      <c r="Q118">
        <f t="shared" si="49"/>
        <v>0</v>
      </c>
      <c r="R118">
        <f t="shared" si="49"/>
        <v>0</v>
      </c>
      <c r="S118">
        <f t="shared" si="49"/>
        <v>0</v>
      </c>
      <c r="T118">
        <f t="shared" si="49"/>
        <v>0</v>
      </c>
      <c r="U118">
        <f t="shared" si="49"/>
        <v>0</v>
      </c>
      <c r="V118">
        <f t="shared" si="49"/>
        <v>0</v>
      </c>
    </row>
    <row r="136" spans="1:22" ht="39" x14ac:dyDescent="0.6">
      <c r="A136" s="10" t="s">
        <v>44</v>
      </c>
    </row>
    <row r="137" spans="1:22" x14ac:dyDescent="0.25">
      <c r="A137" t="s">
        <v>23</v>
      </c>
      <c r="B137">
        <v>0</v>
      </c>
      <c r="C137">
        <v>1</v>
      </c>
      <c r="D137">
        <v>2</v>
      </c>
      <c r="E137">
        <v>3</v>
      </c>
      <c r="F137">
        <v>4</v>
      </c>
      <c r="G137">
        <v>5</v>
      </c>
      <c r="H137">
        <v>6</v>
      </c>
      <c r="I137">
        <v>7</v>
      </c>
      <c r="J137">
        <v>8</v>
      </c>
      <c r="K137">
        <v>9</v>
      </c>
      <c r="L137">
        <v>10</v>
      </c>
      <c r="M137">
        <v>11</v>
      </c>
      <c r="N137">
        <v>12</v>
      </c>
      <c r="O137">
        <v>13</v>
      </c>
      <c r="P137">
        <v>14</v>
      </c>
      <c r="Q137">
        <v>15</v>
      </c>
      <c r="R137">
        <v>16</v>
      </c>
      <c r="S137">
        <v>17</v>
      </c>
      <c r="T137">
        <v>18</v>
      </c>
      <c r="U137">
        <v>19</v>
      </c>
      <c r="V137">
        <v>20</v>
      </c>
    </row>
    <row r="138" spans="1:22" x14ac:dyDescent="0.25">
      <c r="A138" t="s">
        <v>21</v>
      </c>
      <c r="B138">
        <f>COUNTIFS($D$23:$D$35,B137,$B$23:$B$35,1)</f>
        <v>0</v>
      </c>
      <c r="C138">
        <f t="shared" ref="C138:V138" si="50">COUNTIFS($D$23:$D$35,C137,$B$23:$B$35,1)</f>
        <v>0</v>
      </c>
      <c r="D138">
        <f t="shared" si="50"/>
        <v>2</v>
      </c>
      <c r="E138">
        <f t="shared" si="50"/>
        <v>0</v>
      </c>
      <c r="F138">
        <f t="shared" si="50"/>
        <v>4</v>
      </c>
      <c r="G138">
        <f t="shared" si="50"/>
        <v>0</v>
      </c>
      <c r="H138">
        <f t="shared" si="50"/>
        <v>1</v>
      </c>
      <c r="I138">
        <f t="shared" si="50"/>
        <v>0</v>
      </c>
      <c r="J138">
        <f t="shared" si="50"/>
        <v>1</v>
      </c>
      <c r="K138">
        <f t="shared" si="50"/>
        <v>0</v>
      </c>
      <c r="L138">
        <f t="shared" si="50"/>
        <v>0</v>
      </c>
      <c r="M138">
        <f t="shared" si="50"/>
        <v>0</v>
      </c>
      <c r="N138">
        <f t="shared" si="50"/>
        <v>0</v>
      </c>
      <c r="O138">
        <f t="shared" si="50"/>
        <v>0</v>
      </c>
      <c r="P138">
        <f t="shared" si="50"/>
        <v>0</v>
      </c>
      <c r="Q138">
        <f t="shared" si="50"/>
        <v>0</v>
      </c>
      <c r="R138">
        <f t="shared" si="50"/>
        <v>0</v>
      </c>
      <c r="S138">
        <f t="shared" si="50"/>
        <v>0</v>
      </c>
      <c r="T138">
        <f t="shared" si="50"/>
        <v>0</v>
      </c>
      <c r="U138">
        <f t="shared" si="50"/>
        <v>0</v>
      </c>
      <c r="V138">
        <f t="shared" si="50"/>
        <v>0</v>
      </c>
    </row>
    <row r="139" spans="1:22" x14ac:dyDescent="0.25">
      <c r="A139" t="s">
        <v>25</v>
      </c>
      <c r="B139">
        <f>SUM(B138:V138)</f>
        <v>8</v>
      </c>
      <c r="C139">
        <f>SUM(C138:V138)</f>
        <v>8</v>
      </c>
      <c r="D139">
        <f>SUM(D138:V138)</f>
        <v>8</v>
      </c>
      <c r="E139">
        <f>SUM(E138:V138)</f>
        <v>6</v>
      </c>
      <c r="F139">
        <f>SUM(F138:V138)</f>
        <v>6</v>
      </c>
      <c r="G139">
        <f>SUM(G138:V138)</f>
        <v>2</v>
      </c>
      <c r="H139">
        <f>SUM(H138:V138)</f>
        <v>2</v>
      </c>
      <c r="I139">
        <f>SUM(I138:V138)</f>
        <v>1</v>
      </c>
      <c r="J139">
        <f>SUM(J138:V138)</f>
        <v>1</v>
      </c>
      <c r="K139">
        <f>SUM(K138:V138)</f>
        <v>0</v>
      </c>
      <c r="L139">
        <f>SUM(L138:V138)</f>
        <v>0</v>
      </c>
      <c r="M139">
        <f>SUM(M138:V138)</f>
        <v>0</v>
      </c>
      <c r="N139">
        <f>SUM(N138:V138)</f>
        <v>0</v>
      </c>
      <c r="O139">
        <f>SUM(O138:V138)</f>
        <v>0</v>
      </c>
      <c r="P139">
        <f>SUM(P138:V138)</f>
        <v>0</v>
      </c>
      <c r="Q139">
        <f>SUM(Q138:V138)</f>
        <v>0</v>
      </c>
      <c r="R139">
        <f>SUM(R138:V138)</f>
        <v>0</v>
      </c>
      <c r="S139">
        <f>SUM(S138:V138)</f>
        <v>0</v>
      </c>
      <c r="T139">
        <f>SUM(T138:V138)</f>
        <v>0</v>
      </c>
      <c r="U139">
        <f>SUM(U138:V138)</f>
        <v>0</v>
      </c>
      <c r="V139">
        <f>V138</f>
        <v>0</v>
      </c>
    </row>
    <row r="140" spans="1:22" x14ac:dyDescent="0.25">
      <c r="A140" t="s">
        <v>22</v>
      </c>
      <c r="B140">
        <f>COUNTIFS($E$23:$E$35,B137,$B$23:$B$35,1)</f>
        <v>0</v>
      </c>
      <c r="C140">
        <f t="shared" ref="C140:V140" si="51">COUNTIFS($E$23:$E$35,C137,$B$23:$B$35,1)</f>
        <v>0</v>
      </c>
      <c r="D140">
        <f t="shared" si="51"/>
        <v>0</v>
      </c>
      <c r="E140">
        <f t="shared" si="51"/>
        <v>0</v>
      </c>
      <c r="F140">
        <f t="shared" si="51"/>
        <v>0</v>
      </c>
      <c r="G140">
        <f t="shared" si="51"/>
        <v>0</v>
      </c>
      <c r="H140">
        <f t="shared" si="51"/>
        <v>0</v>
      </c>
      <c r="I140">
        <f t="shared" si="51"/>
        <v>0</v>
      </c>
      <c r="J140">
        <f t="shared" si="51"/>
        <v>1</v>
      </c>
      <c r="K140">
        <f t="shared" si="51"/>
        <v>3</v>
      </c>
      <c r="L140">
        <f t="shared" si="51"/>
        <v>1</v>
      </c>
      <c r="M140">
        <f t="shared" si="51"/>
        <v>0</v>
      </c>
      <c r="N140">
        <f t="shared" si="51"/>
        <v>1</v>
      </c>
      <c r="O140">
        <f t="shared" si="51"/>
        <v>2</v>
      </c>
      <c r="P140">
        <f t="shared" si="51"/>
        <v>0</v>
      </c>
      <c r="Q140">
        <f t="shared" si="51"/>
        <v>0</v>
      </c>
      <c r="R140">
        <f t="shared" si="51"/>
        <v>0</v>
      </c>
      <c r="S140">
        <f t="shared" si="51"/>
        <v>0</v>
      </c>
      <c r="T140">
        <f t="shared" si="51"/>
        <v>0</v>
      </c>
      <c r="U140">
        <f t="shared" si="51"/>
        <v>0</v>
      </c>
      <c r="V140">
        <f t="shared" si="51"/>
        <v>0</v>
      </c>
    </row>
    <row r="141" spans="1:22" x14ac:dyDescent="0.25">
      <c r="A141" t="s">
        <v>26</v>
      </c>
      <c r="B141">
        <f>B140</f>
        <v>0</v>
      </c>
      <c r="C141">
        <f>SUM(B140:C140)</f>
        <v>0</v>
      </c>
      <c r="D141">
        <f>SUM(B140:D140)</f>
        <v>0</v>
      </c>
      <c r="E141">
        <f>SUM(B140:E140)</f>
        <v>0</v>
      </c>
      <c r="F141">
        <f>SUM(B140:F140)</f>
        <v>0</v>
      </c>
      <c r="G141">
        <f>SUM(B140:G140)</f>
        <v>0</v>
      </c>
      <c r="H141">
        <f>SUM(B140:H140)</f>
        <v>0</v>
      </c>
      <c r="I141">
        <f>SUM(B140:I140)</f>
        <v>0</v>
      </c>
      <c r="J141">
        <f>SUM(B140:J140)</f>
        <v>1</v>
      </c>
      <c r="K141">
        <f>SUM(B140:K140)</f>
        <v>4</v>
      </c>
      <c r="L141">
        <f>SUM(B140:L140)</f>
        <v>5</v>
      </c>
      <c r="M141">
        <f>SUM(B140:M140)</f>
        <v>5</v>
      </c>
      <c r="N141">
        <f>SUM(B140:N140)</f>
        <v>6</v>
      </c>
      <c r="O141">
        <f>SUM(B140:O140)</f>
        <v>8</v>
      </c>
      <c r="P141">
        <f>SUM(B140:P140)</f>
        <v>8</v>
      </c>
      <c r="Q141">
        <f>SUM(B140:Q140)</f>
        <v>8</v>
      </c>
      <c r="R141">
        <f>SUM(B140:R140)</f>
        <v>8</v>
      </c>
      <c r="S141">
        <f>SUM(B140:S140)</f>
        <v>8</v>
      </c>
      <c r="T141">
        <f>SUM(B140:T140)</f>
        <v>8</v>
      </c>
      <c r="U141">
        <f>SUM(B140:U140)</f>
        <v>8</v>
      </c>
      <c r="V141">
        <f>SUM(B140:V140)</f>
        <v>8</v>
      </c>
    </row>
    <row r="142" spans="1:22" x14ac:dyDescent="0.25">
      <c r="A142" t="s">
        <v>24</v>
      </c>
      <c r="B142">
        <f>B139+B141</f>
        <v>8</v>
      </c>
      <c r="C142">
        <f t="shared" ref="C142:V142" si="52">C139+C141</f>
        <v>8</v>
      </c>
      <c r="D142">
        <f t="shared" si="52"/>
        <v>8</v>
      </c>
      <c r="E142">
        <f t="shared" si="52"/>
        <v>6</v>
      </c>
      <c r="F142">
        <f t="shared" si="52"/>
        <v>6</v>
      </c>
      <c r="G142">
        <f t="shared" si="52"/>
        <v>2</v>
      </c>
      <c r="H142">
        <f t="shared" si="52"/>
        <v>2</v>
      </c>
      <c r="I142">
        <f t="shared" si="52"/>
        <v>1</v>
      </c>
      <c r="J142">
        <f t="shared" si="52"/>
        <v>2</v>
      </c>
      <c r="K142">
        <f t="shared" si="52"/>
        <v>4</v>
      </c>
      <c r="L142">
        <f t="shared" si="52"/>
        <v>5</v>
      </c>
      <c r="M142">
        <f t="shared" si="52"/>
        <v>5</v>
      </c>
      <c r="N142">
        <f t="shared" si="52"/>
        <v>6</v>
      </c>
      <c r="O142">
        <f t="shared" si="52"/>
        <v>8</v>
      </c>
      <c r="P142">
        <f t="shared" si="52"/>
        <v>8</v>
      </c>
      <c r="Q142">
        <f t="shared" si="52"/>
        <v>8</v>
      </c>
      <c r="R142">
        <f t="shared" si="52"/>
        <v>8</v>
      </c>
      <c r="S142">
        <f t="shared" si="52"/>
        <v>8</v>
      </c>
      <c r="T142">
        <f t="shared" si="52"/>
        <v>8</v>
      </c>
      <c r="U142">
        <f t="shared" si="52"/>
        <v>8</v>
      </c>
      <c r="V142">
        <f t="shared" si="52"/>
        <v>8</v>
      </c>
    </row>
    <row r="143" spans="1:22" x14ac:dyDescent="0.25">
      <c r="A143" t="s">
        <v>29</v>
      </c>
      <c r="B143" s="2">
        <f>100%-(B142/$K$48)</f>
        <v>0</v>
      </c>
      <c r="C143" s="2">
        <f t="shared" ref="C143:V143" si="53">100%-(C142/$K$48)</f>
        <v>0</v>
      </c>
      <c r="D143" s="2">
        <f t="shared" si="53"/>
        <v>0</v>
      </c>
      <c r="E143" s="2">
        <f t="shared" si="53"/>
        <v>0.25</v>
      </c>
      <c r="F143" s="2">
        <f t="shared" si="53"/>
        <v>0.25</v>
      </c>
      <c r="G143" s="2">
        <f t="shared" si="53"/>
        <v>0.75</v>
      </c>
      <c r="H143" s="2">
        <f t="shared" si="53"/>
        <v>0.75</v>
      </c>
      <c r="I143" s="2">
        <f t="shared" si="53"/>
        <v>0.875</v>
      </c>
      <c r="J143" s="2">
        <f t="shared" si="53"/>
        <v>0.75</v>
      </c>
      <c r="K143" s="2">
        <f t="shared" si="53"/>
        <v>0.5</v>
      </c>
      <c r="L143" s="2">
        <f t="shared" si="53"/>
        <v>0.375</v>
      </c>
      <c r="M143" s="2">
        <f t="shared" si="53"/>
        <v>0.375</v>
      </c>
      <c r="N143" s="2">
        <f t="shared" si="53"/>
        <v>0.25</v>
      </c>
      <c r="O143" s="2">
        <f t="shared" si="53"/>
        <v>0</v>
      </c>
      <c r="P143" s="2">
        <f t="shared" si="53"/>
        <v>0</v>
      </c>
      <c r="Q143" s="2">
        <f t="shared" si="53"/>
        <v>0</v>
      </c>
      <c r="R143" s="2">
        <f t="shared" si="53"/>
        <v>0</v>
      </c>
      <c r="S143" s="2">
        <f t="shared" si="53"/>
        <v>0</v>
      </c>
      <c r="T143" s="2">
        <f t="shared" si="53"/>
        <v>0</v>
      </c>
      <c r="U143" s="2">
        <f t="shared" si="53"/>
        <v>0</v>
      </c>
      <c r="V143" s="2">
        <f t="shared" si="53"/>
        <v>0</v>
      </c>
    </row>
    <row r="144" spans="1:22" x14ac:dyDescent="0.25">
      <c r="A144" t="s">
        <v>28</v>
      </c>
      <c r="B144">
        <f>($K$48-B142)*B137</f>
        <v>0</v>
      </c>
      <c r="C144">
        <f t="shared" ref="C144:V144" si="54">($K$48-C142)*C137</f>
        <v>0</v>
      </c>
      <c r="D144">
        <f t="shared" si="54"/>
        <v>0</v>
      </c>
      <c r="E144">
        <f t="shared" si="54"/>
        <v>6</v>
      </c>
      <c r="F144">
        <f t="shared" si="54"/>
        <v>8</v>
      </c>
      <c r="G144">
        <f t="shared" si="54"/>
        <v>30</v>
      </c>
      <c r="H144">
        <f t="shared" si="54"/>
        <v>36</v>
      </c>
      <c r="I144">
        <f t="shared" si="54"/>
        <v>49</v>
      </c>
      <c r="J144">
        <f t="shared" si="54"/>
        <v>48</v>
      </c>
      <c r="K144">
        <f t="shared" si="54"/>
        <v>36</v>
      </c>
      <c r="L144">
        <f t="shared" si="54"/>
        <v>30</v>
      </c>
      <c r="M144">
        <f t="shared" si="54"/>
        <v>33</v>
      </c>
      <c r="N144">
        <f t="shared" si="54"/>
        <v>24</v>
      </c>
      <c r="O144">
        <f t="shared" si="54"/>
        <v>0</v>
      </c>
      <c r="P144">
        <f t="shared" si="54"/>
        <v>0</v>
      </c>
      <c r="Q144">
        <f t="shared" si="54"/>
        <v>0</v>
      </c>
      <c r="R144">
        <f t="shared" si="54"/>
        <v>0</v>
      </c>
      <c r="S144">
        <f t="shared" si="54"/>
        <v>0</v>
      </c>
      <c r="T144">
        <f t="shared" si="54"/>
        <v>0</v>
      </c>
      <c r="U144">
        <f t="shared" si="54"/>
        <v>0</v>
      </c>
      <c r="V144">
        <f t="shared" si="54"/>
        <v>0</v>
      </c>
    </row>
    <row r="145" spans="1:22" x14ac:dyDescent="0.25">
      <c r="A145" t="s">
        <v>30</v>
      </c>
      <c r="B145">
        <f>(B137-$P$22)*($K$48-B142)</f>
        <v>0</v>
      </c>
      <c r="C145">
        <f t="shared" ref="C145:V145" si="55">(C137-$P$22)*($K$48-C142)</f>
        <v>0</v>
      </c>
      <c r="D145">
        <f t="shared" si="55"/>
        <v>0</v>
      </c>
      <c r="E145">
        <f t="shared" si="55"/>
        <v>2</v>
      </c>
      <c r="F145">
        <f t="shared" si="55"/>
        <v>4</v>
      </c>
      <c r="G145">
        <f t="shared" si="55"/>
        <v>18</v>
      </c>
      <c r="H145">
        <f t="shared" si="55"/>
        <v>24</v>
      </c>
      <c r="I145">
        <f t="shared" si="55"/>
        <v>35</v>
      </c>
      <c r="J145">
        <f t="shared" si="55"/>
        <v>36</v>
      </c>
      <c r="K145">
        <f t="shared" si="55"/>
        <v>28</v>
      </c>
      <c r="L145">
        <f t="shared" si="55"/>
        <v>24</v>
      </c>
      <c r="M145">
        <f t="shared" si="55"/>
        <v>27</v>
      </c>
      <c r="N145">
        <f t="shared" si="55"/>
        <v>20</v>
      </c>
      <c r="O145">
        <f t="shared" si="55"/>
        <v>0</v>
      </c>
      <c r="P145">
        <f t="shared" si="55"/>
        <v>0</v>
      </c>
      <c r="Q145">
        <f t="shared" si="55"/>
        <v>0</v>
      </c>
      <c r="R145">
        <f t="shared" si="55"/>
        <v>0</v>
      </c>
      <c r="S145">
        <f t="shared" si="55"/>
        <v>0</v>
      </c>
      <c r="T145">
        <f t="shared" si="55"/>
        <v>0</v>
      </c>
      <c r="U145">
        <f t="shared" si="55"/>
        <v>0</v>
      </c>
      <c r="V145">
        <f t="shared" si="55"/>
        <v>0</v>
      </c>
    </row>
    <row r="164" spans="1:22" ht="39" x14ac:dyDescent="0.6">
      <c r="A164" s="10" t="s">
        <v>45</v>
      </c>
    </row>
    <row r="165" spans="1:22" x14ac:dyDescent="0.25">
      <c r="A165" t="s">
        <v>23</v>
      </c>
      <c r="B165">
        <v>0</v>
      </c>
      <c r="C165">
        <v>1</v>
      </c>
      <c r="D165">
        <v>2</v>
      </c>
      <c r="E165">
        <v>3</v>
      </c>
      <c r="F165">
        <v>4</v>
      </c>
      <c r="G165">
        <v>5</v>
      </c>
      <c r="H165">
        <v>6</v>
      </c>
      <c r="I165">
        <v>7</v>
      </c>
      <c r="J165">
        <v>8</v>
      </c>
      <c r="K165">
        <v>9</v>
      </c>
      <c r="L165">
        <v>10</v>
      </c>
      <c r="M165">
        <v>11</v>
      </c>
      <c r="N165">
        <v>12</v>
      </c>
      <c r="O165">
        <v>13</v>
      </c>
      <c r="P165">
        <v>14</v>
      </c>
      <c r="Q165">
        <v>15</v>
      </c>
      <c r="R165">
        <v>16</v>
      </c>
      <c r="S165">
        <v>17</v>
      </c>
      <c r="T165">
        <v>18</v>
      </c>
      <c r="U165">
        <v>19</v>
      </c>
      <c r="V165">
        <v>20</v>
      </c>
    </row>
    <row r="166" spans="1:22" x14ac:dyDescent="0.25">
      <c r="A166" t="s">
        <v>21</v>
      </c>
      <c r="B166">
        <f>COUNTIFS($D$23:$D$35,B165,$B$23:$B$35,0)</f>
        <v>0</v>
      </c>
      <c r="C166">
        <f t="shared" ref="C166:V166" si="56">COUNTIFS($D$23:$D$35,C165,$B$23:$B$35,0)</f>
        <v>1</v>
      </c>
      <c r="D166">
        <f t="shared" si="56"/>
        <v>0</v>
      </c>
      <c r="E166">
        <f t="shared" si="56"/>
        <v>1</v>
      </c>
      <c r="F166">
        <f t="shared" si="56"/>
        <v>1</v>
      </c>
      <c r="G166">
        <f t="shared" si="56"/>
        <v>1</v>
      </c>
      <c r="H166">
        <f t="shared" si="56"/>
        <v>1</v>
      </c>
      <c r="I166">
        <f t="shared" si="56"/>
        <v>0</v>
      </c>
      <c r="J166">
        <f t="shared" si="56"/>
        <v>0</v>
      </c>
      <c r="K166">
        <f t="shared" si="56"/>
        <v>0</v>
      </c>
      <c r="L166">
        <f t="shared" si="56"/>
        <v>0</v>
      </c>
      <c r="M166">
        <f t="shared" si="56"/>
        <v>0</v>
      </c>
      <c r="N166">
        <f t="shared" si="56"/>
        <v>0</v>
      </c>
      <c r="O166">
        <f t="shared" si="56"/>
        <v>0</v>
      </c>
      <c r="P166">
        <f t="shared" si="56"/>
        <v>0</v>
      </c>
      <c r="Q166">
        <f t="shared" si="56"/>
        <v>0</v>
      </c>
      <c r="R166">
        <f t="shared" si="56"/>
        <v>0</v>
      </c>
      <c r="S166">
        <f t="shared" si="56"/>
        <v>0</v>
      </c>
      <c r="T166">
        <f t="shared" si="56"/>
        <v>0</v>
      </c>
      <c r="U166">
        <f t="shared" si="56"/>
        <v>0</v>
      </c>
      <c r="V166">
        <f t="shared" si="56"/>
        <v>0</v>
      </c>
    </row>
    <row r="167" spans="1:22" x14ac:dyDescent="0.25">
      <c r="A167" t="s">
        <v>25</v>
      </c>
      <c r="B167">
        <f>SUM(B166:V166)</f>
        <v>5</v>
      </c>
      <c r="C167">
        <f>SUM(C166:V166)</f>
        <v>5</v>
      </c>
      <c r="D167">
        <f>SUM(D166:V166)</f>
        <v>4</v>
      </c>
      <c r="E167">
        <f>SUM(E166:V166)</f>
        <v>4</v>
      </c>
      <c r="F167">
        <f>SUM(F166:V166)</f>
        <v>3</v>
      </c>
      <c r="G167">
        <f>SUM(G166:V166)</f>
        <v>2</v>
      </c>
      <c r="H167">
        <f>SUM(H166:V166)</f>
        <v>1</v>
      </c>
      <c r="I167">
        <f>SUM(I166:V166)</f>
        <v>0</v>
      </c>
      <c r="J167">
        <f>SUM(J166:V166)</f>
        <v>0</v>
      </c>
      <c r="K167">
        <f>SUM(K166:V166)</f>
        <v>0</v>
      </c>
      <c r="L167">
        <f>SUM(L166:V166)</f>
        <v>0</v>
      </c>
      <c r="M167">
        <f>SUM(M166:V166)</f>
        <v>0</v>
      </c>
      <c r="N167">
        <f>SUM(N166:V166)</f>
        <v>0</v>
      </c>
      <c r="O167">
        <f>SUM(O166:V166)</f>
        <v>0</v>
      </c>
      <c r="P167">
        <f>SUM(P166:V166)</f>
        <v>0</v>
      </c>
      <c r="Q167">
        <f>SUM(Q166:V166)</f>
        <v>0</v>
      </c>
      <c r="R167">
        <f>SUM(R166:V166)</f>
        <v>0</v>
      </c>
      <c r="S167">
        <f>SUM(S166:V166)</f>
        <v>0</v>
      </c>
      <c r="T167">
        <f>SUM(T166:V166)</f>
        <v>0</v>
      </c>
      <c r="U167">
        <f>SUM(U166:V166)</f>
        <v>0</v>
      </c>
      <c r="V167">
        <f>V166</f>
        <v>0</v>
      </c>
    </row>
    <row r="168" spans="1:22" x14ac:dyDescent="0.25">
      <c r="A168" t="s">
        <v>22</v>
      </c>
      <c r="B168">
        <f>COUNTIFS($E$23:$E$35,B165,$B$23:$B$35,0)</f>
        <v>0</v>
      </c>
      <c r="C168">
        <f t="shared" ref="C168:V168" si="57">COUNTIFS($E$23:$E$35,C165,$B$23:$B$35,0)</f>
        <v>0</v>
      </c>
      <c r="D168">
        <f t="shared" si="57"/>
        <v>0</v>
      </c>
      <c r="E168">
        <f t="shared" si="57"/>
        <v>0</v>
      </c>
      <c r="F168">
        <f t="shared" si="57"/>
        <v>0</v>
      </c>
      <c r="G168">
        <f t="shared" si="57"/>
        <v>0</v>
      </c>
      <c r="H168">
        <f t="shared" si="57"/>
        <v>0</v>
      </c>
      <c r="I168">
        <f t="shared" si="57"/>
        <v>1</v>
      </c>
      <c r="J168">
        <f t="shared" si="57"/>
        <v>1</v>
      </c>
      <c r="K168">
        <f t="shared" si="57"/>
        <v>2</v>
      </c>
      <c r="L168">
        <f t="shared" si="57"/>
        <v>1</v>
      </c>
      <c r="M168">
        <f t="shared" si="57"/>
        <v>0</v>
      </c>
      <c r="N168">
        <f t="shared" si="57"/>
        <v>0</v>
      </c>
      <c r="O168">
        <f t="shared" si="57"/>
        <v>0</v>
      </c>
      <c r="P168">
        <f t="shared" si="57"/>
        <v>0</v>
      </c>
      <c r="Q168">
        <f t="shared" si="57"/>
        <v>0</v>
      </c>
      <c r="R168">
        <f t="shared" si="57"/>
        <v>0</v>
      </c>
      <c r="S168">
        <f t="shared" si="57"/>
        <v>0</v>
      </c>
      <c r="T168">
        <f t="shared" si="57"/>
        <v>0</v>
      </c>
      <c r="U168">
        <f t="shared" si="57"/>
        <v>0</v>
      </c>
      <c r="V168">
        <f t="shared" si="57"/>
        <v>0</v>
      </c>
    </row>
    <row r="169" spans="1:22" x14ac:dyDescent="0.25">
      <c r="A169" t="s">
        <v>26</v>
      </c>
      <c r="B169">
        <f>B168</f>
        <v>0</v>
      </c>
      <c r="C169">
        <f>SUM(B168:C168)</f>
        <v>0</v>
      </c>
      <c r="D169">
        <f>SUM(B168:D168)</f>
        <v>0</v>
      </c>
      <c r="E169">
        <f>SUM(B168:E168)</f>
        <v>0</v>
      </c>
      <c r="F169">
        <f>SUM(B168:F168)</f>
        <v>0</v>
      </c>
      <c r="G169">
        <f>SUM(B168:G168)</f>
        <v>0</v>
      </c>
      <c r="H169">
        <f>SUM(B168:H168)</f>
        <v>0</v>
      </c>
      <c r="I169">
        <f>SUM(B168:I168)</f>
        <v>1</v>
      </c>
      <c r="J169">
        <f>SUM(B168:J168)</f>
        <v>2</v>
      </c>
      <c r="K169">
        <f>SUM(B168:K168)</f>
        <v>4</v>
      </c>
      <c r="L169">
        <f>SUM(B168:L168)</f>
        <v>5</v>
      </c>
      <c r="M169">
        <f>SUM(B168:M168)</f>
        <v>5</v>
      </c>
      <c r="N169">
        <f>SUM(B168:N168)</f>
        <v>5</v>
      </c>
      <c r="O169">
        <f>SUM(B168:O168)</f>
        <v>5</v>
      </c>
      <c r="P169">
        <f>SUM(B168:P168)</f>
        <v>5</v>
      </c>
      <c r="Q169">
        <f>SUM(B168:Q168)</f>
        <v>5</v>
      </c>
      <c r="R169">
        <f>SUM(B168:R168)</f>
        <v>5</v>
      </c>
      <c r="S169">
        <f>SUM(B168:S168)</f>
        <v>5</v>
      </c>
      <c r="T169">
        <f>SUM(B168:T168)</f>
        <v>5</v>
      </c>
      <c r="U169">
        <f>SUM(B168:U168)</f>
        <v>5</v>
      </c>
      <c r="V169">
        <f>SUM(B168:V168)</f>
        <v>5</v>
      </c>
    </row>
    <row r="170" spans="1:22" x14ac:dyDescent="0.25">
      <c r="A170" t="s">
        <v>24</v>
      </c>
      <c r="B170">
        <f>B167+B169</f>
        <v>5</v>
      </c>
      <c r="C170">
        <f t="shared" ref="C170:V170" si="58">C167+C169</f>
        <v>5</v>
      </c>
      <c r="D170">
        <f t="shared" si="58"/>
        <v>4</v>
      </c>
      <c r="E170">
        <f t="shared" si="58"/>
        <v>4</v>
      </c>
      <c r="F170">
        <f t="shared" si="58"/>
        <v>3</v>
      </c>
      <c r="G170">
        <f t="shared" si="58"/>
        <v>2</v>
      </c>
      <c r="H170">
        <f t="shared" si="58"/>
        <v>1</v>
      </c>
      <c r="I170">
        <f t="shared" si="58"/>
        <v>1</v>
      </c>
      <c r="J170">
        <f t="shared" si="58"/>
        <v>2</v>
      </c>
      <c r="K170">
        <f t="shared" si="58"/>
        <v>4</v>
      </c>
      <c r="L170">
        <f t="shared" si="58"/>
        <v>5</v>
      </c>
      <c r="M170">
        <f t="shared" si="58"/>
        <v>5</v>
      </c>
      <c r="N170">
        <f t="shared" si="58"/>
        <v>5</v>
      </c>
      <c r="O170">
        <f t="shared" si="58"/>
        <v>5</v>
      </c>
      <c r="P170">
        <f t="shared" si="58"/>
        <v>5</v>
      </c>
      <c r="Q170">
        <f t="shared" si="58"/>
        <v>5</v>
      </c>
      <c r="R170">
        <f t="shared" si="58"/>
        <v>5</v>
      </c>
      <c r="S170">
        <f t="shared" si="58"/>
        <v>5</v>
      </c>
      <c r="T170">
        <f t="shared" si="58"/>
        <v>5</v>
      </c>
      <c r="U170">
        <f t="shared" si="58"/>
        <v>5</v>
      </c>
      <c r="V170">
        <f t="shared" si="58"/>
        <v>5</v>
      </c>
    </row>
    <row r="171" spans="1:22" x14ac:dyDescent="0.25">
      <c r="A171" t="s">
        <v>29</v>
      </c>
      <c r="B171" s="2">
        <f>100%-(B170/$M$48)</f>
        <v>0</v>
      </c>
      <c r="C171" s="2">
        <f t="shared" ref="C171:V171" si="59">100%-(C170/$M$48)</f>
        <v>0</v>
      </c>
      <c r="D171" s="2">
        <f t="shared" si="59"/>
        <v>0.19999999999999996</v>
      </c>
      <c r="E171" s="2">
        <f t="shared" si="59"/>
        <v>0.19999999999999996</v>
      </c>
      <c r="F171" s="2">
        <f t="shared" si="59"/>
        <v>0.4</v>
      </c>
      <c r="G171" s="2">
        <f t="shared" si="59"/>
        <v>0.6</v>
      </c>
      <c r="H171" s="2">
        <f t="shared" si="59"/>
        <v>0.8</v>
      </c>
      <c r="I171" s="2">
        <f t="shared" si="59"/>
        <v>0.8</v>
      </c>
      <c r="J171" s="2">
        <f t="shared" si="59"/>
        <v>0.6</v>
      </c>
      <c r="K171" s="2">
        <f t="shared" si="59"/>
        <v>0.19999999999999996</v>
      </c>
      <c r="L171" s="2">
        <f t="shared" si="59"/>
        <v>0</v>
      </c>
      <c r="M171" s="2">
        <f t="shared" si="59"/>
        <v>0</v>
      </c>
      <c r="N171" s="2">
        <f t="shared" si="59"/>
        <v>0</v>
      </c>
      <c r="O171" s="2">
        <f t="shared" si="59"/>
        <v>0</v>
      </c>
      <c r="P171" s="2">
        <f t="shared" si="59"/>
        <v>0</v>
      </c>
      <c r="Q171" s="2">
        <f t="shared" si="59"/>
        <v>0</v>
      </c>
      <c r="R171" s="2">
        <f t="shared" si="59"/>
        <v>0</v>
      </c>
      <c r="S171" s="2">
        <f t="shared" si="59"/>
        <v>0</v>
      </c>
      <c r="T171" s="2">
        <f t="shared" si="59"/>
        <v>0</v>
      </c>
      <c r="U171" s="2">
        <f t="shared" si="59"/>
        <v>0</v>
      </c>
      <c r="V171" s="2">
        <f t="shared" si="59"/>
        <v>0</v>
      </c>
    </row>
    <row r="172" spans="1:22" x14ac:dyDescent="0.25">
      <c r="A172" t="s">
        <v>28</v>
      </c>
      <c r="B172">
        <f>($M$48-B170)*B165</f>
        <v>0</v>
      </c>
      <c r="C172">
        <f t="shared" ref="C172:V172" si="60">($M$48-C170)*C165</f>
        <v>0</v>
      </c>
      <c r="D172">
        <f t="shared" si="60"/>
        <v>2</v>
      </c>
      <c r="E172">
        <f t="shared" si="60"/>
        <v>3</v>
      </c>
      <c r="F172">
        <f t="shared" si="60"/>
        <v>8</v>
      </c>
      <c r="G172">
        <f t="shared" si="60"/>
        <v>15</v>
      </c>
      <c r="H172">
        <f t="shared" si="60"/>
        <v>24</v>
      </c>
      <c r="I172">
        <f t="shared" si="60"/>
        <v>28</v>
      </c>
      <c r="J172">
        <f t="shared" si="60"/>
        <v>24</v>
      </c>
      <c r="K172">
        <f t="shared" si="60"/>
        <v>9</v>
      </c>
      <c r="L172">
        <f t="shared" si="60"/>
        <v>0</v>
      </c>
      <c r="M172">
        <f t="shared" si="60"/>
        <v>0</v>
      </c>
      <c r="N172">
        <f t="shared" si="60"/>
        <v>0</v>
      </c>
      <c r="O172">
        <f t="shared" si="60"/>
        <v>0</v>
      </c>
      <c r="P172">
        <f t="shared" si="60"/>
        <v>0</v>
      </c>
      <c r="Q172">
        <f t="shared" si="60"/>
        <v>0</v>
      </c>
      <c r="R172">
        <f t="shared" si="60"/>
        <v>0</v>
      </c>
      <c r="S172">
        <f t="shared" si="60"/>
        <v>0</v>
      </c>
      <c r="T172">
        <f t="shared" si="60"/>
        <v>0</v>
      </c>
      <c r="U172">
        <f t="shared" si="60"/>
        <v>0</v>
      </c>
      <c r="V172">
        <f t="shared" si="60"/>
        <v>0</v>
      </c>
    </row>
    <row r="173" spans="1:22" x14ac:dyDescent="0.25">
      <c r="A173" t="s">
        <v>30</v>
      </c>
      <c r="B173">
        <f>(B165-$P$22)*($M$48-B170)</f>
        <v>0</v>
      </c>
      <c r="C173">
        <f t="shared" ref="C173:V173" si="61">(C165-$P$22)*($M$48-C170)</f>
        <v>0</v>
      </c>
      <c r="D173">
        <f t="shared" si="61"/>
        <v>0</v>
      </c>
      <c r="E173">
        <f t="shared" si="61"/>
        <v>1</v>
      </c>
      <c r="F173">
        <f t="shared" si="61"/>
        <v>4</v>
      </c>
      <c r="G173">
        <f t="shared" si="61"/>
        <v>9</v>
      </c>
      <c r="H173">
        <f t="shared" si="61"/>
        <v>16</v>
      </c>
      <c r="I173">
        <f t="shared" si="61"/>
        <v>20</v>
      </c>
      <c r="J173">
        <f t="shared" si="61"/>
        <v>18</v>
      </c>
      <c r="K173">
        <f t="shared" si="61"/>
        <v>7</v>
      </c>
      <c r="L173">
        <f t="shared" si="61"/>
        <v>0</v>
      </c>
      <c r="M173">
        <f t="shared" si="61"/>
        <v>0</v>
      </c>
      <c r="N173">
        <f t="shared" si="61"/>
        <v>0</v>
      </c>
      <c r="O173">
        <f t="shared" si="61"/>
        <v>0</v>
      </c>
      <c r="P173">
        <f t="shared" si="61"/>
        <v>0</v>
      </c>
      <c r="Q173">
        <f t="shared" si="61"/>
        <v>0</v>
      </c>
      <c r="R173">
        <f t="shared" si="61"/>
        <v>0</v>
      </c>
      <c r="S173">
        <f t="shared" si="61"/>
        <v>0</v>
      </c>
      <c r="T173">
        <f t="shared" si="61"/>
        <v>0</v>
      </c>
      <c r="U173">
        <f t="shared" si="61"/>
        <v>0</v>
      </c>
      <c r="V173">
        <f t="shared" si="61"/>
        <v>0</v>
      </c>
    </row>
    <row r="190" spans="1:22" ht="39" x14ac:dyDescent="0.6">
      <c r="A190" s="10" t="s">
        <v>48</v>
      </c>
    </row>
    <row r="191" spans="1:22" x14ac:dyDescent="0.25">
      <c r="A191" t="s">
        <v>23</v>
      </c>
      <c r="B191">
        <v>0</v>
      </c>
      <c r="C191">
        <v>1</v>
      </c>
      <c r="D191">
        <v>2</v>
      </c>
      <c r="E191">
        <v>3</v>
      </c>
      <c r="F191">
        <v>4</v>
      </c>
      <c r="G191">
        <v>5</v>
      </c>
      <c r="H191">
        <v>6</v>
      </c>
      <c r="I191">
        <v>7</v>
      </c>
      <c r="J191">
        <v>8</v>
      </c>
      <c r="K191">
        <v>9</v>
      </c>
      <c r="L191">
        <v>10</v>
      </c>
      <c r="M191">
        <v>11</v>
      </c>
      <c r="N191">
        <v>12</v>
      </c>
      <c r="O191">
        <v>13</v>
      </c>
      <c r="P191">
        <v>14</v>
      </c>
      <c r="Q191">
        <v>15</v>
      </c>
      <c r="R191">
        <v>16</v>
      </c>
      <c r="S191">
        <v>17</v>
      </c>
      <c r="T191">
        <v>18</v>
      </c>
      <c r="U191">
        <v>19</v>
      </c>
      <c r="V191">
        <v>20</v>
      </c>
    </row>
    <row r="192" spans="1:22" x14ac:dyDescent="0.25">
      <c r="A192" t="s">
        <v>21</v>
      </c>
      <c r="B192">
        <f>COUNTIFS($D$23:$D$35,B191,$C$23:$C$35,0)</f>
        <v>0</v>
      </c>
      <c r="C192">
        <f t="shared" ref="C192:V192" si="62">COUNTIFS($D$23:$D$35,C191,$C$23:$C$35,0)</f>
        <v>1</v>
      </c>
      <c r="D192">
        <f t="shared" si="62"/>
        <v>0</v>
      </c>
      <c r="E192">
        <f t="shared" si="62"/>
        <v>0</v>
      </c>
      <c r="F192">
        <f t="shared" si="62"/>
        <v>2</v>
      </c>
      <c r="G192">
        <f t="shared" si="62"/>
        <v>0</v>
      </c>
      <c r="H192">
        <f t="shared" si="62"/>
        <v>0</v>
      </c>
      <c r="I192">
        <f t="shared" si="62"/>
        <v>0</v>
      </c>
      <c r="J192">
        <f t="shared" si="62"/>
        <v>0</v>
      </c>
      <c r="K192">
        <f t="shared" si="62"/>
        <v>0</v>
      </c>
      <c r="L192">
        <f t="shared" si="62"/>
        <v>0</v>
      </c>
      <c r="M192">
        <f t="shared" si="62"/>
        <v>0</v>
      </c>
      <c r="N192">
        <f t="shared" si="62"/>
        <v>0</v>
      </c>
      <c r="O192">
        <f t="shared" si="62"/>
        <v>0</v>
      </c>
      <c r="P192">
        <f t="shared" si="62"/>
        <v>0</v>
      </c>
      <c r="Q192">
        <f t="shared" si="62"/>
        <v>0</v>
      </c>
      <c r="R192">
        <f t="shared" si="62"/>
        <v>0</v>
      </c>
      <c r="S192">
        <f t="shared" si="62"/>
        <v>0</v>
      </c>
      <c r="T192">
        <f t="shared" si="62"/>
        <v>0</v>
      </c>
      <c r="U192">
        <f t="shared" si="62"/>
        <v>0</v>
      </c>
      <c r="V192">
        <f t="shared" si="62"/>
        <v>0</v>
      </c>
    </row>
    <row r="193" spans="1:22" x14ac:dyDescent="0.25">
      <c r="A193" t="s">
        <v>25</v>
      </c>
      <c r="B193">
        <f>SUM(B192:V192)</f>
        <v>3</v>
      </c>
      <c r="C193">
        <f>SUM(C192:V192)</f>
        <v>3</v>
      </c>
      <c r="D193">
        <f>SUM(D192:V192)</f>
        <v>2</v>
      </c>
      <c r="E193">
        <f>SUM(E192:V192)</f>
        <v>2</v>
      </c>
      <c r="F193">
        <f>SUM(F192:V192)</f>
        <v>2</v>
      </c>
      <c r="G193">
        <f>SUM(G192:V192)</f>
        <v>0</v>
      </c>
      <c r="H193">
        <f>SUM(H192:V192)</f>
        <v>0</v>
      </c>
      <c r="I193">
        <f>SUM(I192:V192)</f>
        <v>0</v>
      </c>
      <c r="J193">
        <f>SUM(J192:V192)</f>
        <v>0</v>
      </c>
      <c r="K193">
        <f>SUM(K192:V192)</f>
        <v>0</v>
      </c>
      <c r="L193">
        <f>SUM(L192:V192)</f>
        <v>0</v>
      </c>
      <c r="M193">
        <f>SUM(M192:V192)</f>
        <v>0</v>
      </c>
      <c r="N193">
        <f>SUM(N192:V192)</f>
        <v>0</v>
      </c>
      <c r="O193">
        <f>SUM(O192:V192)</f>
        <v>0</v>
      </c>
      <c r="P193">
        <f>SUM(P192:V192)</f>
        <v>0</v>
      </c>
      <c r="Q193">
        <f>SUM(Q192:V192)</f>
        <v>0</v>
      </c>
      <c r="R193">
        <f>SUM(R192:V192)</f>
        <v>0</v>
      </c>
      <c r="S193">
        <f>SUM(S192:V192)</f>
        <v>0</v>
      </c>
      <c r="T193">
        <f>SUM(T192:V192)</f>
        <v>0</v>
      </c>
      <c r="U193">
        <f>SUM(U192:V192)</f>
        <v>0</v>
      </c>
      <c r="V193">
        <f>V192</f>
        <v>0</v>
      </c>
    </row>
    <row r="194" spans="1:22" x14ac:dyDescent="0.25">
      <c r="A194" t="s">
        <v>22</v>
      </c>
      <c r="B194">
        <f>COUNTIFS($E$23:$E$35,B191,$C$23:$C$35,0)</f>
        <v>0</v>
      </c>
      <c r="C194">
        <f t="shared" ref="C194:V194" si="63">COUNTIFS($E$23:$E$35,C191,$C$23:$C$35,0)</f>
        <v>0</v>
      </c>
      <c r="D194">
        <f t="shared" si="63"/>
        <v>0</v>
      </c>
      <c r="E194">
        <f t="shared" si="63"/>
        <v>0</v>
      </c>
      <c r="F194">
        <f t="shared" si="63"/>
        <v>0</v>
      </c>
      <c r="G194">
        <f t="shared" si="63"/>
        <v>0</v>
      </c>
      <c r="H194">
        <f t="shared" si="63"/>
        <v>0</v>
      </c>
      <c r="I194">
        <f t="shared" si="63"/>
        <v>0</v>
      </c>
      <c r="J194">
        <f t="shared" si="63"/>
        <v>1</v>
      </c>
      <c r="K194">
        <f t="shared" si="63"/>
        <v>1</v>
      </c>
      <c r="L194">
        <f t="shared" si="63"/>
        <v>1</v>
      </c>
      <c r="M194">
        <f t="shared" si="63"/>
        <v>0</v>
      </c>
      <c r="N194">
        <f t="shared" si="63"/>
        <v>0</v>
      </c>
      <c r="O194">
        <f t="shared" si="63"/>
        <v>0</v>
      </c>
      <c r="P194">
        <f t="shared" si="63"/>
        <v>0</v>
      </c>
      <c r="Q194">
        <f t="shared" si="63"/>
        <v>0</v>
      </c>
      <c r="R194">
        <f t="shared" si="63"/>
        <v>0</v>
      </c>
      <c r="S194">
        <f t="shared" si="63"/>
        <v>0</v>
      </c>
      <c r="T194">
        <f t="shared" si="63"/>
        <v>0</v>
      </c>
      <c r="U194">
        <f t="shared" si="63"/>
        <v>0</v>
      </c>
      <c r="V194">
        <f t="shared" si="63"/>
        <v>0</v>
      </c>
    </row>
    <row r="195" spans="1:22" x14ac:dyDescent="0.25">
      <c r="A195" t="s">
        <v>26</v>
      </c>
      <c r="B195">
        <f>B194</f>
        <v>0</v>
      </c>
      <c r="C195">
        <f>SUM(B194:C194)</f>
        <v>0</v>
      </c>
      <c r="D195">
        <f>SUM(B194:D194)</f>
        <v>0</v>
      </c>
      <c r="E195">
        <f>SUM(B194:E194)</f>
        <v>0</v>
      </c>
      <c r="F195">
        <f>SUM(B194:F194)</f>
        <v>0</v>
      </c>
      <c r="G195">
        <f>SUM(B194:G194)</f>
        <v>0</v>
      </c>
      <c r="H195">
        <f>SUM(B194:H194)</f>
        <v>0</v>
      </c>
      <c r="I195">
        <f>SUM(B194:I194)</f>
        <v>0</v>
      </c>
      <c r="J195">
        <f>SUM(B194:J194)</f>
        <v>1</v>
      </c>
      <c r="K195">
        <f>SUM(B194:K194)</f>
        <v>2</v>
      </c>
      <c r="L195">
        <f>SUM(B194:L194)</f>
        <v>3</v>
      </c>
      <c r="M195">
        <f>SUM(B194:M194)</f>
        <v>3</v>
      </c>
      <c r="N195">
        <f>SUM(B194:N194)</f>
        <v>3</v>
      </c>
      <c r="O195">
        <f>SUM(B194:O194)</f>
        <v>3</v>
      </c>
      <c r="P195">
        <f>SUM(B194:P194)</f>
        <v>3</v>
      </c>
      <c r="Q195">
        <f>SUM(B194:Q194)</f>
        <v>3</v>
      </c>
      <c r="R195">
        <f>SUM(B194:R194)</f>
        <v>3</v>
      </c>
      <c r="S195">
        <f>SUM(B194:S194)</f>
        <v>3</v>
      </c>
      <c r="T195">
        <f>SUM(B194:T194)</f>
        <v>3</v>
      </c>
      <c r="U195">
        <f>SUM(B194:U194)</f>
        <v>3</v>
      </c>
      <c r="V195">
        <f>SUM(B194:V194)</f>
        <v>3</v>
      </c>
    </row>
    <row r="196" spans="1:22" x14ac:dyDescent="0.25">
      <c r="A196" t="s">
        <v>24</v>
      </c>
      <c r="B196">
        <f>B193+B195</f>
        <v>3</v>
      </c>
      <c r="C196">
        <f t="shared" ref="C196:V196" si="64">C193+C195</f>
        <v>3</v>
      </c>
      <c r="D196">
        <f t="shared" si="64"/>
        <v>2</v>
      </c>
      <c r="E196">
        <f t="shared" si="64"/>
        <v>2</v>
      </c>
      <c r="F196">
        <f t="shared" si="64"/>
        <v>2</v>
      </c>
      <c r="G196">
        <f t="shared" si="64"/>
        <v>0</v>
      </c>
      <c r="H196">
        <f t="shared" si="64"/>
        <v>0</v>
      </c>
      <c r="I196">
        <f t="shared" si="64"/>
        <v>0</v>
      </c>
      <c r="J196">
        <f t="shared" si="64"/>
        <v>1</v>
      </c>
      <c r="K196">
        <f t="shared" si="64"/>
        <v>2</v>
      </c>
      <c r="L196">
        <f t="shared" si="64"/>
        <v>3</v>
      </c>
      <c r="M196">
        <f t="shared" si="64"/>
        <v>3</v>
      </c>
      <c r="N196">
        <f t="shared" si="64"/>
        <v>3</v>
      </c>
      <c r="O196">
        <f t="shared" si="64"/>
        <v>3</v>
      </c>
      <c r="P196">
        <f t="shared" si="64"/>
        <v>3</v>
      </c>
      <c r="Q196">
        <f t="shared" si="64"/>
        <v>3</v>
      </c>
      <c r="R196">
        <f t="shared" si="64"/>
        <v>3</v>
      </c>
      <c r="S196">
        <f t="shared" si="64"/>
        <v>3</v>
      </c>
      <c r="T196">
        <f t="shared" si="64"/>
        <v>3</v>
      </c>
      <c r="U196">
        <f t="shared" si="64"/>
        <v>3</v>
      </c>
      <c r="V196">
        <f t="shared" si="64"/>
        <v>3</v>
      </c>
    </row>
    <row r="197" spans="1:22" x14ac:dyDescent="0.25">
      <c r="A197" t="s">
        <v>29</v>
      </c>
      <c r="B197" s="2">
        <f>100%-(B196/$O$48)</f>
        <v>0</v>
      </c>
      <c r="C197" s="2">
        <f t="shared" ref="C197:V197" si="65">100%-(C196/$O$48)</f>
        <v>0</v>
      </c>
      <c r="D197" s="2">
        <f t="shared" si="65"/>
        <v>0.33333333333333337</v>
      </c>
      <c r="E197" s="2">
        <f t="shared" si="65"/>
        <v>0.33333333333333337</v>
      </c>
      <c r="F197" s="2">
        <f t="shared" si="65"/>
        <v>0.33333333333333337</v>
      </c>
      <c r="G197" s="2">
        <f t="shared" si="65"/>
        <v>1</v>
      </c>
      <c r="H197" s="2">
        <f t="shared" si="65"/>
        <v>1</v>
      </c>
      <c r="I197" s="2">
        <f t="shared" si="65"/>
        <v>1</v>
      </c>
      <c r="J197" s="2">
        <f t="shared" si="65"/>
        <v>0.66666666666666674</v>
      </c>
      <c r="K197" s="2">
        <f t="shared" si="65"/>
        <v>0.33333333333333337</v>
      </c>
      <c r="L197" s="2">
        <f t="shared" si="65"/>
        <v>0</v>
      </c>
      <c r="M197" s="2">
        <f t="shared" si="65"/>
        <v>0</v>
      </c>
      <c r="N197" s="2">
        <f t="shared" si="65"/>
        <v>0</v>
      </c>
      <c r="O197" s="2">
        <f t="shared" si="65"/>
        <v>0</v>
      </c>
      <c r="P197" s="2">
        <f t="shared" si="65"/>
        <v>0</v>
      </c>
      <c r="Q197" s="2">
        <f t="shared" si="65"/>
        <v>0</v>
      </c>
      <c r="R197" s="2">
        <f t="shared" si="65"/>
        <v>0</v>
      </c>
      <c r="S197" s="2">
        <f t="shared" si="65"/>
        <v>0</v>
      </c>
      <c r="T197" s="2">
        <f t="shared" si="65"/>
        <v>0</v>
      </c>
      <c r="U197" s="2">
        <f t="shared" si="65"/>
        <v>0</v>
      </c>
      <c r="V197" s="2">
        <f t="shared" si="65"/>
        <v>0</v>
      </c>
    </row>
    <row r="198" spans="1:22" x14ac:dyDescent="0.25">
      <c r="A198" t="s">
        <v>28</v>
      </c>
      <c r="B198">
        <f>($O$48-B196)*B191</f>
        <v>0</v>
      </c>
      <c r="C198">
        <f t="shared" ref="C198:V198" si="66">($O$48-C196)*C191</f>
        <v>0</v>
      </c>
      <c r="D198">
        <f t="shared" si="66"/>
        <v>2</v>
      </c>
      <c r="E198">
        <f t="shared" si="66"/>
        <v>3</v>
      </c>
      <c r="F198">
        <f t="shared" si="66"/>
        <v>4</v>
      </c>
      <c r="G198">
        <f t="shared" si="66"/>
        <v>15</v>
      </c>
      <c r="H198">
        <f t="shared" si="66"/>
        <v>18</v>
      </c>
      <c r="I198">
        <f t="shared" si="66"/>
        <v>21</v>
      </c>
      <c r="J198">
        <f t="shared" si="66"/>
        <v>16</v>
      </c>
      <c r="K198">
        <f t="shared" si="66"/>
        <v>9</v>
      </c>
      <c r="L198">
        <f t="shared" si="66"/>
        <v>0</v>
      </c>
      <c r="M198">
        <f t="shared" si="66"/>
        <v>0</v>
      </c>
      <c r="N198">
        <f t="shared" si="66"/>
        <v>0</v>
      </c>
      <c r="O198">
        <f t="shared" si="66"/>
        <v>0</v>
      </c>
      <c r="P198">
        <f t="shared" si="66"/>
        <v>0</v>
      </c>
      <c r="Q198">
        <f t="shared" si="66"/>
        <v>0</v>
      </c>
      <c r="R198">
        <f t="shared" si="66"/>
        <v>0</v>
      </c>
      <c r="S198">
        <f t="shared" si="66"/>
        <v>0</v>
      </c>
      <c r="T198">
        <f t="shared" si="66"/>
        <v>0</v>
      </c>
      <c r="U198">
        <f t="shared" si="66"/>
        <v>0</v>
      </c>
      <c r="V198">
        <f t="shared" si="66"/>
        <v>0</v>
      </c>
    </row>
    <row r="199" spans="1:22" x14ac:dyDescent="0.25">
      <c r="A199" t="s">
        <v>30</v>
      </c>
      <c r="B199">
        <f>(B191-$P$22)*($O$48-B196)</f>
        <v>0</v>
      </c>
      <c r="C199">
        <f t="shared" ref="C199:V199" si="67">(C191-$P$22)*($O$48-C196)</f>
        <v>0</v>
      </c>
      <c r="D199">
        <f t="shared" si="67"/>
        <v>0</v>
      </c>
      <c r="E199">
        <f t="shared" si="67"/>
        <v>1</v>
      </c>
      <c r="F199">
        <f t="shared" si="67"/>
        <v>2</v>
      </c>
      <c r="G199">
        <f t="shared" si="67"/>
        <v>9</v>
      </c>
      <c r="H199">
        <f t="shared" si="67"/>
        <v>12</v>
      </c>
      <c r="I199">
        <f t="shared" si="67"/>
        <v>15</v>
      </c>
      <c r="J199">
        <f t="shared" si="67"/>
        <v>12</v>
      </c>
      <c r="K199">
        <f t="shared" si="67"/>
        <v>7</v>
      </c>
      <c r="L199">
        <f t="shared" si="67"/>
        <v>0</v>
      </c>
      <c r="M199">
        <f t="shared" si="67"/>
        <v>0</v>
      </c>
      <c r="N199">
        <f t="shared" si="67"/>
        <v>0</v>
      </c>
      <c r="O199">
        <f t="shared" si="67"/>
        <v>0</v>
      </c>
      <c r="P199">
        <f t="shared" si="67"/>
        <v>0</v>
      </c>
      <c r="Q199">
        <f t="shared" si="67"/>
        <v>0</v>
      </c>
      <c r="R199">
        <f t="shared" si="67"/>
        <v>0</v>
      </c>
      <c r="S199">
        <f t="shared" si="67"/>
        <v>0</v>
      </c>
      <c r="T199">
        <f t="shared" si="67"/>
        <v>0</v>
      </c>
      <c r="U199">
        <f t="shared" si="67"/>
        <v>0</v>
      </c>
      <c r="V199">
        <f t="shared" si="67"/>
        <v>0</v>
      </c>
    </row>
    <row r="216" spans="1:22" ht="39" x14ac:dyDescent="0.6">
      <c r="A216" s="10" t="s">
        <v>50</v>
      </c>
    </row>
    <row r="217" spans="1:22" x14ac:dyDescent="0.25">
      <c r="A217" t="s">
        <v>23</v>
      </c>
      <c r="B217">
        <v>0</v>
      </c>
      <c r="C217">
        <v>1</v>
      </c>
      <c r="D217">
        <v>2</v>
      </c>
      <c r="E217">
        <v>3</v>
      </c>
      <c r="F217">
        <v>4</v>
      </c>
      <c r="G217">
        <v>5</v>
      </c>
      <c r="H217">
        <v>6</v>
      </c>
      <c r="I217">
        <v>7</v>
      </c>
      <c r="J217">
        <v>8</v>
      </c>
      <c r="K217">
        <v>9</v>
      </c>
      <c r="L217">
        <v>10</v>
      </c>
      <c r="M217">
        <v>11</v>
      </c>
      <c r="N217">
        <v>12</v>
      </c>
      <c r="O217">
        <v>13</v>
      </c>
      <c r="P217">
        <v>14</v>
      </c>
      <c r="Q217">
        <v>15</v>
      </c>
      <c r="R217">
        <v>16</v>
      </c>
      <c r="S217">
        <v>17</v>
      </c>
      <c r="T217">
        <v>18</v>
      </c>
      <c r="U217">
        <v>19</v>
      </c>
      <c r="V217">
        <v>20</v>
      </c>
    </row>
    <row r="218" spans="1:22" x14ac:dyDescent="0.25">
      <c r="A218" t="s">
        <v>21</v>
      </c>
      <c r="B218">
        <f>COUNTIFS($D$23:$D$35,B217,$C$23:$C$35,1)</f>
        <v>0</v>
      </c>
      <c r="C218">
        <f t="shared" ref="C218:V218" si="68">COUNTIFS($D$23:$D$35,C217,$C$23:$C$35,1)</f>
        <v>0</v>
      </c>
      <c r="D218">
        <f t="shared" si="68"/>
        <v>2</v>
      </c>
      <c r="E218">
        <f t="shared" si="68"/>
        <v>0</v>
      </c>
      <c r="F218">
        <f t="shared" si="68"/>
        <v>2</v>
      </c>
      <c r="G218">
        <f t="shared" si="68"/>
        <v>0</v>
      </c>
      <c r="H218">
        <f t="shared" si="68"/>
        <v>1</v>
      </c>
      <c r="I218">
        <f t="shared" si="68"/>
        <v>0</v>
      </c>
      <c r="J218">
        <f t="shared" si="68"/>
        <v>1</v>
      </c>
      <c r="K218">
        <f t="shared" si="68"/>
        <v>0</v>
      </c>
      <c r="L218">
        <f t="shared" si="68"/>
        <v>0</v>
      </c>
      <c r="M218">
        <f t="shared" si="68"/>
        <v>0</v>
      </c>
      <c r="N218">
        <f t="shared" si="68"/>
        <v>0</v>
      </c>
      <c r="O218">
        <f t="shared" si="68"/>
        <v>0</v>
      </c>
      <c r="P218">
        <f t="shared" si="68"/>
        <v>0</v>
      </c>
      <c r="Q218">
        <f t="shared" si="68"/>
        <v>0</v>
      </c>
      <c r="R218">
        <f t="shared" si="68"/>
        <v>0</v>
      </c>
      <c r="S218">
        <f t="shared" si="68"/>
        <v>0</v>
      </c>
      <c r="T218">
        <f t="shared" si="68"/>
        <v>0</v>
      </c>
      <c r="U218">
        <f t="shared" si="68"/>
        <v>0</v>
      </c>
      <c r="V218">
        <f t="shared" si="68"/>
        <v>0</v>
      </c>
    </row>
    <row r="219" spans="1:22" x14ac:dyDescent="0.25">
      <c r="A219" t="s">
        <v>25</v>
      </c>
      <c r="B219">
        <f>SUM(B218:V218)</f>
        <v>6</v>
      </c>
      <c r="C219">
        <f>SUM(C218:V218)</f>
        <v>6</v>
      </c>
      <c r="D219">
        <f>SUM(D218:V218)</f>
        <v>6</v>
      </c>
      <c r="E219">
        <f>SUM(E218:V218)</f>
        <v>4</v>
      </c>
      <c r="F219">
        <f>SUM(F218:V218)</f>
        <v>4</v>
      </c>
      <c r="G219">
        <f>SUM(G218:V218)</f>
        <v>2</v>
      </c>
      <c r="H219">
        <f>SUM(H218:V218)</f>
        <v>2</v>
      </c>
      <c r="I219">
        <f>SUM(I218:V218)</f>
        <v>1</v>
      </c>
      <c r="J219">
        <f>SUM(J218:V218)</f>
        <v>1</v>
      </c>
      <c r="K219">
        <f>SUM(K218:V218)</f>
        <v>0</v>
      </c>
      <c r="L219">
        <f>SUM(L218:V218)</f>
        <v>0</v>
      </c>
      <c r="M219">
        <f>SUM(M218:V218)</f>
        <v>0</v>
      </c>
      <c r="N219">
        <f>SUM(N218:V218)</f>
        <v>0</v>
      </c>
      <c r="O219">
        <f>SUM(O218:V218)</f>
        <v>0</v>
      </c>
      <c r="P219">
        <f>SUM(P218:V218)</f>
        <v>0</v>
      </c>
      <c r="Q219">
        <f>SUM(Q218:V218)</f>
        <v>0</v>
      </c>
      <c r="R219">
        <f>SUM(R218:V218)</f>
        <v>0</v>
      </c>
      <c r="S219">
        <f>SUM(S218:V218)</f>
        <v>0</v>
      </c>
      <c r="T219">
        <f>SUM(T218:V218)</f>
        <v>0</v>
      </c>
      <c r="U219">
        <f>SUM(U218:V218)</f>
        <v>0</v>
      </c>
      <c r="V219">
        <f>V218</f>
        <v>0</v>
      </c>
    </row>
    <row r="220" spans="1:22" x14ac:dyDescent="0.25">
      <c r="A220" t="s">
        <v>22</v>
      </c>
      <c r="B220">
        <f>COUNTIFS($E$23:$E$35,B217,$C$23:$C$35,1)</f>
        <v>0</v>
      </c>
      <c r="C220">
        <f t="shared" ref="C220:V220" si="69">COUNTIFS($E$23:$E$35,C217,$C$23:$C$35,1)</f>
        <v>0</v>
      </c>
      <c r="D220">
        <f t="shared" si="69"/>
        <v>0</v>
      </c>
      <c r="E220">
        <f t="shared" si="69"/>
        <v>0</v>
      </c>
      <c r="F220">
        <f t="shared" si="69"/>
        <v>0</v>
      </c>
      <c r="G220">
        <f t="shared" si="69"/>
        <v>0</v>
      </c>
      <c r="H220">
        <f t="shared" si="69"/>
        <v>0</v>
      </c>
      <c r="I220">
        <f t="shared" si="69"/>
        <v>0</v>
      </c>
      <c r="J220">
        <f t="shared" si="69"/>
        <v>0</v>
      </c>
      <c r="K220">
        <f t="shared" si="69"/>
        <v>3</v>
      </c>
      <c r="L220">
        <f t="shared" si="69"/>
        <v>0</v>
      </c>
      <c r="M220">
        <f t="shared" si="69"/>
        <v>0</v>
      </c>
      <c r="N220">
        <f t="shared" si="69"/>
        <v>1</v>
      </c>
      <c r="O220">
        <f t="shared" si="69"/>
        <v>2</v>
      </c>
      <c r="P220">
        <f t="shared" si="69"/>
        <v>0</v>
      </c>
      <c r="Q220">
        <f t="shared" si="69"/>
        <v>0</v>
      </c>
      <c r="R220">
        <f t="shared" si="69"/>
        <v>0</v>
      </c>
      <c r="S220">
        <f t="shared" si="69"/>
        <v>0</v>
      </c>
      <c r="T220">
        <f t="shared" si="69"/>
        <v>0</v>
      </c>
      <c r="U220">
        <f t="shared" si="69"/>
        <v>0</v>
      </c>
      <c r="V220">
        <f t="shared" si="69"/>
        <v>0</v>
      </c>
    </row>
    <row r="221" spans="1:22" x14ac:dyDescent="0.25">
      <c r="A221" t="s">
        <v>26</v>
      </c>
      <c r="B221">
        <f>B220</f>
        <v>0</v>
      </c>
      <c r="C221">
        <f>SUM(B220:C220)</f>
        <v>0</v>
      </c>
      <c r="D221">
        <f>SUM(B220:D220)</f>
        <v>0</v>
      </c>
      <c r="E221">
        <f>SUM(B220:E220)</f>
        <v>0</v>
      </c>
      <c r="F221">
        <f>SUM(B220:F220)</f>
        <v>0</v>
      </c>
      <c r="G221">
        <f>SUM(B220:G220)</f>
        <v>0</v>
      </c>
      <c r="H221">
        <f>SUM(B220:H220)</f>
        <v>0</v>
      </c>
      <c r="I221">
        <f>SUM(B220:I220)</f>
        <v>0</v>
      </c>
      <c r="J221">
        <f>SUM(B220:J220)</f>
        <v>0</v>
      </c>
      <c r="K221">
        <f>SUM(B220:K220)</f>
        <v>3</v>
      </c>
      <c r="L221">
        <f>SUM(B220:L220)</f>
        <v>3</v>
      </c>
      <c r="M221">
        <f>SUM(B220:M220)</f>
        <v>3</v>
      </c>
      <c r="N221">
        <f>SUM(B220:N220)</f>
        <v>4</v>
      </c>
      <c r="O221">
        <f>SUM(B220:O220)</f>
        <v>6</v>
      </c>
      <c r="P221">
        <f>SUM(B220:P220)</f>
        <v>6</v>
      </c>
      <c r="Q221">
        <f>SUM(B220:Q220)</f>
        <v>6</v>
      </c>
      <c r="R221">
        <f>SUM(B220:R220)</f>
        <v>6</v>
      </c>
      <c r="S221">
        <f>SUM(B220:S220)</f>
        <v>6</v>
      </c>
      <c r="T221">
        <f>SUM(B220:T220)</f>
        <v>6</v>
      </c>
      <c r="U221">
        <f>SUM(B220:U220)</f>
        <v>6</v>
      </c>
      <c r="V221">
        <f>SUM(B220:V220)</f>
        <v>6</v>
      </c>
    </row>
    <row r="222" spans="1:22" x14ac:dyDescent="0.25">
      <c r="A222" t="s">
        <v>24</v>
      </c>
      <c r="B222">
        <f>B219+B221</f>
        <v>6</v>
      </c>
      <c r="C222">
        <f t="shared" ref="C222:V222" si="70">C219+C221</f>
        <v>6</v>
      </c>
      <c r="D222">
        <f t="shared" si="70"/>
        <v>6</v>
      </c>
      <c r="E222">
        <f t="shared" si="70"/>
        <v>4</v>
      </c>
      <c r="F222">
        <f t="shared" si="70"/>
        <v>4</v>
      </c>
      <c r="G222">
        <f t="shared" si="70"/>
        <v>2</v>
      </c>
      <c r="H222">
        <f t="shared" si="70"/>
        <v>2</v>
      </c>
      <c r="I222">
        <f t="shared" si="70"/>
        <v>1</v>
      </c>
      <c r="J222">
        <f t="shared" si="70"/>
        <v>1</v>
      </c>
      <c r="K222">
        <f t="shared" si="70"/>
        <v>3</v>
      </c>
      <c r="L222">
        <f t="shared" si="70"/>
        <v>3</v>
      </c>
      <c r="M222">
        <f t="shared" si="70"/>
        <v>3</v>
      </c>
      <c r="N222">
        <f t="shared" si="70"/>
        <v>4</v>
      </c>
      <c r="O222">
        <f t="shared" si="70"/>
        <v>6</v>
      </c>
      <c r="P222">
        <f t="shared" si="70"/>
        <v>6</v>
      </c>
      <c r="Q222">
        <f t="shared" si="70"/>
        <v>6</v>
      </c>
      <c r="R222">
        <f t="shared" si="70"/>
        <v>6</v>
      </c>
      <c r="S222">
        <f t="shared" si="70"/>
        <v>6</v>
      </c>
      <c r="T222">
        <f t="shared" si="70"/>
        <v>6</v>
      </c>
      <c r="U222">
        <f t="shared" si="70"/>
        <v>6</v>
      </c>
      <c r="V222">
        <f t="shared" si="70"/>
        <v>6</v>
      </c>
    </row>
    <row r="223" spans="1:22" x14ac:dyDescent="0.25">
      <c r="A223" t="s">
        <v>29</v>
      </c>
      <c r="B223" s="2">
        <f>100%-(B222/$Q$48)</f>
        <v>0</v>
      </c>
      <c r="C223" s="2">
        <f t="shared" ref="C223:V223" si="71">100%-(C222/$Q$48)</f>
        <v>0</v>
      </c>
      <c r="D223" s="2">
        <f t="shared" si="71"/>
        <v>0</v>
      </c>
      <c r="E223" s="2">
        <f t="shared" si="71"/>
        <v>0.33333333333333337</v>
      </c>
      <c r="F223" s="2">
        <f t="shared" si="71"/>
        <v>0.33333333333333337</v>
      </c>
      <c r="G223" s="2">
        <f t="shared" si="71"/>
        <v>0.66666666666666674</v>
      </c>
      <c r="H223" s="2">
        <f t="shared" si="71"/>
        <v>0.66666666666666674</v>
      </c>
      <c r="I223" s="2">
        <f t="shared" si="71"/>
        <v>0.83333333333333337</v>
      </c>
      <c r="J223" s="2">
        <f t="shared" si="71"/>
        <v>0.83333333333333337</v>
      </c>
      <c r="K223" s="2">
        <f t="shared" si="71"/>
        <v>0.5</v>
      </c>
      <c r="L223" s="2">
        <f t="shared" si="71"/>
        <v>0.5</v>
      </c>
      <c r="M223" s="2">
        <f t="shared" si="71"/>
        <v>0.5</v>
      </c>
      <c r="N223" s="2">
        <f t="shared" si="71"/>
        <v>0.33333333333333337</v>
      </c>
      <c r="O223" s="2">
        <f t="shared" si="71"/>
        <v>0</v>
      </c>
      <c r="P223" s="2">
        <f t="shared" si="71"/>
        <v>0</v>
      </c>
      <c r="Q223" s="2">
        <f t="shared" si="71"/>
        <v>0</v>
      </c>
      <c r="R223" s="2">
        <f t="shared" si="71"/>
        <v>0</v>
      </c>
      <c r="S223" s="2">
        <f t="shared" si="71"/>
        <v>0</v>
      </c>
      <c r="T223" s="2">
        <f t="shared" si="71"/>
        <v>0</v>
      </c>
      <c r="U223" s="2">
        <f t="shared" si="71"/>
        <v>0</v>
      </c>
      <c r="V223" s="2">
        <f t="shared" si="71"/>
        <v>0</v>
      </c>
    </row>
    <row r="224" spans="1:22" x14ac:dyDescent="0.25">
      <c r="A224" t="s">
        <v>28</v>
      </c>
      <c r="B224">
        <f>($Q$48-B222)*B217</f>
        <v>0</v>
      </c>
      <c r="C224">
        <f t="shared" ref="C224:V224" si="72">($Q$48-C222)*C217</f>
        <v>0</v>
      </c>
      <c r="D224">
        <f t="shared" si="72"/>
        <v>0</v>
      </c>
      <c r="E224">
        <f t="shared" si="72"/>
        <v>6</v>
      </c>
      <c r="F224">
        <f t="shared" si="72"/>
        <v>8</v>
      </c>
      <c r="G224">
        <f t="shared" si="72"/>
        <v>20</v>
      </c>
      <c r="H224">
        <f t="shared" si="72"/>
        <v>24</v>
      </c>
      <c r="I224">
        <f t="shared" si="72"/>
        <v>35</v>
      </c>
      <c r="J224">
        <f t="shared" si="72"/>
        <v>40</v>
      </c>
      <c r="K224">
        <f t="shared" si="72"/>
        <v>27</v>
      </c>
      <c r="L224">
        <f t="shared" si="72"/>
        <v>30</v>
      </c>
      <c r="M224">
        <f t="shared" si="72"/>
        <v>33</v>
      </c>
      <c r="N224">
        <f t="shared" si="72"/>
        <v>24</v>
      </c>
      <c r="O224">
        <f t="shared" si="72"/>
        <v>0</v>
      </c>
      <c r="P224">
        <f t="shared" si="72"/>
        <v>0</v>
      </c>
      <c r="Q224">
        <f t="shared" si="72"/>
        <v>0</v>
      </c>
      <c r="R224">
        <f t="shared" si="72"/>
        <v>0</v>
      </c>
      <c r="S224">
        <f t="shared" si="72"/>
        <v>0</v>
      </c>
      <c r="T224">
        <f t="shared" si="72"/>
        <v>0</v>
      </c>
      <c r="U224">
        <f t="shared" si="72"/>
        <v>0</v>
      </c>
      <c r="V224">
        <f t="shared" si="72"/>
        <v>0</v>
      </c>
    </row>
    <row r="225" spans="1:22" x14ac:dyDescent="0.25">
      <c r="A225" t="s">
        <v>30</v>
      </c>
      <c r="B225">
        <f>(B217-$P$22)*($Q$48-B222)</f>
        <v>0</v>
      </c>
      <c r="C225">
        <f t="shared" ref="C225:V225" si="73">(C217-$P$22)*($Q$48-C222)</f>
        <v>0</v>
      </c>
      <c r="D225">
        <f t="shared" si="73"/>
        <v>0</v>
      </c>
      <c r="E225">
        <f t="shared" si="73"/>
        <v>2</v>
      </c>
      <c r="F225">
        <f t="shared" si="73"/>
        <v>4</v>
      </c>
      <c r="G225">
        <f t="shared" si="73"/>
        <v>12</v>
      </c>
      <c r="H225">
        <f t="shared" si="73"/>
        <v>16</v>
      </c>
      <c r="I225">
        <f t="shared" si="73"/>
        <v>25</v>
      </c>
      <c r="J225">
        <f t="shared" si="73"/>
        <v>30</v>
      </c>
      <c r="K225">
        <f t="shared" si="73"/>
        <v>21</v>
      </c>
      <c r="L225">
        <f t="shared" si="73"/>
        <v>24</v>
      </c>
      <c r="M225">
        <f t="shared" si="73"/>
        <v>27</v>
      </c>
      <c r="N225">
        <f t="shared" si="73"/>
        <v>20</v>
      </c>
      <c r="O225">
        <f t="shared" si="73"/>
        <v>0</v>
      </c>
      <c r="P225">
        <f t="shared" si="73"/>
        <v>0</v>
      </c>
      <c r="Q225">
        <f t="shared" si="73"/>
        <v>0</v>
      </c>
      <c r="R225">
        <f t="shared" si="73"/>
        <v>0</v>
      </c>
      <c r="S225">
        <f t="shared" si="73"/>
        <v>0</v>
      </c>
      <c r="T225">
        <f t="shared" si="73"/>
        <v>0</v>
      </c>
      <c r="U225">
        <f t="shared" si="73"/>
        <v>0</v>
      </c>
      <c r="V225">
        <f t="shared" si="73"/>
        <v>0</v>
      </c>
    </row>
    <row r="242" spans="1:22" ht="39" x14ac:dyDescent="0.6">
      <c r="A242" s="10" t="s">
        <v>52</v>
      </c>
    </row>
    <row r="243" spans="1:22" x14ac:dyDescent="0.25">
      <c r="A243" t="s">
        <v>23</v>
      </c>
      <c r="B243">
        <v>0</v>
      </c>
      <c r="C243">
        <v>1</v>
      </c>
      <c r="D243">
        <v>2</v>
      </c>
      <c r="E243">
        <v>3</v>
      </c>
      <c r="F243">
        <v>4</v>
      </c>
      <c r="G243">
        <v>5</v>
      </c>
      <c r="H243">
        <v>6</v>
      </c>
      <c r="I243">
        <v>7</v>
      </c>
      <c r="J243">
        <v>8</v>
      </c>
      <c r="K243">
        <v>9</v>
      </c>
      <c r="L243">
        <v>10</v>
      </c>
      <c r="M243">
        <v>11</v>
      </c>
      <c r="N243">
        <v>12</v>
      </c>
      <c r="O243">
        <v>13</v>
      </c>
      <c r="P243">
        <v>14</v>
      </c>
      <c r="Q243">
        <v>15</v>
      </c>
      <c r="R243">
        <v>16</v>
      </c>
      <c r="S243">
        <v>17</v>
      </c>
      <c r="T243">
        <v>18</v>
      </c>
      <c r="U243">
        <v>19</v>
      </c>
      <c r="V243">
        <v>20</v>
      </c>
    </row>
    <row r="244" spans="1:22" x14ac:dyDescent="0.25">
      <c r="A244" t="s">
        <v>21</v>
      </c>
      <c r="B244">
        <f>COUNTIFS($D$23:$D$35,B243,$C$23:$C$35,2)</f>
        <v>0</v>
      </c>
      <c r="C244">
        <f t="shared" ref="C244:V244" si="74">COUNTIFS($D$23:$D$35,C243,$C$23:$C$35,2)</f>
        <v>0</v>
      </c>
      <c r="D244">
        <f t="shared" si="74"/>
        <v>0</v>
      </c>
      <c r="E244">
        <f t="shared" si="74"/>
        <v>1</v>
      </c>
      <c r="F244">
        <f t="shared" si="74"/>
        <v>1</v>
      </c>
      <c r="G244">
        <f t="shared" si="74"/>
        <v>1</v>
      </c>
      <c r="H244">
        <f t="shared" si="74"/>
        <v>1</v>
      </c>
      <c r="I244">
        <f t="shared" si="74"/>
        <v>0</v>
      </c>
      <c r="J244">
        <f t="shared" si="74"/>
        <v>0</v>
      </c>
      <c r="K244">
        <f t="shared" si="74"/>
        <v>0</v>
      </c>
      <c r="L244">
        <f t="shared" si="74"/>
        <v>0</v>
      </c>
      <c r="M244">
        <f t="shared" si="74"/>
        <v>0</v>
      </c>
      <c r="N244">
        <f t="shared" si="74"/>
        <v>0</v>
      </c>
      <c r="O244">
        <f t="shared" si="74"/>
        <v>0</v>
      </c>
      <c r="P244">
        <f t="shared" si="74"/>
        <v>0</v>
      </c>
      <c r="Q244">
        <f t="shared" si="74"/>
        <v>0</v>
      </c>
      <c r="R244">
        <f t="shared" si="74"/>
        <v>0</v>
      </c>
      <c r="S244">
        <f t="shared" si="74"/>
        <v>0</v>
      </c>
      <c r="T244">
        <f t="shared" si="74"/>
        <v>0</v>
      </c>
      <c r="U244">
        <f t="shared" si="74"/>
        <v>0</v>
      </c>
      <c r="V244">
        <f t="shared" si="74"/>
        <v>0</v>
      </c>
    </row>
    <row r="245" spans="1:22" x14ac:dyDescent="0.25">
      <c r="A245" t="s">
        <v>25</v>
      </c>
      <c r="B245">
        <f>SUM(B244:V244)</f>
        <v>4</v>
      </c>
      <c r="C245">
        <f>SUM(C244:V244)</f>
        <v>4</v>
      </c>
      <c r="D245">
        <f>SUM(D244:V244)</f>
        <v>4</v>
      </c>
      <c r="E245">
        <f>SUM(E244:V244)</f>
        <v>4</v>
      </c>
      <c r="F245">
        <f>SUM(F244:V244)</f>
        <v>3</v>
      </c>
      <c r="G245">
        <f>SUM(G244:V244)</f>
        <v>2</v>
      </c>
      <c r="H245">
        <f>SUM(H244:V244)</f>
        <v>1</v>
      </c>
      <c r="I245">
        <f>SUM(I244:V244)</f>
        <v>0</v>
      </c>
      <c r="J245">
        <f>SUM(J244:V244)</f>
        <v>0</v>
      </c>
      <c r="K245">
        <f>SUM(K244:V244)</f>
        <v>0</v>
      </c>
      <c r="L245">
        <f>SUM(L244:V244)</f>
        <v>0</v>
      </c>
      <c r="M245">
        <f>SUM(M244:V244)</f>
        <v>0</v>
      </c>
      <c r="N245">
        <f>SUM(N244:V244)</f>
        <v>0</v>
      </c>
      <c r="O245">
        <f>SUM(O244:V244)</f>
        <v>0</v>
      </c>
      <c r="P245">
        <f>SUM(P244:V244)</f>
        <v>0</v>
      </c>
      <c r="Q245">
        <f>SUM(Q244:V244)</f>
        <v>0</v>
      </c>
      <c r="R245">
        <f>SUM(R244:V244)</f>
        <v>0</v>
      </c>
      <c r="S245">
        <f>SUM(S244:V244)</f>
        <v>0</v>
      </c>
      <c r="T245">
        <f>SUM(T244:V244)</f>
        <v>0</v>
      </c>
      <c r="U245">
        <f>SUM(U244:V244)</f>
        <v>0</v>
      </c>
      <c r="V245">
        <f>V244</f>
        <v>0</v>
      </c>
    </row>
    <row r="246" spans="1:22" x14ac:dyDescent="0.25">
      <c r="A246" t="s">
        <v>22</v>
      </c>
      <c r="B246">
        <f>COUNTIFS($E$23:$E$35,B243,$C$23:$C$35,2)</f>
        <v>0</v>
      </c>
      <c r="C246">
        <f t="shared" ref="C246:V246" si="75">COUNTIFS($E$23:$E$35,C243,$C$23:$C$35,2)</f>
        <v>0</v>
      </c>
      <c r="D246">
        <f t="shared" si="75"/>
        <v>0</v>
      </c>
      <c r="E246">
        <f t="shared" si="75"/>
        <v>0</v>
      </c>
      <c r="F246">
        <f t="shared" si="75"/>
        <v>0</v>
      </c>
      <c r="G246">
        <f t="shared" si="75"/>
        <v>0</v>
      </c>
      <c r="H246">
        <f t="shared" si="75"/>
        <v>0</v>
      </c>
      <c r="I246">
        <f t="shared" si="75"/>
        <v>1</v>
      </c>
      <c r="J246">
        <f t="shared" si="75"/>
        <v>1</v>
      </c>
      <c r="K246">
        <f t="shared" si="75"/>
        <v>1</v>
      </c>
      <c r="L246">
        <f t="shared" si="75"/>
        <v>1</v>
      </c>
      <c r="M246">
        <f t="shared" si="75"/>
        <v>0</v>
      </c>
      <c r="N246">
        <f t="shared" si="75"/>
        <v>0</v>
      </c>
      <c r="O246">
        <f t="shared" si="75"/>
        <v>0</v>
      </c>
      <c r="P246">
        <f t="shared" si="75"/>
        <v>0</v>
      </c>
      <c r="Q246">
        <f t="shared" si="75"/>
        <v>0</v>
      </c>
      <c r="R246">
        <f t="shared" si="75"/>
        <v>0</v>
      </c>
      <c r="S246">
        <f t="shared" si="75"/>
        <v>0</v>
      </c>
      <c r="T246">
        <f t="shared" si="75"/>
        <v>0</v>
      </c>
      <c r="U246">
        <f t="shared" si="75"/>
        <v>0</v>
      </c>
      <c r="V246">
        <f t="shared" si="75"/>
        <v>0</v>
      </c>
    </row>
    <row r="247" spans="1:22" x14ac:dyDescent="0.25">
      <c r="A247" t="s">
        <v>26</v>
      </c>
      <c r="B247">
        <f>B246</f>
        <v>0</v>
      </c>
      <c r="C247">
        <f>SUM(B246:C246)</f>
        <v>0</v>
      </c>
      <c r="D247">
        <f>SUM(B246:D246)</f>
        <v>0</v>
      </c>
      <c r="E247">
        <f>SUM(B246:E246)</f>
        <v>0</v>
      </c>
      <c r="F247">
        <f>SUM(B246:F246)</f>
        <v>0</v>
      </c>
      <c r="G247">
        <f>SUM(B246:G246)</f>
        <v>0</v>
      </c>
      <c r="H247">
        <f>SUM(B246:H246)</f>
        <v>0</v>
      </c>
      <c r="I247">
        <f>SUM(B246:I246)</f>
        <v>1</v>
      </c>
      <c r="J247">
        <f>SUM(B246:J246)</f>
        <v>2</v>
      </c>
      <c r="K247">
        <f>SUM(B246:K246)</f>
        <v>3</v>
      </c>
      <c r="L247">
        <f>SUM(B246:L246)</f>
        <v>4</v>
      </c>
      <c r="M247">
        <f>SUM(B246:M246)</f>
        <v>4</v>
      </c>
      <c r="N247">
        <f>SUM(B246:N246)</f>
        <v>4</v>
      </c>
      <c r="O247">
        <f>SUM(B246:O246)</f>
        <v>4</v>
      </c>
      <c r="P247">
        <f>SUM(B246:P246)</f>
        <v>4</v>
      </c>
      <c r="Q247">
        <f>SUM(B246:Q246)</f>
        <v>4</v>
      </c>
      <c r="R247">
        <f>SUM(B246:R246)</f>
        <v>4</v>
      </c>
      <c r="S247">
        <f>SUM(B246:S246)</f>
        <v>4</v>
      </c>
      <c r="T247">
        <f>SUM(B246:T246)</f>
        <v>4</v>
      </c>
      <c r="U247">
        <f>SUM(B246:U246)</f>
        <v>4</v>
      </c>
      <c r="V247">
        <f>SUM(B246:V246)</f>
        <v>4</v>
      </c>
    </row>
    <row r="248" spans="1:22" x14ac:dyDescent="0.25">
      <c r="A248" t="s">
        <v>24</v>
      </c>
      <c r="B248">
        <f>B245+B247</f>
        <v>4</v>
      </c>
      <c r="C248">
        <f t="shared" ref="C248:V248" si="76">C245+C247</f>
        <v>4</v>
      </c>
      <c r="D248">
        <f t="shared" si="76"/>
        <v>4</v>
      </c>
      <c r="E248">
        <f t="shared" si="76"/>
        <v>4</v>
      </c>
      <c r="F248">
        <f t="shared" si="76"/>
        <v>3</v>
      </c>
      <c r="G248">
        <f t="shared" si="76"/>
        <v>2</v>
      </c>
      <c r="H248">
        <f t="shared" si="76"/>
        <v>1</v>
      </c>
      <c r="I248">
        <f t="shared" si="76"/>
        <v>1</v>
      </c>
      <c r="J248">
        <f t="shared" si="76"/>
        <v>2</v>
      </c>
      <c r="K248">
        <f t="shared" si="76"/>
        <v>3</v>
      </c>
      <c r="L248">
        <f t="shared" si="76"/>
        <v>4</v>
      </c>
      <c r="M248">
        <f t="shared" si="76"/>
        <v>4</v>
      </c>
      <c r="N248">
        <f t="shared" si="76"/>
        <v>4</v>
      </c>
      <c r="O248">
        <f t="shared" si="76"/>
        <v>4</v>
      </c>
      <c r="P248">
        <f t="shared" si="76"/>
        <v>4</v>
      </c>
      <c r="Q248">
        <f t="shared" si="76"/>
        <v>4</v>
      </c>
      <c r="R248">
        <f t="shared" si="76"/>
        <v>4</v>
      </c>
      <c r="S248">
        <f t="shared" si="76"/>
        <v>4</v>
      </c>
      <c r="T248">
        <f t="shared" si="76"/>
        <v>4</v>
      </c>
      <c r="U248">
        <f t="shared" si="76"/>
        <v>4</v>
      </c>
      <c r="V248">
        <f t="shared" si="76"/>
        <v>4</v>
      </c>
    </row>
    <row r="249" spans="1:22" x14ac:dyDescent="0.25">
      <c r="A249" t="s">
        <v>29</v>
      </c>
      <c r="B249" s="2">
        <f>100%-(B248/$S$48)</f>
        <v>0</v>
      </c>
      <c r="C249" s="2">
        <f t="shared" ref="C249:V249" si="77">100%-(C248/$S$48)</f>
        <v>0</v>
      </c>
      <c r="D249" s="2">
        <f t="shared" si="77"/>
        <v>0</v>
      </c>
      <c r="E249" s="2">
        <f t="shared" si="77"/>
        <v>0</v>
      </c>
      <c r="F249" s="2">
        <f t="shared" si="77"/>
        <v>0.25</v>
      </c>
      <c r="G249" s="2">
        <f t="shared" si="77"/>
        <v>0.5</v>
      </c>
      <c r="H249" s="2">
        <f t="shared" si="77"/>
        <v>0.75</v>
      </c>
      <c r="I249" s="2">
        <f t="shared" si="77"/>
        <v>0.75</v>
      </c>
      <c r="J249" s="2">
        <f t="shared" si="77"/>
        <v>0.5</v>
      </c>
      <c r="K249" s="2">
        <f t="shared" si="77"/>
        <v>0.25</v>
      </c>
      <c r="L249" s="2">
        <f t="shared" si="77"/>
        <v>0</v>
      </c>
      <c r="M249" s="2">
        <f t="shared" si="77"/>
        <v>0</v>
      </c>
      <c r="N249" s="2">
        <f t="shared" si="77"/>
        <v>0</v>
      </c>
      <c r="O249" s="2">
        <f t="shared" si="77"/>
        <v>0</v>
      </c>
      <c r="P249" s="2">
        <f t="shared" si="77"/>
        <v>0</v>
      </c>
      <c r="Q249" s="2">
        <f t="shared" si="77"/>
        <v>0</v>
      </c>
      <c r="R249" s="2">
        <f t="shared" si="77"/>
        <v>0</v>
      </c>
      <c r="S249" s="2">
        <f t="shared" si="77"/>
        <v>0</v>
      </c>
      <c r="T249" s="2">
        <f t="shared" si="77"/>
        <v>0</v>
      </c>
      <c r="U249" s="2">
        <f t="shared" si="77"/>
        <v>0</v>
      </c>
      <c r="V249" s="2">
        <f t="shared" si="77"/>
        <v>0</v>
      </c>
    </row>
    <row r="250" spans="1:22" x14ac:dyDescent="0.25">
      <c r="A250" t="s">
        <v>28</v>
      </c>
      <c r="B250">
        <f>($S$48-B248)*B243</f>
        <v>0</v>
      </c>
      <c r="C250">
        <f t="shared" ref="C250:V250" si="78">($S$48-C248)*C243</f>
        <v>0</v>
      </c>
      <c r="D250">
        <f t="shared" si="78"/>
        <v>0</v>
      </c>
      <c r="E250">
        <f t="shared" si="78"/>
        <v>0</v>
      </c>
      <c r="F250">
        <f t="shared" si="78"/>
        <v>4</v>
      </c>
      <c r="G250">
        <f t="shared" si="78"/>
        <v>10</v>
      </c>
      <c r="H250">
        <f t="shared" si="78"/>
        <v>18</v>
      </c>
      <c r="I250">
        <f t="shared" si="78"/>
        <v>21</v>
      </c>
      <c r="J250">
        <f t="shared" si="78"/>
        <v>16</v>
      </c>
      <c r="K250">
        <f t="shared" si="78"/>
        <v>9</v>
      </c>
      <c r="L250">
        <f t="shared" si="78"/>
        <v>0</v>
      </c>
      <c r="M250">
        <f t="shared" si="78"/>
        <v>0</v>
      </c>
      <c r="N250">
        <f t="shared" si="78"/>
        <v>0</v>
      </c>
      <c r="O250">
        <f t="shared" si="78"/>
        <v>0</v>
      </c>
      <c r="P250">
        <f t="shared" si="78"/>
        <v>0</v>
      </c>
      <c r="Q250">
        <f t="shared" si="78"/>
        <v>0</v>
      </c>
      <c r="R250">
        <f t="shared" si="78"/>
        <v>0</v>
      </c>
      <c r="S250">
        <f t="shared" si="78"/>
        <v>0</v>
      </c>
      <c r="T250">
        <f t="shared" si="78"/>
        <v>0</v>
      </c>
      <c r="U250">
        <f t="shared" si="78"/>
        <v>0</v>
      </c>
      <c r="V250">
        <f t="shared" si="78"/>
        <v>0</v>
      </c>
    </row>
    <row r="251" spans="1:22" x14ac:dyDescent="0.25">
      <c r="A251" t="s">
        <v>30</v>
      </c>
      <c r="B251">
        <f>(B243-$P$22)*($S$48-B248)</f>
        <v>0</v>
      </c>
      <c r="C251">
        <f t="shared" ref="C251:V251" si="79">(C243-$P$22)*($S$48-C248)</f>
        <v>0</v>
      </c>
      <c r="D251">
        <f t="shared" si="79"/>
        <v>0</v>
      </c>
      <c r="E251">
        <f t="shared" si="79"/>
        <v>0</v>
      </c>
      <c r="F251">
        <f t="shared" si="79"/>
        <v>2</v>
      </c>
      <c r="G251">
        <f t="shared" si="79"/>
        <v>6</v>
      </c>
      <c r="H251">
        <f t="shared" si="79"/>
        <v>12</v>
      </c>
      <c r="I251">
        <f t="shared" si="79"/>
        <v>15</v>
      </c>
      <c r="J251">
        <f t="shared" si="79"/>
        <v>12</v>
      </c>
      <c r="K251">
        <f t="shared" si="79"/>
        <v>7</v>
      </c>
      <c r="L251">
        <f t="shared" si="79"/>
        <v>0</v>
      </c>
      <c r="M251">
        <f t="shared" si="79"/>
        <v>0</v>
      </c>
      <c r="N251">
        <f t="shared" si="79"/>
        <v>0</v>
      </c>
      <c r="O251">
        <f t="shared" si="79"/>
        <v>0</v>
      </c>
      <c r="P251">
        <f t="shared" si="79"/>
        <v>0</v>
      </c>
      <c r="Q251">
        <f t="shared" si="79"/>
        <v>0</v>
      </c>
      <c r="R251">
        <f t="shared" si="79"/>
        <v>0</v>
      </c>
      <c r="S251">
        <f t="shared" si="79"/>
        <v>0</v>
      </c>
      <c r="T251">
        <f t="shared" si="79"/>
        <v>0</v>
      </c>
      <c r="U251">
        <f t="shared" si="79"/>
        <v>0</v>
      </c>
      <c r="V251">
        <f t="shared" si="79"/>
        <v>0</v>
      </c>
    </row>
    <row r="269" spans="1:22" ht="39" x14ac:dyDescent="0.6">
      <c r="A269" s="10" t="s">
        <v>54</v>
      </c>
    </row>
    <row r="270" spans="1:22" x14ac:dyDescent="0.25">
      <c r="A270" t="s">
        <v>23</v>
      </c>
      <c r="B270">
        <v>0</v>
      </c>
      <c r="C270">
        <v>1</v>
      </c>
      <c r="D270">
        <v>2</v>
      </c>
      <c r="E270">
        <v>3</v>
      </c>
      <c r="F270">
        <v>4</v>
      </c>
      <c r="G270">
        <v>5</v>
      </c>
      <c r="H270">
        <v>6</v>
      </c>
      <c r="I270">
        <v>7</v>
      </c>
      <c r="J270">
        <v>8</v>
      </c>
      <c r="K270">
        <v>9</v>
      </c>
      <c r="L270">
        <v>10</v>
      </c>
      <c r="M270">
        <v>11</v>
      </c>
      <c r="N270">
        <v>12</v>
      </c>
      <c r="O270">
        <v>13</v>
      </c>
      <c r="P270">
        <v>14</v>
      </c>
      <c r="Q270">
        <v>15</v>
      </c>
      <c r="R270">
        <v>16</v>
      </c>
      <c r="S270">
        <v>17</v>
      </c>
      <c r="T270">
        <v>18</v>
      </c>
      <c r="U270">
        <v>19</v>
      </c>
      <c r="V270">
        <v>20</v>
      </c>
    </row>
    <row r="271" spans="1:22" x14ac:dyDescent="0.25">
      <c r="A271" t="s">
        <v>21</v>
      </c>
      <c r="B271">
        <f>COUNTIFS($D$23:$D$35,B270,$L$23:$L$35,0)</f>
        <v>0</v>
      </c>
      <c r="C271">
        <f t="shared" ref="C271:V271" si="80">COUNTIFS($D$23:$D$35,C270,$L$23:$L$35,0)</f>
        <v>0</v>
      </c>
      <c r="D271">
        <f t="shared" si="80"/>
        <v>1</v>
      </c>
      <c r="E271">
        <f t="shared" si="80"/>
        <v>0</v>
      </c>
      <c r="F271">
        <f t="shared" si="80"/>
        <v>1</v>
      </c>
      <c r="G271">
        <f t="shared" si="80"/>
        <v>1</v>
      </c>
      <c r="H271">
        <f t="shared" si="80"/>
        <v>1</v>
      </c>
      <c r="I271">
        <f t="shared" si="80"/>
        <v>0</v>
      </c>
      <c r="J271">
        <f t="shared" si="80"/>
        <v>0</v>
      </c>
      <c r="K271">
        <f t="shared" si="80"/>
        <v>0</v>
      </c>
      <c r="L271">
        <f t="shared" si="80"/>
        <v>0</v>
      </c>
      <c r="M271">
        <f t="shared" si="80"/>
        <v>0</v>
      </c>
      <c r="N271">
        <f t="shared" si="80"/>
        <v>0</v>
      </c>
      <c r="O271">
        <f t="shared" si="80"/>
        <v>0</v>
      </c>
      <c r="P271">
        <f t="shared" si="80"/>
        <v>0</v>
      </c>
      <c r="Q271">
        <f t="shared" si="80"/>
        <v>0</v>
      </c>
      <c r="R271">
        <f t="shared" si="80"/>
        <v>0</v>
      </c>
      <c r="S271">
        <f t="shared" si="80"/>
        <v>0</v>
      </c>
      <c r="T271">
        <f t="shared" si="80"/>
        <v>0</v>
      </c>
      <c r="U271">
        <f t="shared" si="80"/>
        <v>0</v>
      </c>
      <c r="V271">
        <f t="shared" si="80"/>
        <v>0</v>
      </c>
    </row>
    <row r="272" spans="1:22" x14ac:dyDescent="0.25">
      <c r="A272" t="s">
        <v>25</v>
      </c>
      <c r="B272">
        <f>SUM(B271:V271)</f>
        <v>4</v>
      </c>
      <c r="C272">
        <f>SUM(C271:V271)</f>
        <v>4</v>
      </c>
      <c r="D272">
        <f>SUM(D271:V271)</f>
        <v>4</v>
      </c>
      <c r="E272">
        <f>SUM(E271:V271)</f>
        <v>3</v>
      </c>
      <c r="F272">
        <f>SUM(F271:V271)</f>
        <v>3</v>
      </c>
      <c r="G272">
        <f>SUM(G271:V271)</f>
        <v>2</v>
      </c>
      <c r="H272">
        <f>SUM(H271:V271)</f>
        <v>1</v>
      </c>
      <c r="I272">
        <f>SUM(I271:V271)</f>
        <v>0</v>
      </c>
      <c r="J272">
        <f>SUM(J271:V271)</f>
        <v>0</v>
      </c>
      <c r="K272">
        <f>SUM(K271:V271)</f>
        <v>0</v>
      </c>
      <c r="L272">
        <f>SUM(L271:V271)</f>
        <v>0</v>
      </c>
      <c r="M272">
        <f>SUM(M271:V271)</f>
        <v>0</v>
      </c>
      <c r="N272">
        <f>SUM(N271:V271)</f>
        <v>0</v>
      </c>
      <c r="O272">
        <f>SUM(O271:V271)</f>
        <v>0</v>
      </c>
      <c r="P272">
        <f>SUM(P271:V271)</f>
        <v>0</v>
      </c>
      <c r="Q272">
        <f>SUM(Q271:V271)</f>
        <v>0</v>
      </c>
      <c r="R272">
        <f>SUM(R271:V271)</f>
        <v>0</v>
      </c>
      <c r="S272">
        <f>SUM(S271:V271)</f>
        <v>0</v>
      </c>
      <c r="T272">
        <f>SUM(T271:V271)</f>
        <v>0</v>
      </c>
      <c r="U272">
        <f>SUM(U271:V271)</f>
        <v>0</v>
      </c>
      <c r="V272">
        <f>V271</f>
        <v>0</v>
      </c>
    </row>
    <row r="273" spans="1:22" x14ac:dyDescent="0.25">
      <c r="A273" t="s">
        <v>22</v>
      </c>
      <c r="B273">
        <f>COUNTIFS($E$23:$E$35,B270,$L$23:$L$35,0)</f>
        <v>0</v>
      </c>
      <c r="C273">
        <f t="shared" ref="C273:V273" si="81">COUNTIFS($E$23:$E$35,C270,$L$23:$L$35,0)</f>
        <v>0</v>
      </c>
      <c r="D273">
        <f t="shared" si="81"/>
        <v>0</v>
      </c>
      <c r="E273">
        <f t="shared" si="81"/>
        <v>0</v>
      </c>
      <c r="F273">
        <f t="shared" si="81"/>
        <v>0</v>
      </c>
      <c r="G273">
        <f t="shared" si="81"/>
        <v>0</v>
      </c>
      <c r="H273">
        <f t="shared" si="81"/>
        <v>0</v>
      </c>
      <c r="I273">
        <f t="shared" si="81"/>
        <v>0</v>
      </c>
      <c r="J273">
        <f t="shared" si="81"/>
        <v>2</v>
      </c>
      <c r="K273">
        <f t="shared" si="81"/>
        <v>2</v>
      </c>
      <c r="L273">
        <f t="shared" si="81"/>
        <v>0</v>
      </c>
      <c r="M273">
        <f t="shared" si="81"/>
        <v>0</v>
      </c>
      <c r="N273">
        <f t="shared" si="81"/>
        <v>0</v>
      </c>
      <c r="O273">
        <f t="shared" si="81"/>
        <v>0</v>
      </c>
      <c r="P273">
        <f t="shared" si="81"/>
        <v>0</v>
      </c>
      <c r="Q273">
        <f t="shared" si="81"/>
        <v>0</v>
      </c>
      <c r="R273">
        <f t="shared" si="81"/>
        <v>0</v>
      </c>
      <c r="S273">
        <f t="shared" si="81"/>
        <v>0</v>
      </c>
      <c r="T273">
        <f t="shared" si="81"/>
        <v>0</v>
      </c>
      <c r="U273">
        <f t="shared" si="81"/>
        <v>0</v>
      </c>
      <c r="V273">
        <f t="shared" si="81"/>
        <v>0</v>
      </c>
    </row>
    <row r="274" spans="1:22" x14ac:dyDescent="0.25">
      <c r="A274" t="s">
        <v>26</v>
      </c>
      <c r="B274">
        <f>B273</f>
        <v>0</v>
      </c>
      <c r="C274">
        <f>SUM(B273:C273)</f>
        <v>0</v>
      </c>
      <c r="D274">
        <f>SUM(B273:D273)</f>
        <v>0</v>
      </c>
      <c r="E274">
        <f>SUM(B273:E273)</f>
        <v>0</v>
      </c>
      <c r="F274">
        <f>SUM(B273:F273)</f>
        <v>0</v>
      </c>
      <c r="G274">
        <f>SUM(B273:G273)</f>
        <v>0</v>
      </c>
      <c r="H274">
        <f>SUM(B273:H273)</f>
        <v>0</v>
      </c>
      <c r="I274">
        <f>SUM(B273:I273)</f>
        <v>0</v>
      </c>
      <c r="J274">
        <f>SUM(B273:J273)</f>
        <v>2</v>
      </c>
      <c r="K274">
        <f>SUM(B273:K273)</f>
        <v>4</v>
      </c>
      <c r="L274">
        <f>SUM(B273:L273)</f>
        <v>4</v>
      </c>
      <c r="M274">
        <f>SUM(B273:M273)</f>
        <v>4</v>
      </c>
      <c r="N274">
        <f>SUM(B273:N273)</f>
        <v>4</v>
      </c>
      <c r="O274">
        <f>SUM(B273:O273)</f>
        <v>4</v>
      </c>
      <c r="P274">
        <f>SUM(B273:P273)</f>
        <v>4</v>
      </c>
      <c r="Q274">
        <f>SUM(B273:Q273)</f>
        <v>4</v>
      </c>
      <c r="R274">
        <f>SUM(B273:R273)</f>
        <v>4</v>
      </c>
      <c r="S274">
        <f>SUM(B273:S273)</f>
        <v>4</v>
      </c>
      <c r="T274">
        <f>SUM(B273:T273)</f>
        <v>4</v>
      </c>
      <c r="U274">
        <f>SUM(B273:U273)</f>
        <v>4</v>
      </c>
      <c r="V274">
        <f>SUM(B273:V273)</f>
        <v>4</v>
      </c>
    </row>
    <row r="275" spans="1:22" x14ac:dyDescent="0.25">
      <c r="A275" t="s">
        <v>24</v>
      </c>
      <c r="B275">
        <f>B272+B274</f>
        <v>4</v>
      </c>
      <c r="C275">
        <f t="shared" ref="C275:V275" si="82">C272+C274</f>
        <v>4</v>
      </c>
      <c r="D275">
        <f t="shared" si="82"/>
        <v>4</v>
      </c>
      <c r="E275">
        <f t="shared" si="82"/>
        <v>3</v>
      </c>
      <c r="F275">
        <f t="shared" si="82"/>
        <v>3</v>
      </c>
      <c r="G275">
        <f t="shared" si="82"/>
        <v>2</v>
      </c>
      <c r="H275">
        <f t="shared" si="82"/>
        <v>1</v>
      </c>
      <c r="I275">
        <f t="shared" si="82"/>
        <v>0</v>
      </c>
      <c r="J275">
        <f t="shared" si="82"/>
        <v>2</v>
      </c>
      <c r="K275">
        <f t="shared" si="82"/>
        <v>4</v>
      </c>
      <c r="L275">
        <f t="shared" si="82"/>
        <v>4</v>
      </c>
      <c r="M275">
        <f t="shared" si="82"/>
        <v>4</v>
      </c>
      <c r="N275">
        <f t="shared" si="82"/>
        <v>4</v>
      </c>
      <c r="O275">
        <f t="shared" si="82"/>
        <v>4</v>
      </c>
      <c r="P275">
        <f t="shared" si="82"/>
        <v>4</v>
      </c>
      <c r="Q275">
        <f t="shared" si="82"/>
        <v>4</v>
      </c>
      <c r="R275">
        <f t="shared" si="82"/>
        <v>4</v>
      </c>
      <c r="S275">
        <f t="shared" si="82"/>
        <v>4</v>
      </c>
      <c r="T275">
        <f t="shared" si="82"/>
        <v>4</v>
      </c>
      <c r="U275">
        <f t="shared" si="82"/>
        <v>4</v>
      </c>
      <c r="V275">
        <f t="shared" si="82"/>
        <v>4</v>
      </c>
    </row>
    <row r="276" spans="1:22" x14ac:dyDescent="0.25">
      <c r="A276" t="s">
        <v>29</v>
      </c>
      <c r="B276" s="2">
        <f>100%-(B275/$U$48)</f>
        <v>0</v>
      </c>
      <c r="C276" s="2">
        <f t="shared" ref="C276:V276" si="83">100%-(C275/$U$48)</f>
        <v>0</v>
      </c>
      <c r="D276" s="2">
        <f t="shared" si="83"/>
        <v>0</v>
      </c>
      <c r="E276" s="2">
        <f t="shared" si="83"/>
        <v>0.25</v>
      </c>
      <c r="F276" s="2">
        <f t="shared" si="83"/>
        <v>0.25</v>
      </c>
      <c r="G276" s="2">
        <f t="shared" si="83"/>
        <v>0.5</v>
      </c>
      <c r="H276" s="2">
        <f t="shared" si="83"/>
        <v>0.75</v>
      </c>
      <c r="I276" s="2">
        <f t="shared" si="83"/>
        <v>1</v>
      </c>
      <c r="J276" s="2">
        <f t="shared" si="83"/>
        <v>0.5</v>
      </c>
      <c r="K276" s="2">
        <f t="shared" si="83"/>
        <v>0</v>
      </c>
      <c r="L276" s="2">
        <f t="shared" si="83"/>
        <v>0</v>
      </c>
      <c r="M276" s="2">
        <f t="shared" si="83"/>
        <v>0</v>
      </c>
      <c r="N276" s="2">
        <f t="shared" si="83"/>
        <v>0</v>
      </c>
      <c r="O276" s="2">
        <f t="shared" si="83"/>
        <v>0</v>
      </c>
      <c r="P276" s="2">
        <f t="shared" si="83"/>
        <v>0</v>
      </c>
      <c r="Q276" s="2">
        <f t="shared" si="83"/>
        <v>0</v>
      </c>
      <c r="R276" s="2">
        <f t="shared" si="83"/>
        <v>0</v>
      </c>
      <c r="S276" s="2">
        <f t="shared" si="83"/>
        <v>0</v>
      </c>
      <c r="T276" s="2">
        <f t="shared" si="83"/>
        <v>0</v>
      </c>
      <c r="U276" s="2">
        <f t="shared" si="83"/>
        <v>0</v>
      </c>
      <c r="V276" s="2">
        <f t="shared" si="83"/>
        <v>0</v>
      </c>
    </row>
    <row r="277" spans="1:22" x14ac:dyDescent="0.25">
      <c r="A277" t="s">
        <v>28</v>
      </c>
      <c r="B277">
        <f>($U$48-B275)*B270</f>
        <v>0</v>
      </c>
      <c r="C277">
        <f t="shared" ref="C277:V277" si="84">($U$48-C275)*C270</f>
        <v>0</v>
      </c>
      <c r="D277">
        <f t="shared" si="84"/>
        <v>0</v>
      </c>
      <c r="E277">
        <f t="shared" si="84"/>
        <v>3</v>
      </c>
      <c r="F277">
        <f t="shared" si="84"/>
        <v>4</v>
      </c>
      <c r="G277">
        <f t="shared" si="84"/>
        <v>10</v>
      </c>
      <c r="H277">
        <f t="shared" si="84"/>
        <v>18</v>
      </c>
      <c r="I277">
        <f t="shared" si="84"/>
        <v>28</v>
      </c>
      <c r="J277">
        <f t="shared" si="84"/>
        <v>16</v>
      </c>
      <c r="K277">
        <f t="shared" si="84"/>
        <v>0</v>
      </c>
      <c r="L277">
        <f t="shared" si="84"/>
        <v>0</v>
      </c>
      <c r="M277">
        <f t="shared" si="84"/>
        <v>0</v>
      </c>
      <c r="N277">
        <f t="shared" si="84"/>
        <v>0</v>
      </c>
      <c r="O277">
        <f t="shared" si="84"/>
        <v>0</v>
      </c>
      <c r="P277">
        <f t="shared" si="84"/>
        <v>0</v>
      </c>
      <c r="Q277">
        <f t="shared" si="84"/>
        <v>0</v>
      </c>
      <c r="R277">
        <f t="shared" si="84"/>
        <v>0</v>
      </c>
      <c r="S277">
        <f t="shared" si="84"/>
        <v>0</v>
      </c>
      <c r="T277">
        <f t="shared" si="84"/>
        <v>0</v>
      </c>
      <c r="U277">
        <f t="shared" si="84"/>
        <v>0</v>
      </c>
      <c r="V277">
        <f t="shared" si="84"/>
        <v>0</v>
      </c>
    </row>
    <row r="278" spans="1:22" x14ac:dyDescent="0.25">
      <c r="A278" t="s">
        <v>30</v>
      </c>
      <c r="B278">
        <f>(B270-$P$22)*($U$48-B275)</f>
        <v>0</v>
      </c>
      <c r="C278">
        <f t="shared" ref="C278:V278" si="85">(C270-$P$22)*($U$48-C275)</f>
        <v>0</v>
      </c>
      <c r="D278">
        <f t="shared" si="85"/>
        <v>0</v>
      </c>
      <c r="E278">
        <f t="shared" si="85"/>
        <v>1</v>
      </c>
      <c r="F278">
        <f t="shared" si="85"/>
        <v>2</v>
      </c>
      <c r="G278">
        <f t="shared" si="85"/>
        <v>6</v>
      </c>
      <c r="H278">
        <f t="shared" si="85"/>
        <v>12</v>
      </c>
      <c r="I278">
        <f t="shared" si="85"/>
        <v>20</v>
      </c>
      <c r="J278">
        <f t="shared" si="85"/>
        <v>12</v>
      </c>
      <c r="K278">
        <f t="shared" si="85"/>
        <v>0</v>
      </c>
      <c r="L278">
        <f t="shared" si="85"/>
        <v>0</v>
      </c>
      <c r="M278">
        <f t="shared" si="85"/>
        <v>0</v>
      </c>
      <c r="N278">
        <f t="shared" si="85"/>
        <v>0</v>
      </c>
      <c r="O278">
        <f t="shared" si="85"/>
        <v>0</v>
      </c>
      <c r="P278">
        <f t="shared" si="85"/>
        <v>0</v>
      </c>
      <c r="Q278">
        <f t="shared" si="85"/>
        <v>0</v>
      </c>
      <c r="R278">
        <f t="shared" si="85"/>
        <v>0</v>
      </c>
      <c r="S278">
        <f t="shared" si="85"/>
        <v>0</v>
      </c>
      <c r="T278">
        <f t="shared" si="85"/>
        <v>0</v>
      </c>
      <c r="U278">
        <f t="shared" si="85"/>
        <v>0</v>
      </c>
      <c r="V278">
        <f t="shared" si="85"/>
        <v>0</v>
      </c>
    </row>
    <row r="296" spans="1:22" ht="39" x14ac:dyDescent="0.6">
      <c r="A296" s="10" t="s">
        <v>55</v>
      </c>
    </row>
    <row r="297" spans="1:22" x14ac:dyDescent="0.25">
      <c r="A297" t="s">
        <v>23</v>
      </c>
      <c r="B297">
        <v>0</v>
      </c>
      <c r="C297">
        <v>1</v>
      </c>
      <c r="D297">
        <v>2</v>
      </c>
      <c r="E297">
        <v>3</v>
      </c>
      <c r="F297">
        <v>4</v>
      </c>
      <c r="G297">
        <v>5</v>
      </c>
      <c r="H297">
        <v>6</v>
      </c>
      <c r="I297">
        <v>7</v>
      </c>
      <c r="J297">
        <v>8</v>
      </c>
      <c r="K297">
        <v>9</v>
      </c>
      <c r="L297">
        <v>10</v>
      </c>
      <c r="M297">
        <v>11</v>
      </c>
      <c r="N297">
        <v>12</v>
      </c>
      <c r="O297">
        <v>13</v>
      </c>
      <c r="P297">
        <v>14</v>
      </c>
      <c r="Q297">
        <v>15</v>
      </c>
      <c r="R297">
        <v>16</v>
      </c>
      <c r="S297">
        <v>17</v>
      </c>
      <c r="T297">
        <v>18</v>
      </c>
      <c r="U297">
        <v>19</v>
      </c>
      <c r="V297">
        <v>20</v>
      </c>
    </row>
    <row r="298" spans="1:22" x14ac:dyDescent="0.25">
      <c r="A298" t="s">
        <v>21</v>
      </c>
      <c r="B298">
        <f>COUNTIFS($D$23:$D$35,B297,$L$23:$L$35,1)</f>
        <v>0</v>
      </c>
      <c r="C298">
        <f t="shared" ref="C298:V298" si="86">COUNTIFS($D$23:$D$35,C297,$L$23:$L$35,1)</f>
        <v>1</v>
      </c>
      <c r="D298">
        <f t="shared" si="86"/>
        <v>0</v>
      </c>
      <c r="E298">
        <f t="shared" si="86"/>
        <v>1</v>
      </c>
      <c r="F298">
        <f t="shared" si="86"/>
        <v>2</v>
      </c>
      <c r="G298">
        <f t="shared" si="86"/>
        <v>0</v>
      </c>
      <c r="H298">
        <f t="shared" si="86"/>
        <v>0</v>
      </c>
      <c r="I298">
        <f t="shared" si="86"/>
        <v>0</v>
      </c>
      <c r="J298">
        <f t="shared" si="86"/>
        <v>1</v>
      </c>
      <c r="K298">
        <f t="shared" si="86"/>
        <v>0</v>
      </c>
      <c r="L298">
        <f t="shared" si="86"/>
        <v>0</v>
      </c>
      <c r="M298">
        <f t="shared" si="86"/>
        <v>0</v>
      </c>
      <c r="N298">
        <f t="shared" si="86"/>
        <v>0</v>
      </c>
      <c r="O298">
        <f t="shared" si="86"/>
        <v>0</v>
      </c>
      <c r="P298">
        <f t="shared" si="86"/>
        <v>0</v>
      </c>
      <c r="Q298">
        <f t="shared" si="86"/>
        <v>0</v>
      </c>
      <c r="R298">
        <f t="shared" si="86"/>
        <v>0</v>
      </c>
      <c r="S298">
        <f t="shared" si="86"/>
        <v>0</v>
      </c>
      <c r="T298">
        <f t="shared" si="86"/>
        <v>0</v>
      </c>
      <c r="U298">
        <f t="shared" si="86"/>
        <v>0</v>
      </c>
      <c r="V298">
        <f t="shared" si="86"/>
        <v>0</v>
      </c>
    </row>
    <row r="299" spans="1:22" x14ac:dyDescent="0.25">
      <c r="A299" t="s">
        <v>25</v>
      </c>
      <c r="B299">
        <f>SUM(B298:V298)</f>
        <v>5</v>
      </c>
      <c r="C299">
        <f>SUM(C298:V298)</f>
        <v>5</v>
      </c>
      <c r="D299">
        <f>SUM(D298:V298)</f>
        <v>4</v>
      </c>
      <c r="E299">
        <f>SUM(E298:V298)</f>
        <v>4</v>
      </c>
      <c r="F299">
        <f>SUM(F298:V298)</f>
        <v>3</v>
      </c>
      <c r="G299">
        <f>SUM(G298:V298)</f>
        <v>1</v>
      </c>
      <c r="H299">
        <f>SUM(H298:V298)</f>
        <v>1</v>
      </c>
      <c r="I299">
        <f>SUM(I298:V298)</f>
        <v>1</v>
      </c>
      <c r="J299">
        <f>SUM(J298:V298)</f>
        <v>1</v>
      </c>
      <c r="K299">
        <f>SUM(K298:V298)</f>
        <v>0</v>
      </c>
      <c r="L299">
        <f>SUM(L298:V298)</f>
        <v>0</v>
      </c>
      <c r="M299">
        <f>SUM(M298:V298)</f>
        <v>0</v>
      </c>
      <c r="N299">
        <f>SUM(N298:V298)</f>
        <v>0</v>
      </c>
      <c r="O299">
        <f>SUM(O298:V298)</f>
        <v>0</v>
      </c>
      <c r="P299">
        <f>SUM(P298:V298)</f>
        <v>0</v>
      </c>
      <c r="Q299">
        <f>SUM(Q298:V298)</f>
        <v>0</v>
      </c>
      <c r="R299">
        <f>SUM(R298:V298)</f>
        <v>0</v>
      </c>
      <c r="S299">
        <f>SUM(S298:V298)</f>
        <v>0</v>
      </c>
      <c r="T299">
        <f>SUM(T298:V298)</f>
        <v>0</v>
      </c>
      <c r="U299">
        <f>SUM(U298:V298)</f>
        <v>0</v>
      </c>
      <c r="V299">
        <f>V298</f>
        <v>0</v>
      </c>
    </row>
    <row r="300" spans="1:22" x14ac:dyDescent="0.25">
      <c r="A300" t="s">
        <v>22</v>
      </c>
      <c r="B300">
        <f>COUNTIFS($E$23:$E$35,B297,$L$23:$L$35,1)</f>
        <v>0</v>
      </c>
      <c r="C300">
        <f t="shared" ref="C300:V300" si="87">COUNTIFS($E$23:$E$35,C297,$L$23:$L$35,1)</f>
        <v>0</v>
      </c>
      <c r="D300">
        <f t="shared" si="87"/>
        <v>0</v>
      </c>
      <c r="E300">
        <f t="shared" si="87"/>
        <v>0</v>
      </c>
      <c r="F300">
        <f t="shared" si="87"/>
        <v>0</v>
      </c>
      <c r="G300">
        <f t="shared" si="87"/>
        <v>0</v>
      </c>
      <c r="H300">
        <f t="shared" si="87"/>
        <v>0</v>
      </c>
      <c r="I300">
        <f t="shared" si="87"/>
        <v>1</v>
      </c>
      <c r="J300">
        <f t="shared" si="87"/>
        <v>0</v>
      </c>
      <c r="K300">
        <f t="shared" si="87"/>
        <v>3</v>
      </c>
      <c r="L300">
        <f t="shared" si="87"/>
        <v>1</v>
      </c>
      <c r="M300">
        <f t="shared" si="87"/>
        <v>0</v>
      </c>
      <c r="N300">
        <f t="shared" si="87"/>
        <v>0</v>
      </c>
      <c r="O300">
        <f t="shared" si="87"/>
        <v>0</v>
      </c>
      <c r="P300">
        <f t="shared" si="87"/>
        <v>0</v>
      </c>
      <c r="Q300">
        <f t="shared" si="87"/>
        <v>0</v>
      </c>
      <c r="R300">
        <f t="shared" si="87"/>
        <v>0</v>
      </c>
      <c r="S300">
        <f t="shared" si="87"/>
        <v>0</v>
      </c>
      <c r="T300">
        <f t="shared" si="87"/>
        <v>0</v>
      </c>
      <c r="U300">
        <f t="shared" si="87"/>
        <v>0</v>
      </c>
      <c r="V300">
        <f t="shared" si="87"/>
        <v>0</v>
      </c>
    </row>
    <row r="301" spans="1:22" x14ac:dyDescent="0.25">
      <c r="A301" t="s">
        <v>26</v>
      </c>
      <c r="B301">
        <f>B300</f>
        <v>0</v>
      </c>
      <c r="C301">
        <f>SUM(B300:C300)</f>
        <v>0</v>
      </c>
      <c r="D301">
        <f>SUM(B300:D300)</f>
        <v>0</v>
      </c>
      <c r="E301">
        <f>SUM(B300:E300)</f>
        <v>0</v>
      </c>
      <c r="F301">
        <f>SUM(B300:F300)</f>
        <v>0</v>
      </c>
      <c r="G301">
        <f>SUM(B300:G300)</f>
        <v>0</v>
      </c>
      <c r="H301">
        <f>SUM(B300:H300)</f>
        <v>0</v>
      </c>
      <c r="I301">
        <f>SUM(B300:I300)</f>
        <v>1</v>
      </c>
      <c r="J301">
        <f>SUM(B300:J300)</f>
        <v>1</v>
      </c>
      <c r="K301">
        <f>SUM(B300:K300)</f>
        <v>4</v>
      </c>
      <c r="L301">
        <f>SUM(B300:L300)</f>
        <v>5</v>
      </c>
      <c r="M301">
        <f>SUM(B300:M300)</f>
        <v>5</v>
      </c>
      <c r="N301">
        <f>SUM(B300:N300)</f>
        <v>5</v>
      </c>
      <c r="O301">
        <f>SUM(B300:O300)</f>
        <v>5</v>
      </c>
      <c r="P301">
        <f>SUM(B300:P300)</f>
        <v>5</v>
      </c>
      <c r="Q301">
        <f>SUM(B300:Q300)</f>
        <v>5</v>
      </c>
      <c r="R301">
        <f>SUM(B300:R300)</f>
        <v>5</v>
      </c>
      <c r="S301">
        <f>SUM(B300:S300)</f>
        <v>5</v>
      </c>
      <c r="T301">
        <f>SUM(B300:T300)</f>
        <v>5</v>
      </c>
      <c r="U301">
        <f>SUM(B300:U300)</f>
        <v>5</v>
      </c>
      <c r="V301">
        <f>SUM(B300:V300)</f>
        <v>5</v>
      </c>
    </row>
    <row r="302" spans="1:22" x14ac:dyDescent="0.25">
      <c r="A302" t="s">
        <v>24</v>
      </c>
      <c r="B302">
        <f>B299+B301</f>
        <v>5</v>
      </c>
      <c r="C302">
        <f t="shared" ref="C302:V302" si="88">C299+C301</f>
        <v>5</v>
      </c>
      <c r="D302">
        <f t="shared" si="88"/>
        <v>4</v>
      </c>
      <c r="E302">
        <f t="shared" si="88"/>
        <v>4</v>
      </c>
      <c r="F302">
        <f t="shared" si="88"/>
        <v>3</v>
      </c>
      <c r="G302">
        <f t="shared" si="88"/>
        <v>1</v>
      </c>
      <c r="H302">
        <f t="shared" si="88"/>
        <v>1</v>
      </c>
      <c r="I302">
        <f t="shared" si="88"/>
        <v>2</v>
      </c>
      <c r="J302">
        <f t="shared" si="88"/>
        <v>2</v>
      </c>
      <c r="K302">
        <f t="shared" si="88"/>
        <v>4</v>
      </c>
      <c r="L302">
        <f t="shared" si="88"/>
        <v>5</v>
      </c>
      <c r="M302">
        <f t="shared" si="88"/>
        <v>5</v>
      </c>
      <c r="N302">
        <f t="shared" si="88"/>
        <v>5</v>
      </c>
      <c r="O302">
        <f t="shared" si="88"/>
        <v>5</v>
      </c>
      <c r="P302">
        <f t="shared" si="88"/>
        <v>5</v>
      </c>
      <c r="Q302">
        <f t="shared" si="88"/>
        <v>5</v>
      </c>
      <c r="R302">
        <f t="shared" si="88"/>
        <v>5</v>
      </c>
      <c r="S302">
        <f t="shared" si="88"/>
        <v>5</v>
      </c>
      <c r="T302">
        <f t="shared" si="88"/>
        <v>5</v>
      </c>
      <c r="U302">
        <f t="shared" si="88"/>
        <v>5</v>
      </c>
      <c r="V302">
        <f t="shared" si="88"/>
        <v>5</v>
      </c>
    </row>
    <row r="303" spans="1:22" x14ac:dyDescent="0.25">
      <c r="A303" t="s">
        <v>29</v>
      </c>
      <c r="B303" s="2">
        <f>100%-(B302/$W$48)</f>
        <v>0</v>
      </c>
      <c r="C303" s="2">
        <f t="shared" ref="C303:V303" si="89">100%-(C302/$W$48)</f>
        <v>0</v>
      </c>
      <c r="D303" s="2">
        <f t="shared" si="89"/>
        <v>0.19999999999999996</v>
      </c>
      <c r="E303" s="2">
        <f t="shared" si="89"/>
        <v>0.19999999999999996</v>
      </c>
      <c r="F303" s="2">
        <f t="shared" si="89"/>
        <v>0.4</v>
      </c>
      <c r="G303" s="2">
        <f t="shared" si="89"/>
        <v>0.8</v>
      </c>
      <c r="H303" s="2">
        <f t="shared" si="89"/>
        <v>0.8</v>
      </c>
      <c r="I303" s="2">
        <f t="shared" si="89"/>
        <v>0.6</v>
      </c>
      <c r="J303" s="2">
        <f t="shared" si="89"/>
        <v>0.6</v>
      </c>
      <c r="K303" s="2">
        <f t="shared" si="89"/>
        <v>0.19999999999999996</v>
      </c>
      <c r="L303" s="2">
        <f t="shared" si="89"/>
        <v>0</v>
      </c>
      <c r="M303" s="2">
        <f t="shared" si="89"/>
        <v>0</v>
      </c>
      <c r="N303" s="2">
        <f t="shared" si="89"/>
        <v>0</v>
      </c>
      <c r="O303" s="2">
        <f t="shared" si="89"/>
        <v>0</v>
      </c>
      <c r="P303" s="2">
        <f t="shared" si="89"/>
        <v>0</v>
      </c>
      <c r="Q303" s="2">
        <f t="shared" si="89"/>
        <v>0</v>
      </c>
      <c r="R303" s="2">
        <f t="shared" si="89"/>
        <v>0</v>
      </c>
      <c r="S303" s="2">
        <f t="shared" si="89"/>
        <v>0</v>
      </c>
      <c r="T303" s="2">
        <f t="shared" si="89"/>
        <v>0</v>
      </c>
      <c r="U303" s="2">
        <f t="shared" si="89"/>
        <v>0</v>
      </c>
      <c r="V303" s="2">
        <f t="shared" si="89"/>
        <v>0</v>
      </c>
    </row>
    <row r="304" spans="1:22" x14ac:dyDescent="0.25">
      <c r="A304" t="s">
        <v>28</v>
      </c>
      <c r="B304">
        <f>($W$48-B302)*B297</f>
        <v>0</v>
      </c>
      <c r="C304">
        <f t="shared" ref="C304:V304" si="90">($W$48-C302)*C297</f>
        <v>0</v>
      </c>
      <c r="D304">
        <f t="shared" si="90"/>
        <v>2</v>
      </c>
      <c r="E304">
        <f t="shared" si="90"/>
        <v>3</v>
      </c>
      <c r="F304">
        <f t="shared" si="90"/>
        <v>8</v>
      </c>
      <c r="G304">
        <f t="shared" si="90"/>
        <v>20</v>
      </c>
      <c r="H304">
        <f t="shared" si="90"/>
        <v>24</v>
      </c>
      <c r="I304">
        <f t="shared" si="90"/>
        <v>21</v>
      </c>
      <c r="J304">
        <f t="shared" si="90"/>
        <v>24</v>
      </c>
      <c r="K304">
        <f t="shared" si="90"/>
        <v>9</v>
      </c>
      <c r="L304">
        <f t="shared" si="90"/>
        <v>0</v>
      </c>
      <c r="M304">
        <f t="shared" si="90"/>
        <v>0</v>
      </c>
      <c r="N304">
        <f t="shared" si="90"/>
        <v>0</v>
      </c>
      <c r="O304">
        <f t="shared" si="90"/>
        <v>0</v>
      </c>
      <c r="P304">
        <f t="shared" si="90"/>
        <v>0</v>
      </c>
      <c r="Q304">
        <f t="shared" si="90"/>
        <v>0</v>
      </c>
      <c r="R304">
        <f t="shared" si="90"/>
        <v>0</v>
      </c>
      <c r="S304">
        <f t="shared" si="90"/>
        <v>0</v>
      </c>
      <c r="T304">
        <f t="shared" si="90"/>
        <v>0</v>
      </c>
      <c r="U304">
        <f t="shared" si="90"/>
        <v>0</v>
      </c>
      <c r="V304">
        <f t="shared" si="90"/>
        <v>0</v>
      </c>
    </row>
    <row r="305" spans="1:22" x14ac:dyDescent="0.25">
      <c r="A305" t="s">
        <v>30</v>
      </c>
      <c r="B305">
        <f>(B297-$P$22)*($W$48-B302)</f>
        <v>0</v>
      </c>
      <c r="C305">
        <f t="shared" ref="C305:V305" si="91">(C297-$P$22)*($W$48-C302)</f>
        <v>0</v>
      </c>
      <c r="D305">
        <f t="shared" si="91"/>
        <v>0</v>
      </c>
      <c r="E305">
        <f t="shared" si="91"/>
        <v>1</v>
      </c>
      <c r="F305">
        <f t="shared" si="91"/>
        <v>4</v>
      </c>
      <c r="G305">
        <f t="shared" si="91"/>
        <v>12</v>
      </c>
      <c r="H305">
        <f t="shared" si="91"/>
        <v>16</v>
      </c>
      <c r="I305">
        <f t="shared" si="91"/>
        <v>15</v>
      </c>
      <c r="J305">
        <f t="shared" si="91"/>
        <v>18</v>
      </c>
      <c r="K305">
        <f t="shared" si="91"/>
        <v>7</v>
      </c>
      <c r="L305">
        <f t="shared" si="91"/>
        <v>0</v>
      </c>
      <c r="M305">
        <f t="shared" si="91"/>
        <v>0</v>
      </c>
      <c r="N305">
        <f t="shared" si="91"/>
        <v>0</v>
      </c>
      <c r="O305">
        <f t="shared" si="91"/>
        <v>0</v>
      </c>
      <c r="P305">
        <f t="shared" si="91"/>
        <v>0</v>
      </c>
      <c r="Q305">
        <f t="shared" si="91"/>
        <v>0</v>
      </c>
      <c r="R305">
        <f t="shared" si="91"/>
        <v>0</v>
      </c>
      <c r="S305">
        <f t="shared" si="91"/>
        <v>0</v>
      </c>
      <c r="T305">
        <f t="shared" si="91"/>
        <v>0</v>
      </c>
      <c r="U305">
        <f t="shared" si="91"/>
        <v>0</v>
      </c>
      <c r="V305">
        <f t="shared" si="91"/>
        <v>0</v>
      </c>
    </row>
    <row r="323" spans="1:22" ht="39" x14ac:dyDescent="0.6">
      <c r="A323" s="10" t="s">
        <v>58</v>
      </c>
    </row>
    <row r="324" spans="1:22" x14ac:dyDescent="0.25">
      <c r="A324" t="s">
        <v>23</v>
      </c>
      <c r="B324">
        <v>0</v>
      </c>
      <c r="C324">
        <v>1</v>
      </c>
      <c r="D324">
        <v>2</v>
      </c>
      <c r="E324">
        <v>3</v>
      </c>
      <c r="F324">
        <v>4</v>
      </c>
      <c r="G324">
        <v>5</v>
      </c>
      <c r="H324">
        <v>6</v>
      </c>
      <c r="I324">
        <v>7</v>
      </c>
      <c r="J324">
        <v>8</v>
      </c>
      <c r="K324">
        <v>9</v>
      </c>
      <c r="L324">
        <v>10</v>
      </c>
      <c r="M324">
        <v>11</v>
      </c>
      <c r="N324">
        <v>12</v>
      </c>
      <c r="O324">
        <v>13</v>
      </c>
      <c r="P324">
        <v>14</v>
      </c>
      <c r="Q324">
        <v>15</v>
      </c>
      <c r="R324">
        <v>16</v>
      </c>
      <c r="S324">
        <v>17</v>
      </c>
      <c r="T324">
        <v>18</v>
      </c>
      <c r="U324">
        <v>19</v>
      </c>
      <c r="V324">
        <v>20</v>
      </c>
    </row>
    <row r="325" spans="1:22" x14ac:dyDescent="0.25">
      <c r="A325" t="s">
        <v>21</v>
      </c>
      <c r="B325">
        <f>COUNTIFS($D$23:$D$35,B324,$L$23:$L$35,2)</f>
        <v>0</v>
      </c>
      <c r="C325">
        <f t="shared" ref="C325:V325" si="92">COUNTIFS($D$23:$D$35,C324,$L$23:$L$35,2)</f>
        <v>0</v>
      </c>
      <c r="D325">
        <f t="shared" si="92"/>
        <v>1</v>
      </c>
      <c r="E325">
        <f t="shared" si="92"/>
        <v>0</v>
      </c>
      <c r="F325">
        <f t="shared" si="92"/>
        <v>1</v>
      </c>
      <c r="G325">
        <f t="shared" si="92"/>
        <v>0</v>
      </c>
      <c r="H325">
        <f t="shared" si="92"/>
        <v>1</v>
      </c>
      <c r="I325">
        <f t="shared" si="92"/>
        <v>0</v>
      </c>
      <c r="J325">
        <f t="shared" si="92"/>
        <v>0</v>
      </c>
      <c r="K325">
        <f t="shared" si="92"/>
        <v>0</v>
      </c>
      <c r="L325">
        <f t="shared" si="92"/>
        <v>0</v>
      </c>
      <c r="M325">
        <f t="shared" si="92"/>
        <v>0</v>
      </c>
      <c r="N325">
        <f t="shared" si="92"/>
        <v>0</v>
      </c>
      <c r="O325">
        <f t="shared" si="92"/>
        <v>0</v>
      </c>
      <c r="P325">
        <f t="shared" si="92"/>
        <v>0</v>
      </c>
      <c r="Q325">
        <f t="shared" si="92"/>
        <v>0</v>
      </c>
      <c r="R325">
        <f t="shared" si="92"/>
        <v>0</v>
      </c>
      <c r="S325">
        <f t="shared" si="92"/>
        <v>0</v>
      </c>
      <c r="T325">
        <f t="shared" si="92"/>
        <v>0</v>
      </c>
      <c r="U325">
        <f t="shared" si="92"/>
        <v>0</v>
      </c>
      <c r="V325">
        <f t="shared" si="92"/>
        <v>0</v>
      </c>
    </row>
    <row r="326" spans="1:22" x14ac:dyDescent="0.25">
      <c r="A326" t="s">
        <v>25</v>
      </c>
      <c r="B326">
        <f>SUM(B325:V325)</f>
        <v>3</v>
      </c>
      <c r="C326">
        <f>SUM(C325:V325)</f>
        <v>3</v>
      </c>
      <c r="D326">
        <f>SUM(D325:V325)</f>
        <v>3</v>
      </c>
      <c r="E326">
        <f>SUM(E325:V325)</f>
        <v>2</v>
      </c>
      <c r="F326">
        <f>SUM(F325:V325)</f>
        <v>2</v>
      </c>
      <c r="G326">
        <f>SUM(G325:V325)</f>
        <v>1</v>
      </c>
      <c r="H326">
        <f>SUM(H325:V325)</f>
        <v>1</v>
      </c>
      <c r="I326">
        <f>SUM(I325:V325)</f>
        <v>0</v>
      </c>
      <c r="J326">
        <f>SUM(J325:V325)</f>
        <v>0</v>
      </c>
      <c r="K326">
        <f>SUM(K325:V325)</f>
        <v>0</v>
      </c>
      <c r="L326">
        <f>SUM(L325:V325)</f>
        <v>0</v>
      </c>
      <c r="M326">
        <f>SUM(M325:V325)</f>
        <v>0</v>
      </c>
      <c r="N326">
        <f>SUM(N325:V325)</f>
        <v>0</v>
      </c>
      <c r="O326">
        <f>SUM(O325:V325)</f>
        <v>0</v>
      </c>
      <c r="P326">
        <f>SUM(P325:V325)</f>
        <v>0</v>
      </c>
      <c r="Q326">
        <f>SUM(Q325:V325)</f>
        <v>0</v>
      </c>
      <c r="R326">
        <f>SUM(R325:V325)</f>
        <v>0</v>
      </c>
      <c r="S326">
        <f>SUM(S325:V325)</f>
        <v>0</v>
      </c>
      <c r="T326">
        <f>SUM(T325:V325)</f>
        <v>0</v>
      </c>
      <c r="U326">
        <f>SUM(U325:V325)</f>
        <v>0</v>
      </c>
      <c r="V326">
        <f>V325</f>
        <v>0</v>
      </c>
    </row>
    <row r="327" spans="1:22" x14ac:dyDescent="0.25">
      <c r="A327" t="s">
        <v>22</v>
      </c>
      <c r="B327">
        <f>COUNTIFS($E$23:$E$35,B324,$L$23:$L$35,2)</f>
        <v>0</v>
      </c>
      <c r="C327">
        <f t="shared" ref="C327:V327" si="93">COUNTIFS($E$23:$E$35,C324,$L$23:$L$35,2)</f>
        <v>0</v>
      </c>
      <c r="D327">
        <f t="shared" si="93"/>
        <v>0</v>
      </c>
      <c r="E327">
        <f t="shared" si="93"/>
        <v>0</v>
      </c>
      <c r="F327">
        <f t="shared" si="93"/>
        <v>0</v>
      </c>
      <c r="G327">
        <f t="shared" si="93"/>
        <v>0</v>
      </c>
      <c r="H327">
        <f t="shared" si="93"/>
        <v>0</v>
      </c>
      <c r="I327">
        <f t="shared" si="93"/>
        <v>0</v>
      </c>
      <c r="J327">
        <f t="shared" si="93"/>
        <v>0</v>
      </c>
      <c r="K327">
        <f t="shared" si="93"/>
        <v>0</v>
      </c>
      <c r="L327">
        <f t="shared" si="93"/>
        <v>1</v>
      </c>
      <c r="M327">
        <f t="shared" si="93"/>
        <v>0</v>
      </c>
      <c r="N327">
        <f t="shared" si="93"/>
        <v>0</v>
      </c>
      <c r="O327">
        <f t="shared" si="93"/>
        <v>2</v>
      </c>
      <c r="P327">
        <f t="shared" si="93"/>
        <v>0</v>
      </c>
      <c r="Q327">
        <f t="shared" si="93"/>
        <v>0</v>
      </c>
      <c r="R327">
        <f t="shared" si="93"/>
        <v>0</v>
      </c>
      <c r="S327">
        <f t="shared" si="93"/>
        <v>0</v>
      </c>
      <c r="T327">
        <f t="shared" si="93"/>
        <v>0</v>
      </c>
      <c r="U327">
        <f t="shared" si="93"/>
        <v>0</v>
      </c>
      <c r="V327">
        <f t="shared" si="93"/>
        <v>0</v>
      </c>
    </row>
    <row r="328" spans="1:22" x14ac:dyDescent="0.25">
      <c r="A328" t="s">
        <v>26</v>
      </c>
      <c r="B328">
        <f>B327</f>
        <v>0</v>
      </c>
      <c r="C328">
        <f>SUM(B327:C327)</f>
        <v>0</v>
      </c>
      <c r="D328">
        <f>SUM(B327:D327)</f>
        <v>0</v>
      </c>
      <c r="E328">
        <f>SUM(B327:E327)</f>
        <v>0</v>
      </c>
      <c r="F328">
        <f>SUM(B327:F327)</f>
        <v>0</v>
      </c>
      <c r="G328">
        <f>SUM(B327:G327)</f>
        <v>0</v>
      </c>
      <c r="H328">
        <f>SUM(B327:H327)</f>
        <v>0</v>
      </c>
      <c r="I328">
        <f>SUM(B327:I327)</f>
        <v>0</v>
      </c>
      <c r="J328">
        <f>SUM(B327:J327)</f>
        <v>0</v>
      </c>
      <c r="K328">
        <f>SUM(B327:K327)</f>
        <v>0</v>
      </c>
      <c r="L328">
        <f>SUM(B327:L327)</f>
        <v>1</v>
      </c>
      <c r="M328">
        <f>SUM(B327:M327)</f>
        <v>1</v>
      </c>
      <c r="N328">
        <f>SUM(B327:N327)</f>
        <v>1</v>
      </c>
      <c r="O328">
        <f>SUM(B327:O327)</f>
        <v>3</v>
      </c>
      <c r="P328">
        <f>SUM(B327:P327)</f>
        <v>3</v>
      </c>
      <c r="Q328">
        <f>SUM(B327:Q327)</f>
        <v>3</v>
      </c>
      <c r="R328">
        <f>SUM(B327:R327)</f>
        <v>3</v>
      </c>
      <c r="S328">
        <f>SUM(B327:S327)</f>
        <v>3</v>
      </c>
      <c r="T328">
        <f>SUM(B327:T327)</f>
        <v>3</v>
      </c>
      <c r="U328">
        <f>SUM(B327:U327)</f>
        <v>3</v>
      </c>
      <c r="V328">
        <f>SUM(B327:V327)</f>
        <v>3</v>
      </c>
    </row>
    <row r="329" spans="1:22" x14ac:dyDescent="0.25">
      <c r="A329" t="s">
        <v>24</v>
      </c>
      <c r="B329">
        <f>B326+B328</f>
        <v>3</v>
      </c>
      <c r="C329">
        <f t="shared" ref="C329:V329" si="94">C326+C328</f>
        <v>3</v>
      </c>
      <c r="D329">
        <f t="shared" si="94"/>
        <v>3</v>
      </c>
      <c r="E329">
        <f t="shared" si="94"/>
        <v>2</v>
      </c>
      <c r="F329">
        <f t="shared" si="94"/>
        <v>2</v>
      </c>
      <c r="G329">
        <f t="shared" si="94"/>
        <v>1</v>
      </c>
      <c r="H329">
        <f t="shared" si="94"/>
        <v>1</v>
      </c>
      <c r="I329">
        <f t="shared" si="94"/>
        <v>0</v>
      </c>
      <c r="J329">
        <f t="shared" si="94"/>
        <v>0</v>
      </c>
      <c r="K329">
        <f t="shared" si="94"/>
        <v>0</v>
      </c>
      <c r="L329">
        <f t="shared" si="94"/>
        <v>1</v>
      </c>
      <c r="M329">
        <f t="shared" si="94"/>
        <v>1</v>
      </c>
      <c r="N329">
        <f t="shared" si="94"/>
        <v>1</v>
      </c>
      <c r="O329">
        <f t="shared" si="94"/>
        <v>3</v>
      </c>
      <c r="P329">
        <f t="shared" si="94"/>
        <v>3</v>
      </c>
      <c r="Q329">
        <f t="shared" si="94"/>
        <v>3</v>
      </c>
      <c r="R329">
        <f t="shared" si="94"/>
        <v>3</v>
      </c>
      <c r="S329">
        <f t="shared" si="94"/>
        <v>3</v>
      </c>
      <c r="T329">
        <f t="shared" si="94"/>
        <v>3</v>
      </c>
      <c r="U329">
        <f t="shared" si="94"/>
        <v>3</v>
      </c>
      <c r="V329">
        <f t="shared" si="94"/>
        <v>3</v>
      </c>
    </row>
    <row r="330" spans="1:22" x14ac:dyDescent="0.25">
      <c r="A330" t="s">
        <v>29</v>
      </c>
      <c r="B330" s="2">
        <f>100%-(B329/$Y$48)</f>
        <v>0</v>
      </c>
      <c r="C330" s="2">
        <f t="shared" ref="C330:V330" si="95">100%-(C329/$Y$48)</f>
        <v>0</v>
      </c>
      <c r="D330" s="2">
        <f t="shared" si="95"/>
        <v>0</v>
      </c>
      <c r="E330" s="2">
        <f t="shared" si="95"/>
        <v>0.33333333333333337</v>
      </c>
      <c r="F330" s="2">
        <f t="shared" si="95"/>
        <v>0.33333333333333337</v>
      </c>
      <c r="G330" s="2">
        <f t="shared" si="95"/>
        <v>0.66666666666666674</v>
      </c>
      <c r="H330" s="2">
        <f t="shared" si="95"/>
        <v>0.66666666666666674</v>
      </c>
      <c r="I330" s="2">
        <f t="shared" si="95"/>
        <v>1</v>
      </c>
      <c r="J330" s="2">
        <f t="shared" si="95"/>
        <v>1</v>
      </c>
      <c r="K330" s="2">
        <f t="shared" si="95"/>
        <v>1</v>
      </c>
      <c r="L330" s="2">
        <f t="shared" si="95"/>
        <v>0.66666666666666674</v>
      </c>
      <c r="M330" s="2">
        <f t="shared" si="95"/>
        <v>0.66666666666666674</v>
      </c>
      <c r="N330" s="2">
        <f t="shared" si="95"/>
        <v>0.66666666666666674</v>
      </c>
      <c r="O330" s="2">
        <f t="shared" si="95"/>
        <v>0</v>
      </c>
      <c r="P330" s="2">
        <f t="shared" si="95"/>
        <v>0</v>
      </c>
      <c r="Q330" s="2">
        <f t="shared" si="95"/>
        <v>0</v>
      </c>
      <c r="R330" s="2">
        <f t="shared" si="95"/>
        <v>0</v>
      </c>
      <c r="S330" s="2">
        <f t="shared" si="95"/>
        <v>0</v>
      </c>
      <c r="T330" s="2">
        <f t="shared" si="95"/>
        <v>0</v>
      </c>
      <c r="U330" s="2">
        <f t="shared" si="95"/>
        <v>0</v>
      </c>
      <c r="V330" s="2">
        <f t="shared" si="95"/>
        <v>0</v>
      </c>
    </row>
    <row r="331" spans="1:22" x14ac:dyDescent="0.25">
      <c r="A331" t="s">
        <v>28</v>
      </c>
      <c r="B331">
        <f>($Y$48-B329)*B324</f>
        <v>0</v>
      </c>
      <c r="C331">
        <f t="shared" ref="C331:V331" si="96">($Y$48-C329)*C324</f>
        <v>0</v>
      </c>
      <c r="D331">
        <f t="shared" si="96"/>
        <v>0</v>
      </c>
      <c r="E331">
        <f t="shared" si="96"/>
        <v>3</v>
      </c>
      <c r="F331">
        <f t="shared" si="96"/>
        <v>4</v>
      </c>
      <c r="G331">
        <f t="shared" si="96"/>
        <v>10</v>
      </c>
      <c r="H331">
        <f t="shared" si="96"/>
        <v>12</v>
      </c>
      <c r="I331">
        <f t="shared" si="96"/>
        <v>21</v>
      </c>
      <c r="J331">
        <f t="shared" si="96"/>
        <v>24</v>
      </c>
      <c r="K331">
        <f t="shared" si="96"/>
        <v>27</v>
      </c>
      <c r="L331">
        <f t="shared" si="96"/>
        <v>20</v>
      </c>
      <c r="M331">
        <f t="shared" si="96"/>
        <v>22</v>
      </c>
      <c r="N331">
        <f t="shared" si="96"/>
        <v>24</v>
      </c>
      <c r="O331">
        <f t="shared" si="96"/>
        <v>0</v>
      </c>
      <c r="P331">
        <f t="shared" si="96"/>
        <v>0</v>
      </c>
      <c r="Q331">
        <f t="shared" si="96"/>
        <v>0</v>
      </c>
      <c r="R331">
        <f t="shared" si="96"/>
        <v>0</v>
      </c>
      <c r="S331">
        <f t="shared" si="96"/>
        <v>0</v>
      </c>
      <c r="T331">
        <f t="shared" si="96"/>
        <v>0</v>
      </c>
      <c r="U331">
        <f t="shared" si="96"/>
        <v>0</v>
      </c>
      <c r="V331">
        <f t="shared" si="96"/>
        <v>0</v>
      </c>
    </row>
    <row r="332" spans="1:22" x14ac:dyDescent="0.25">
      <c r="A332" t="s">
        <v>30</v>
      </c>
      <c r="B332">
        <f>(B324-$P$22)*($Y$48-B329)</f>
        <v>0</v>
      </c>
      <c r="C332">
        <f t="shared" ref="C332:V332" si="97">(C324-$P$22)*($Y$48-C329)</f>
        <v>0</v>
      </c>
      <c r="D332">
        <f t="shared" si="97"/>
        <v>0</v>
      </c>
      <c r="E332">
        <f t="shared" si="97"/>
        <v>1</v>
      </c>
      <c r="F332">
        <f t="shared" si="97"/>
        <v>2</v>
      </c>
      <c r="G332">
        <f t="shared" si="97"/>
        <v>6</v>
      </c>
      <c r="H332">
        <f t="shared" si="97"/>
        <v>8</v>
      </c>
      <c r="I332">
        <f t="shared" si="97"/>
        <v>15</v>
      </c>
      <c r="J332">
        <f t="shared" si="97"/>
        <v>18</v>
      </c>
      <c r="K332">
        <f t="shared" si="97"/>
        <v>21</v>
      </c>
      <c r="L332">
        <f t="shared" si="97"/>
        <v>16</v>
      </c>
      <c r="M332">
        <f t="shared" si="97"/>
        <v>18</v>
      </c>
      <c r="N332">
        <f t="shared" si="97"/>
        <v>20</v>
      </c>
      <c r="O332">
        <f t="shared" si="97"/>
        <v>0</v>
      </c>
      <c r="P332">
        <f t="shared" si="97"/>
        <v>0</v>
      </c>
      <c r="Q332">
        <f t="shared" si="97"/>
        <v>0</v>
      </c>
      <c r="R332">
        <f t="shared" si="97"/>
        <v>0</v>
      </c>
      <c r="S332">
        <f t="shared" si="97"/>
        <v>0</v>
      </c>
      <c r="T332">
        <f t="shared" si="97"/>
        <v>0</v>
      </c>
      <c r="U332">
        <f t="shared" si="97"/>
        <v>0</v>
      </c>
      <c r="V332">
        <f t="shared" si="97"/>
        <v>0</v>
      </c>
    </row>
    <row r="350" spans="1:22" ht="39" x14ac:dyDescent="0.6">
      <c r="A350" s="10" t="s">
        <v>61</v>
      </c>
    </row>
    <row r="351" spans="1:22" x14ac:dyDescent="0.25">
      <c r="A351" t="s">
        <v>23</v>
      </c>
      <c r="B351">
        <v>0</v>
      </c>
      <c r="C351">
        <v>1</v>
      </c>
      <c r="D351">
        <v>2</v>
      </c>
      <c r="E351">
        <v>3</v>
      </c>
      <c r="F351">
        <v>4</v>
      </c>
      <c r="G351">
        <v>5</v>
      </c>
      <c r="H351">
        <v>6</v>
      </c>
      <c r="I351">
        <v>7</v>
      </c>
      <c r="J351">
        <v>8</v>
      </c>
      <c r="K351">
        <v>9</v>
      </c>
      <c r="L351">
        <v>10</v>
      </c>
      <c r="M351">
        <v>11</v>
      </c>
      <c r="N351">
        <v>12</v>
      </c>
      <c r="O351">
        <v>13</v>
      </c>
      <c r="P351">
        <v>14</v>
      </c>
      <c r="Q351">
        <v>15</v>
      </c>
      <c r="R351">
        <v>16</v>
      </c>
      <c r="S351">
        <v>17</v>
      </c>
      <c r="T351">
        <v>18</v>
      </c>
      <c r="U351">
        <v>19</v>
      </c>
      <c r="V351">
        <v>20</v>
      </c>
    </row>
    <row r="352" spans="1:22" x14ac:dyDescent="0.25">
      <c r="A352" t="s">
        <v>21</v>
      </c>
      <c r="B352">
        <f>COUNTIFS($D$23:$D$35,B351,$L$23:$L$35,3)</f>
        <v>0</v>
      </c>
      <c r="C352">
        <f t="shared" ref="C352:V352" si="98">COUNTIFS($D$23:$D$35,C351,$L$23:$L$35,3)</f>
        <v>0</v>
      </c>
      <c r="D352">
        <f t="shared" si="98"/>
        <v>0</v>
      </c>
      <c r="E352">
        <f t="shared" si="98"/>
        <v>0</v>
      </c>
      <c r="F352">
        <f t="shared" si="98"/>
        <v>1</v>
      </c>
      <c r="G352">
        <f t="shared" si="98"/>
        <v>0</v>
      </c>
      <c r="H352">
        <f t="shared" si="98"/>
        <v>0</v>
      </c>
      <c r="I352">
        <f t="shared" si="98"/>
        <v>0</v>
      </c>
      <c r="J352">
        <f t="shared" si="98"/>
        <v>0</v>
      </c>
      <c r="K352">
        <f t="shared" si="98"/>
        <v>0</v>
      </c>
      <c r="L352">
        <f t="shared" si="98"/>
        <v>0</v>
      </c>
      <c r="M352">
        <f t="shared" si="98"/>
        <v>0</v>
      </c>
      <c r="N352">
        <f t="shared" si="98"/>
        <v>0</v>
      </c>
      <c r="O352">
        <f t="shared" si="98"/>
        <v>0</v>
      </c>
      <c r="P352">
        <f t="shared" si="98"/>
        <v>0</v>
      </c>
      <c r="Q352">
        <f t="shared" si="98"/>
        <v>0</v>
      </c>
      <c r="R352">
        <f t="shared" si="98"/>
        <v>0</v>
      </c>
      <c r="S352">
        <f t="shared" si="98"/>
        <v>0</v>
      </c>
      <c r="T352">
        <f t="shared" si="98"/>
        <v>0</v>
      </c>
      <c r="U352">
        <f t="shared" si="98"/>
        <v>0</v>
      </c>
      <c r="V352">
        <f t="shared" si="98"/>
        <v>0</v>
      </c>
    </row>
    <row r="353" spans="1:22" x14ac:dyDescent="0.25">
      <c r="A353" t="s">
        <v>25</v>
      </c>
      <c r="B353">
        <f>SUM(B352:V352)</f>
        <v>1</v>
      </c>
      <c r="C353">
        <f>SUM(C352:V352)</f>
        <v>1</v>
      </c>
      <c r="D353">
        <f>SUM(D352:V352)</f>
        <v>1</v>
      </c>
      <c r="E353">
        <f>SUM(E352:V352)</f>
        <v>1</v>
      </c>
      <c r="F353">
        <f>SUM(F352:V352)</f>
        <v>1</v>
      </c>
      <c r="G353">
        <f>SUM(G352:V352)</f>
        <v>0</v>
      </c>
      <c r="H353">
        <f>SUM(H352:V352)</f>
        <v>0</v>
      </c>
      <c r="I353">
        <f>SUM(I352:V352)</f>
        <v>0</v>
      </c>
      <c r="J353">
        <f>SUM(J352:V352)</f>
        <v>0</v>
      </c>
      <c r="K353">
        <f>SUM(K352:V352)</f>
        <v>0</v>
      </c>
      <c r="L353">
        <f>SUM(L352:V352)</f>
        <v>0</v>
      </c>
      <c r="M353">
        <f>SUM(M352:V352)</f>
        <v>0</v>
      </c>
      <c r="N353">
        <f>SUM(N352:V352)</f>
        <v>0</v>
      </c>
      <c r="O353">
        <f>SUM(O352:V352)</f>
        <v>0</v>
      </c>
      <c r="P353">
        <f>SUM(P352:V352)</f>
        <v>0</v>
      </c>
      <c r="Q353">
        <f>SUM(Q352:V352)</f>
        <v>0</v>
      </c>
      <c r="R353">
        <f>SUM(R352:V352)</f>
        <v>0</v>
      </c>
      <c r="S353">
        <f>SUM(S352:V352)</f>
        <v>0</v>
      </c>
      <c r="T353">
        <f>SUM(T352:V352)</f>
        <v>0</v>
      </c>
      <c r="U353">
        <f>SUM(U352:V352)</f>
        <v>0</v>
      </c>
      <c r="V353">
        <f>V352</f>
        <v>0</v>
      </c>
    </row>
    <row r="354" spans="1:22" x14ac:dyDescent="0.25">
      <c r="A354" t="s">
        <v>22</v>
      </c>
      <c r="B354">
        <f>COUNTIFS($E$23:$E$35,B351,$L$23:$L$35,3)</f>
        <v>0</v>
      </c>
      <c r="C354">
        <f t="shared" ref="C354:V354" si="99">COUNTIFS($E$23:$E$35,C351,$L$23:$L$35,3)</f>
        <v>0</v>
      </c>
      <c r="D354">
        <f t="shared" si="99"/>
        <v>0</v>
      </c>
      <c r="E354">
        <f t="shared" si="99"/>
        <v>0</v>
      </c>
      <c r="F354">
        <f t="shared" si="99"/>
        <v>0</v>
      </c>
      <c r="G354">
        <f t="shared" si="99"/>
        <v>0</v>
      </c>
      <c r="H354">
        <f t="shared" si="99"/>
        <v>0</v>
      </c>
      <c r="I354">
        <f t="shared" si="99"/>
        <v>0</v>
      </c>
      <c r="J354">
        <f t="shared" si="99"/>
        <v>0</v>
      </c>
      <c r="K354">
        <f t="shared" si="99"/>
        <v>0</v>
      </c>
      <c r="L354">
        <f t="shared" si="99"/>
        <v>0</v>
      </c>
      <c r="M354">
        <f t="shared" si="99"/>
        <v>0</v>
      </c>
      <c r="N354">
        <f t="shared" si="99"/>
        <v>1</v>
      </c>
      <c r="O354">
        <f t="shared" si="99"/>
        <v>0</v>
      </c>
      <c r="P354">
        <f t="shared" si="99"/>
        <v>0</v>
      </c>
      <c r="Q354">
        <f t="shared" si="99"/>
        <v>0</v>
      </c>
      <c r="R354">
        <f t="shared" si="99"/>
        <v>0</v>
      </c>
      <c r="S354">
        <f t="shared" si="99"/>
        <v>0</v>
      </c>
      <c r="T354">
        <f t="shared" si="99"/>
        <v>0</v>
      </c>
      <c r="U354">
        <f t="shared" si="99"/>
        <v>0</v>
      </c>
      <c r="V354">
        <f t="shared" si="99"/>
        <v>0</v>
      </c>
    </row>
    <row r="355" spans="1:22" x14ac:dyDescent="0.25">
      <c r="A355" t="s">
        <v>26</v>
      </c>
      <c r="B355">
        <f>B354</f>
        <v>0</v>
      </c>
      <c r="C355">
        <f>SUM(B354:C354)</f>
        <v>0</v>
      </c>
      <c r="D355">
        <f>SUM(B354:D354)</f>
        <v>0</v>
      </c>
      <c r="E355">
        <f>SUM(B354:E354)</f>
        <v>0</v>
      </c>
      <c r="F355">
        <f>SUM(B354:F354)</f>
        <v>0</v>
      </c>
      <c r="G355">
        <f>SUM(B354:G354)</f>
        <v>0</v>
      </c>
      <c r="H355">
        <f>SUM(B354:H354)</f>
        <v>0</v>
      </c>
      <c r="I355">
        <f>SUM(B354:I354)</f>
        <v>0</v>
      </c>
      <c r="J355">
        <f>SUM(B354:J354)</f>
        <v>0</v>
      </c>
      <c r="K355">
        <f>SUM(B354:K354)</f>
        <v>0</v>
      </c>
      <c r="L355">
        <f>SUM(B354:L354)</f>
        <v>0</v>
      </c>
      <c r="M355">
        <f>SUM(B354:M354)</f>
        <v>0</v>
      </c>
      <c r="N355">
        <f>SUM(B354:N354)</f>
        <v>1</v>
      </c>
      <c r="O355">
        <f>SUM(B354:O354)</f>
        <v>1</v>
      </c>
      <c r="P355">
        <f>SUM(B354:P354)</f>
        <v>1</v>
      </c>
      <c r="Q355">
        <f>SUM(B354:Q354)</f>
        <v>1</v>
      </c>
      <c r="R355">
        <f>SUM(B354:R354)</f>
        <v>1</v>
      </c>
      <c r="S355">
        <f>SUM(B354:S354)</f>
        <v>1</v>
      </c>
      <c r="T355">
        <f>SUM(B354:T354)</f>
        <v>1</v>
      </c>
      <c r="U355">
        <f>SUM(B354:U354)</f>
        <v>1</v>
      </c>
      <c r="V355">
        <f>SUM(B354:V354)</f>
        <v>1</v>
      </c>
    </row>
    <row r="356" spans="1:22" x14ac:dyDescent="0.25">
      <c r="A356" t="s">
        <v>24</v>
      </c>
      <c r="B356">
        <f>B353+B355</f>
        <v>1</v>
      </c>
      <c r="C356">
        <f t="shared" ref="C356:V356" si="100">C353+C355</f>
        <v>1</v>
      </c>
      <c r="D356">
        <f t="shared" si="100"/>
        <v>1</v>
      </c>
      <c r="E356">
        <f t="shared" si="100"/>
        <v>1</v>
      </c>
      <c r="F356">
        <f t="shared" si="100"/>
        <v>1</v>
      </c>
      <c r="G356">
        <f t="shared" si="100"/>
        <v>0</v>
      </c>
      <c r="H356">
        <f t="shared" si="100"/>
        <v>0</v>
      </c>
      <c r="I356">
        <f t="shared" si="100"/>
        <v>0</v>
      </c>
      <c r="J356">
        <f t="shared" si="100"/>
        <v>0</v>
      </c>
      <c r="K356">
        <f t="shared" si="100"/>
        <v>0</v>
      </c>
      <c r="L356">
        <f t="shared" si="100"/>
        <v>0</v>
      </c>
      <c r="M356">
        <f t="shared" si="100"/>
        <v>0</v>
      </c>
      <c r="N356">
        <f t="shared" si="100"/>
        <v>1</v>
      </c>
      <c r="O356">
        <f t="shared" si="100"/>
        <v>1</v>
      </c>
      <c r="P356">
        <f t="shared" si="100"/>
        <v>1</v>
      </c>
      <c r="Q356">
        <f t="shared" si="100"/>
        <v>1</v>
      </c>
      <c r="R356">
        <f t="shared" si="100"/>
        <v>1</v>
      </c>
      <c r="S356">
        <f t="shared" si="100"/>
        <v>1</v>
      </c>
      <c r="T356">
        <f t="shared" si="100"/>
        <v>1</v>
      </c>
      <c r="U356">
        <f t="shared" si="100"/>
        <v>1</v>
      </c>
      <c r="V356">
        <f t="shared" si="100"/>
        <v>1</v>
      </c>
    </row>
    <row r="357" spans="1:22" x14ac:dyDescent="0.25">
      <c r="A357" t="s">
        <v>29</v>
      </c>
      <c r="B357" s="2">
        <f>100%-(B356/$AA$48)</f>
        <v>0</v>
      </c>
      <c r="C357" s="2">
        <f t="shared" ref="C357:V357" si="101">100%-(C356/$AA$48)</f>
        <v>0</v>
      </c>
      <c r="D357" s="2">
        <f t="shared" si="101"/>
        <v>0</v>
      </c>
      <c r="E357" s="2">
        <f t="shared" si="101"/>
        <v>0</v>
      </c>
      <c r="F357" s="2">
        <f t="shared" si="101"/>
        <v>0</v>
      </c>
      <c r="G357" s="2">
        <f t="shared" si="101"/>
        <v>1</v>
      </c>
      <c r="H357" s="2">
        <f t="shared" si="101"/>
        <v>1</v>
      </c>
      <c r="I357" s="2">
        <f t="shared" si="101"/>
        <v>1</v>
      </c>
      <c r="J357" s="2">
        <f t="shared" si="101"/>
        <v>1</v>
      </c>
      <c r="K357" s="2">
        <f t="shared" si="101"/>
        <v>1</v>
      </c>
      <c r="L357" s="2">
        <f t="shared" si="101"/>
        <v>1</v>
      </c>
      <c r="M357" s="2">
        <f t="shared" si="101"/>
        <v>1</v>
      </c>
      <c r="N357" s="2">
        <f t="shared" si="101"/>
        <v>0</v>
      </c>
      <c r="O357" s="2">
        <f t="shared" si="101"/>
        <v>0</v>
      </c>
      <c r="P357" s="2">
        <f t="shared" si="101"/>
        <v>0</v>
      </c>
      <c r="Q357" s="2">
        <f t="shared" si="101"/>
        <v>0</v>
      </c>
      <c r="R357" s="2">
        <f t="shared" si="101"/>
        <v>0</v>
      </c>
      <c r="S357" s="2">
        <f t="shared" si="101"/>
        <v>0</v>
      </c>
      <c r="T357" s="2">
        <f t="shared" si="101"/>
        <v>0</v>
      </c>
      <c r="U357" s="2">
        <f t="shared" si="101"/>
        <v>0</v>
      </c>
      <c r="V357" s="2">
        <f t="shared" si="101"/>
        <v>0</v>
      </c>
    </row>
    <row r="358" spans="1:22" x14ac:dyDescent="0.25">
      <c r="A358" t="s">
        <v>28</v>
      </c>
      <c r="B358">
        <f>($AA$48-B356)*B351</f>
        <v>0</v>
      </c>
      <c r="C358">
        <f t="shared" ref="C358:V358" si="102">($AA$48-C356)*C351</f>
        <v>0</v>
      </c>
      <c r="D358">
        <f t="shared" si="102"/>
        <v>0</v>
      </c>
      <c r="E358">
        <f t="shared" si="102"/>
        <v>0</v>
      </c>
      <c r="F358">
        <f t="shared" si="102"/>
        <v>0</v>
      </c>
      <c r="G358">
        <f t="shared" si="102"/>
        <v>5</v>
      </c>
      <c r="H358">
        <f t="shared" si="102"/>
        <v>6</v>
      </c>
      <c r="I358">
        <f t="shared" si="102"/>
        <v>7</v>
      </c>
      <c r="J358">
        <f t="shared" si="102"/>
        <v>8</v>
      </c>
      <c r="K358">
        <f t="shared" si="102"/>
        <v>9</v>
      </c>
      <c r="L358">
        <f t="shared" si="102"/>
        <v>10</v>
      </c>
      <c r="M358">
        <f t="shared" si="102"/>
        <v>11</v>
      </c>
      <c r="N358">
        <f t="shared" si="102"/>
        <v>0</v>
      </c>
      <c r="O358">
        <f t="shared" si="102"/>
        <v>0</v>
      </c>
      <c r="P358">
        <f t="shared" si="102"/>
        <v>0</v>
      </c>
      <c r="Q358">
        <f t="shared" si="102"/>
        <v>0</v>
      </c>
      <c r="R358">
        <f t="shared" si="102"/>
        <v>0</v>
      </c>
      <c r="S358">
        <f t="shared" si="102"/>
        <v>0</v>
      </c>
      <c r="T358">
        <f t="shared" si="102"/>
        <v>0</v>
      </c>
      <c r="U358">
        <f t="shared" si="102"/>
        <v>0</v>
      </c>
      <c r="V358">
        <f t="shared" si="102"/>
        <v>0</v>
      </c>
    </row>
    <row r="359" spans="1:22" x14ac:dyDescent="0.25">
      <c r="A359" t="s">
        <v>30</v>
      </c>
      <c r="B359">
        <f>(B351-$P$22)*($AA$48-B356)</f>
        <v>0</v>
      </c>
      <c r="C359">
        <f t="shared" ref="C359:V359" si="103">(C351-$P$22)*($AA$48-C356)</f>
        <v>0</v>
      </c>
      <c r="D359">
        <f t="shared" si="103"/>
        <v>0</v>
      </c>
      <c r="E359">
        <f t="shared" si="103"/>
        <v>0</v>
      </c>
      <c r="F359">
        <f t="shared" si="103"/>
        <v>0</v>
      </c>
      <c r="G359">
        <f t="shared" si="103"/>
        <v>3</v>
      </c>
      <c r="H359">
        <f t="shared" si="103"/>
        <v>4</v>
      </c>
      <c r="I359">
        <f t="shared" si="103"/>
        <v>5</v>
      </c>
      <c r="J359">
        <f t="shared" si="103"/>
        <v>6</v>
      </c>
      <c r="K359">
        <f t="shared" si="103"/>
        <v>7</v>
      </c>
      <c r="L359">
        <f t="shared" si="103"/>
        <v>8</v>
      </c>
      <c r="M359">
        <f t="shared" si="103"/>
        <v>9</v>
      </c>
      <c r="N359">
        <f t="shared" si="103"/>
        <v>0</v>
      </c>
      <c r="O359">
        <f t="shared" si="103"/>
        <v>0</v>
      </c>
      <c r="P359">
        <f t="shared" si="103"/>
        <v>0</v>
      </c>
      <c r="Q359">
        <f t="shared" si="103"/>
        <v>0</v>
      </c>
      <c r="R359">
        <f t="shared" si="103"/>
        <v>0</v>
      </c>
      <c r="S359">
        <f t="shared" si="103"/>
        <v>0</v>
      </c>
      <c r="T359">
        <f t="shared" si="103"/>
        <v>0</v>
      </c>
      <c r="U359">
        <f t="shared" si="103"/>
        <v>0</v>
      </c>
      <c r="V359">
        <f t="shared" si="103"/>
        <v>0</v>
      </c>
    </row>
    <row r="360" spans="1:22" x14ac:dyDescent="0.25">
      <c r="A360">
        <v>25</v>
      </c>
      <c r="B360">
        <v>1</v>
      </c>
      <c r="C360">
        <v>1</v>
      </c>
      <c r="D360">
        <v>4</v>
      </c>
      <c r="E360">
        <v>9</v>
      </c>
    </row>
    <row r="361" spans="1:22" x14ac:dyDescent="0.25">
      <c r="A361">
        <v>68</v>
      </c>
      <c r="B361">
        <v>0</v>
      </c>
      <c r="C361">
        <v>2</v>
      </c>
      <c r="D361">
        <v>3</v>
      </c>
      <c r="E361">
        <v>10</v>
      </c>
    </row>
    <row r="362" spans="1:22" x14ac:dyDescent="0.25">
      <c r="A362">
        <v>32</v>
      </c>
      <c r="B362">
        <v>1</v>
      </c>
      <c r="C362">
        <v>1</v>
      </c>
      <c r="D362">
        <v>6</v>
      </c>
      <c r="E362">
        <v>11</v>
      </c>
    </row>
    <row r="363" spans="1:22" x14ac:dyDescent="0.25">
      <c r="A363">
        <v>41</v>
      </c>
      <c r="B363">
        <v>1</v>
      </c>
      <c r="C363">
        <v>0</v>
      </c>
      <c r="D363">
        <v>1</v>
      </c>
      <c r="E363">
        <v>9</v>
      </c>
    </row>
    <row r="364" spans="1:22" x14ac:dyDescent="0.25">
      <c r="A364">
        <v>75</v>
      </c>
      <c r="B364">
        <v>0</v>
      </c>
      <c r="C364">
        <v>1</v>
      </c>
      <c r="D364">
        <v>2</v>
      </c>
      <c r="E364">
        <v>11</v>
      </c>
    </row>
  </sheetData>
  <mergeCells count="200">
    <mergeCell ref="S52:T52"/>
    <mergeCell ref="S53:T53"/>
    <mergeCell ref="U37:V37"/>
    <mergeCell ref="U38:V38"/>
    <mergeCell ref="U39:V39"/>
    <mergeCell ref="U40:V40"/>
    <mergeCell ref="U41:V41"/>
    <mergeCell ref="U42:V42"/>
    <mergeCell ref="U43:V43"/>
    <mergeCell ref="U47:V47"/>
    <mergeCell ref="U48:V48"/>
    <mergeCell ref="U49:V49"/>
    <mergeCell ref="U50:V50"/>
    <mergeCell ref="U51:V51"/>
    <mergeCell ref="U52:V52"/>
    <mergeCell ref="U53:V53"/>
    <mergeCell ref="S44:T44"/>
    <mergeCell ref="S45:T45"/>
    <mergeCell ref="S46:T46"/>
    <mergeCell ref="Q50:R50"/>
    <mergeCell ref="Q51:R51"/>
    <mergeCell ref="Q52:R52"/>
    <mergeCell ref="Q53:R53"/>
    <mergeCell ref="S37:T37"/>
    <mergeCell ref="S38:T38"/>
    <mergeCell ref="S39:T39"/>
    <mergeCell ref="S40:T40"/>
    <mergeCell ref="S41:T41"/>
    <mergeCell ref="S42:T42"/>
    <mergeCell ref="S43:T43"/>
    <mergeCell ref="S47:T47"/>
    <mergeCell ref="S48:T48"/>
    <mergeCell ref="S49:T49"/>
    <mergeCell ref="S50:T50"/>
    <mergeCell ref="S51:T51"/>
    <mergeCell ref="Q42:R42"/>
    <mergeCell ref="Q43:R43"/>
    <mergeCell ref="Q47:R47"/>
    <mergeCell ref="Q48:R48"/>
    <mergeCell ref="Q49:R49"/>
    <mergeCell ref="Q37:R37"/>
    <mergeCell ref="Q38:R38"/>
    <mergeCell ref="Q39:R39"/>
    <mergeCell ref="Q40:R40"/>
    <mergeCell ref="Q41:R41"/>
    <mergeCell ref="M52:N52"/>
    <mergeCell ref="M53:N53"/>
    <mergeCell ref="O37:P37"/>
    <mergeCell ref="O38:P38"/>
    <mergeCell ref="O39:P39"/>
    <mergeCell ref="O40:P40"/>
    <mergeCell ref="O41:P41"/>
    <mergeCell ref="O42:P42"/>
    <mergeCell ref="O43:P43"/>
    <mergeCell ref="O47:P47"/>
    <mergeCell ref="O48:P48"/>
    <mergeCell ref="O49:P49"/>
    <mergeCell ref="O50:P50"/>
    <mergeCell ref="O51:P51"/>
    <mergeCell ref="O52:P52"/>
    <mergeCell ref="O53:P53"/>
    <mergeCell ref="O44:P44"/>
    <mergeCell ref="O45:P45"/>
    <mergeCell ref="O46:P46"/>
    <mergeCell ref="Q44:R44"/>
    <mergeCell ref="Q45:R45"/>
    <mergeCell ref="Q46:R46"/>
    <mergeCell ref="M49:N49"/>
    <mergeCell ref="M50:N50"/>
    <mergeCell ref="M51:N51"/>
    <mergeCell ref="K42:L42"/>
    <mergeCell ref="K43:L43"/>
    <mergeCell ref="K47:L47"/>
    <mergeCell ref="K48:L48"/>
    <mergeCell ref="K49:L49"/>
    <mergeCell ref="K37:L37"/>
    <mergeCell ref="K38:L38"/>
    <mergeCell ref="K39:L39"/>
    <mergeCell ref="M37:N37"/>
    <mergeCell ref="M38:N38"/>
    <mergeCell ref="M39:N39"/>
    <mergeCell ref="M40:N40"/>
    <mergeCell ref="M41:N41"/>
    <mergeCell ref="M42:N42"/>
    <mergeCell ref="M43:N43"/>
    <mergeCell ref="M47:N47"/>
    <mergeCell ref="M48:N48"/>
    <mergeCell ref="G49:H49"/>
    <mergeCell ref="G50:H50"/>
    <mergeCell ref="G51:H51"/>
    <mergeCell ref="G53:H53"/>
    <mergeCell ref="G52:H52"/>
    <mergeCell ref="K40:L40"/>
    <mergeCell ref="K41:L41"/>
    <mergeCell ref="E37:F37"/>
    <mergeCell ref="I41:J41"/>
    <mergeCell ref="I42:J42"/>
    <mergeCell ref="I43:J43"/>
    <mergeCell ref="K50:L50"/>
    <mergeCell ref="K51:L51"/>
    <mergeCell ref="K52:L52"/>
    <mergeCell ref="K53:L53"/>
    <mergeCell ref="G37:H37"/>
    <mergeCell ref="G38:H38"/>
    <mergeCell ref="G39:H39"/>
    <mergeCell ref="G40:H40"/>
    <mergeCell ref="G41:H41"/>
    <mergeCell ref="G42:H42"/>
    <mergeCell ref="G43:H43"/>
    <mergeCell ref="G47:H47"/>
    <mergeCell ref="G48:H48"/>
    <mergeCell ref="I47:J47"/>
    <mergeCell ref="I48:J48"/>
    <mergeCell ref="I49:J49"/>
    <mergeCell ref="I50:J50"/>
    <mergeCell ref="I51:J51"/>
    <mergeCell ref="I52:J52"/>
    <mergeCell ref="I53:J53"/>
    <mergeCell ref="I37:J37"/>
    <mergeCell ref="I38:J38"/>
    <mergeCell ref="I39:J39"/>
    <mergeCell ref="I40:J40"/>
    <mergeCell ref="W37:X37"/>
    <mergeCell ref="W38:X38"/>
    <mergeCell ref="W39:X39"/>
    <mergeCell ref="W40:X40"/>
    <mergeCell ref="W41:X41"/>
    <mergeCell ref="W42:X42"/>
    <mergeCell ref="W43:X43"/>
    <mergeCell ref="W47:X47"/>
    <mergeCell ref="W48:X48"/>
    <mergeCell ref="W49:X49"/>
    <mergeCell ref="W50:X50"/>
    <mergeCell ref="W51:X51"/>
    <mergeCell ref="W52:X52"/>
    <mergeCell ref="W53:X53"/>
    <mergeCell ref="Y37:Z37"/>
    <mergeCell ref="Y38:Z38"/>
    <mergeCell ref="Y39:Z39"/>
    <mergeCell ref="Y40:Z40"/>
    <mergeCell ref="Y41:Z41"/>
    <mergeCell ref="Y42:Z42"/>
    <mergeCell ref="Y43:Z43"/>
    <mergeCell ref="Y47:Z47"/>
    <mergeCell ref="Y48:Z48"/>
    <mergeCell ref="Y49:Z49"/>
    <mergeCell ref="Y50:Z50"/>
    <mergeCell ref="Y51:Z51"/>
    <mergeCell ref="Y52:Z52"/>
    <mergeCell ref="Y53:Z53"/>
    <mergeCell ref="Y44:Z44"/>
    <mergeCell ref="W45:X45"/>
    <mergeCell ref="Y45:Z45"/>
    <mergeCell ref="W46:X46"/>
    <mergeCell ref="Y46:Z46"/>
    <mergeCell ref="AA37:AB37"/>
    <mergeCell ref="AA38:AB38"/>
    <mergeCell ref="AA39:AB39"/>
    <mergeCell ref="AA40:AB40"/>
    <mergeCell ref="AA41:AB41"/>
    <mergeCell ref="AA42:AB42"/>
    <mergeCell ref="AA43:AB43"/>
    <mergeCell ref="AA47:AB47"/>
    <mergeCell ref="AA48:AB48"/>
    <mergeCell ref="AA44:AB44"/>
    <mergeCell ref="AA45:AB45"/>
    <mergeCell ref="AA46:AB46"/>
    <mergeCell ref="W1:X1"/>
    <mergeCell ref="Y1:Z1"/>
    <mergeCell ref="AA1:AB1"/>
    <mergeCell ref="AA49:AB49"/>
    <mergeCell ref="AA50:AB50"/>
    <mergeCell ref="AA51:AB51"/>
    <mergeCell ref="AA52:AB52"/>
    <mergeCell ref="AA53:AB53"/>
    <mergeCell ref="G44:H44"/>
    <mergeCell ref="G45:H45"/>
    <mergeCell ref="G46:H46"/>
    <mergeCell ref="I44:J44"/>
    <mergeCell ref="I45:J45"/>
    <mergeCell ref="I46:J46"/>
    <mergeCell ref="K44:L44"/>
    <mergeCell ref="M44:N44"/>
    <mergeCell ref="K45:L45"/>
    <mergeCell ref="M45:N45"/>
    <mergeCell ref="K46:L46"/>
    <mergeCell ref="M46:N46"/>
    <mergeCell ref="U44:V44"/>
    <mergeCell ref="U45:V45"/>
    <mergeCell ref="U46:V46"/>
    <mergeCell ref="W44:X44"/>
    <mergeCell ref="E1:F1"/>
    <mergeCell ref="G1:H1"/>
    <mergeCell ref="I1:J1"/>
    <mergeCell ref="K1:L1"/>
    <mergeCell ref="M1:N1"/>
    <mergeCell ref="O1:P1"/>
    <mergeCell ref="Q1:R1"/>
    <mergeCell ref="S1:T1"/>
    <mergeCell ref="U1:V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général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Nicoles</dc:creator>
  <cp:lastModifiedBy>Nicoles</cp:lastModifiedBy>
  <dcterms:created xsi:type="dcterms:W3CDTF">2012-01-03T08:30:26Z</dcterms:created>
  <dcterms:modified xsi:type="dcterms:W3CDTF">2012-01-10T13:58:28Z</dcterms:modified>
</cp:coreProperties>
</file>