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charts/chart29.xml" ContentType="application/vnd.openxmlformats-officedocument.drawingml.chart+xml"/>
  <Override PartName="/xl/charts/chart49.xml" ContentType="application/vnd.openxmlformats-officedocument.drawingml.chart+xml"/>
  <Override PartName="/xl/charts/chart58.xml" ContentType="application/vnd.openxmlformats-officedocument.drawingml.chart+xml"/>
  <Override PartName="/xl/charts/chart18.xml" ContentType="application/vnd.openxmlformats-officedocument.drawingml.chart+xml"/>
  <Override PartName="/xl/charts/chart27.xml" ContentType="application/vnd.openxmlformats-officedocument.drawingml.chart+xml"/>
  <Override PartName="/xl/charts/chart36.xml" ContentType="application/vnd.openxmlformats-officedocument.drawingml.chart+xml"/>
  <Override PartName="/xl/charts/chart38.xml" ContentType="application/vnd.openxmlformats-officedocument.drawingml.chart+xml"/>
  <Override PartName="/xl/charts/chart47.xml" ContentType="application/vnd.openxmlformats-officedocument.drawingml.chart+xml"/>
  <Override PartName="/xl/charts/chart56.xml" ContentType="application/vnd.openxmlformats-officedocument.drawingml.chart+xml"/>
  <Override PartName="/xl/charts/chart65.xml" ContentType="application/vnd.openxmlformats-officedocument.drawingml.chart+xml"/>
  <Override PartName="/xl/worksheets/sheet1.xml" ContentType="application/vnd.openxmlformats-officedocument.spreadsheetml.worksheet+xml"/>
  <Override PartName="/xl/charts/chart16.xml" ContentType="application/vnd.openxmlformats-officedocument.drawingml.chart+xml"/>
  <Override PartName="/xl/charts/chart25.xml" ContentType="application/vnd.openxmlformats-officedocument.drawingml.chart+xml"/>
  <Override PartName="/xl/charts/chart34.xml" ContentType="application/vnd.openxmlformats-officedocument.drawingml.chart+xml"/>
  <Override PartName="/xl/charts/chart45.xml" ContentType="application/vnd.openxmlformats-officedocument.drawingml.chart+xml"/>
  <Override PartName="/xl/charts/chart54.xml" ContentType="application/vnd.openxmlformats-officedocument.drawingml.chart+xml"/>
  <Override PartName="/xl/charts/chart63.xml" ContentType="application/vnd.openxmlformats-officedocument.drawingml.chart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chart61.xml" ContentType="application/vnd.openxmlformats-officedocument.drawingml.chart+xml"/>
  <Override PartName="/xl/charts/chart62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40.xml" ContentType="application/vnd.openxmlformats-officedocument.drawingml.chart+xml"/>
  <Override PartName="/xl/charts/chart41.xml" ContentType="application/vnd.openxmlformats-officedocument.drawingml.chart+xml"/>
  <Override PartName="/xl/charts/chart50.xml" ContentType="application/vnd.openxmlformats-officedocument.drawingml.chart+xml"/>
  <Override PartName="/xl/charts/chart60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chart5.xml" ContentType="application/vnd.openxmlformats-officedocument.drawingml.chart+xml"/>
  <Override PartName="/xl/charts/chart3.xml" ContentType="application/vnd.openxmlformats-officedocument.drawingml.chart+xml"/>
  <Override PartName="/xl/charts/chart59.xml" ContentType="application/vnd.openxmlformats-officedocument.drawingml.chart+xml"/>
  <Override PartName="/xl/workbook.xml" ContentType="application/vnd.ms-excel.sheet.macroEnabled.main+xml"/>
  <Override PartName="/xl/charts/chart1.xml" ContentType="application/vnd.openxmlformats-officedocument.drawingml.chart+xml"/>
  <Override PartName="/xl/charts/chart39.xml" ContentType="application/vnd.openxmlformats-officedocument.drawingml.chart+xml"/>
  <Override PartName="/xl/charts/chart48.xml" ContentType="application/vnd.openxmlformats-officedocument.drawingml.chart+xml"/>
  <Override PartName="/xl/charts/chart57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harts/chart19.xml" ContentType="application/vnd.openxmlformats-officedocument.drawingml.chart+xml"/>
  <Override PartName="/xl/charts/chart28.xml" ContentType="application/vnd.openxmlformats-officedocument.drawingml.chart+xml"/>
  <Override PartName="/xl/charts/chart37.xml" ContentType="application/vnd.openxmlformats-officedocument.drawingml.chart+xml"/>
  <Override PartName="/xl/charts/chart46.xml" ContentType="application/vnd.openxmlformats-officedocument.drawingml.chart+xml"/>
  <Override PartName="/xl/charts/chart55.xml" ContentType="application/vnd.openxmlformats-officedocument.drawingml.chart+xml"/>
  <Override PartName="/xl/charts/chart66.xml" ContentType="application/vnd.openxmlformats-officedocument.drawingml.chart+xml"/>
  <Default Extension="vml" ContentType="application/vnd.openxmlformats-officedocument.vmlDrawing"/>
  <Override PartName="/xl/charts/chart17.xml" ContentType="application/vnd.openxmlformats-officedocument.drawingml.chart+xml"/>
  <Override PartName="/xl/charts/chart26.xml" ContentType="application/vnd.openxmlformats-officedocument.drawingml.chart+xml"/>
  <Override PartName="/xl/charts/chart35.xml" ContentType="application/vnd.openxmlformats-officedocument.drawingml.chart+xml"/>
  <Override PartName="/xl/charts/chart44.xml" ContentType="application/vnd.openxmlformats-officedocument.drawingml.chart+xml"/>
  <Override PartName="/xl/charts/chart53.xml" ContentType="application/vnd.openxmlformats-officedocument.drawingml.chart+xml"/>
  <Override PartName="/xl/charts/chart64.xml" ContentType="application/vnd.openxmlformats-officedocument.drawingml.chart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195" windowWidth="20115" windowHeight="7875" activeTab="1"/>
  </bookViews>
  <sheets>
    <sheet name="saisie" sheetId="4" r:id="rId1"/>
    <sheet name="général" sheetId="1" r:id="rId2"/>
  </sheets>
  <definedNames>
    <definedName name="_xlnm._FilterDatabase" localSheetId="1" hidden="1">général!$A$22:$K$29</definedName>
  </definedNames>
  <calcPr calcId="124519"/>
</workbook>
</file>

<file path=xl/calcChain.xml><?xml version="1.0" encoding="utf-8"?>
<calcChain xmlns="http://schemas.openxmlformats.org/spreadsheetml/2006/main">
  <c r="L24" i="1"/>
  <c r="L25"/>
  <c r="L26"/>
  <c r="L27"/>
  <c r="L23"/>
  <c r="L1" i="4"/>
  <c r="E33" i="1" l="1"/>
  <c r="E34"/>
  <c r="E35"/>
  <c r="E36"/>
  <c r="E37"/>
  <c r="E38"/>
  <c r="E39"/>
  <c r="E40"/>
  <c r="E41"/>
  <c r="E42"/>
  <c r="E43"/>
  <c r="E44"/>
  <c r="E45"/>
  <c r="E46"/>
  <c r="E47"/>
  <c r="K5"/>
  <c r="M5"/>
  <c r="K6"/>
  <c r="M6"/>
  <c r="G7"/>
  <c r="I7"/>
  <c r="O8"/>
  <c r="Q8"/>
  <c r="S8"/>
  <c r="O9"/>
  <c r="Q9"/>
  <c r="S9"/>
  <c r="O10"/>
  <c r="Q10"/>
  <c r="S10"/>
  <c r="S32"/>
  <c r="S2" s="1"/>
  <c r="S33"/>
  <c r="S3" s="1"/>
  <c r="S35"/>
  <c r="S5" s="1"/>
  <c r="S36"/>
  <c r="S6" s="1"/>
  <c r="S34" l="1"/>
  <c r="S4" s="1"/>
  <c r="M40" l="1"/>
  <c r="M10" s="1"/>
  <c r="M39"/>
  <c r="M9" s="1"/>
  <c r="M38"/>
  <c r="M8" s="1"/>
  <c r="K40"/>
  <c r="K10" s="1"/>
  <c r="K39"/>
  <c r="K9" s="1"/>
  <c r="K38"/>
  <c r="K8" s="1"/>
  <c r="I40"/>
  <c r="I10" s="1"/>
  <c r="I39"/>
  <c r="I9" s="1"/>
  <c r="I38"/>
  <c r="I8" s="1"/>
  <c r="G40"/>
  <c r="G10" s="1"/>
  <c r="G39"/>
  <c r="G9" s="1"/>
  <c r="G38"/>
  <c r="G8" s="1"/>
  <c r="E10"/>
  <c r="E9"/>
  <c r="E8"/>
  <c r="C348"/>
  <c r="D348"/>
  <c r="E348"/>
  <c r="F348"/>
  <c r="G348"/>
  <c r="H348"/>
  <c r="P348"/>
  <c r="Q348"/>
  <c r="R348"/>
  <c r="S348"/>
  <c r="T348"/>
  <c r="U348"/>
  <c r="V348"/>
  <c r="I346"/>
  <c r="K346"/>
  <c r="L346"/>
  <c r="M346"/>
  <c r="N346"/>
  <c r="O346"/>
  <c r="P346"/>
  <c r="Q346"/>
  <c r="R346"/>
  <c r="S346"/>
  <c r="T346"/>
  <c r="U346"/>
  <c r="V346"/>
  <c r="V347" s="1"/>
  <c r="B348"/>
  <c r="B346"/>
  <c r="C321"/>
  <c r="D321"/>
  <c r="E321"/>
  <c r="F321"/>
  <c r="G321"/>
  <c r="H321"/>
  <c r="P321"/>
  <c r="Q321"/>
  <c r="R321"/>
  <c r="S321"/>
  <c r="T321"/>
  <c r="U321"/>
  <c r="V321"/>
  <c r="B321"/>
  <c r="I319"/>
  <c r="K319"/>
  <c r="L319"/>
  <c r="M319"/>
  <c r="N319"/>
  <c r="O319"/>
  <c r="P319"/>
  <c r="Q319"/>
  <c r="R319"/>
  <c r="S319"/>
  <c r="T319"/>
  <c r="U319"/>
  <c r="V319"/>
  <c r="V320" s="1"/>
  <c r="B319"/>
  <c r="C294"/>
  <c r="D294"/>
  <c r="E294"/>
  <c r="F294"/>
  <c r="G294"/>
  <c r="H294"/>
  <c r="P294"/>
  <c r="Q294"/>
  <c r="R294"/>
  <c r="S294"/>
  <c r="T294"/>
  <c r="U294"/>
  <c r="V294"/>
  <c r="B294"/>
  <c r="I292"/>
  <c r="K292"/>
  <c r="L292"/>
  <c r="M292"/>
  <c r="N292"/>
  <c r="O292"/>
  <c r="P292"/>
  <c r="Q292"/>
  <c r="R292"/>
  <c r="S292"/>
  <c r="T292"/>
  <c r="U292"/>
  <c r="V292"/>
  <c r="B292"/>
  <c r="C349" l="1"/>
  <c r="C295"/>
  <c r="M347"/>
  <c r="T347"/>
  <c r="P347"/>
  <c r="K347"/>
  <c r="O347"/>
  <c r="P320"/>
  <c r="K293"/>
  <c r="L347"/>
  <c r="R347"/>
  <c r="S347"/>
  <c r="Q347"/>
  <c r="U347"/>
  <c r="N347"/>
  <c r="E349"/>
  <c r="G349"/>
  <c r="D349"/>
  <c r="H349"/>
  <c r="B349"/>
  <c r="F349"/>
  <c r="V293"/>
  <c r="T293"/>
  <c r="O293"/>
  <c r="T320"/>
  <c r="Q293"/>
  <c r="N293"/>
  <c r="P293"/>
  <c r="S293"/>
  <c r="R320"/>
  <c r="N320"/>
  <c r="L320"/>
  <c r="M320"/>
  <c r="Q320"/>
  <c r="U320"/>
  <c r="C322"/>
  <c r="G322"/>
  <c r="D322"/>
  <c r="H322"/>
  <c r="K320"/>
  <c r="O320"/>
  <c r="S320"/>
  <c r="E322"/>
  <c r="B322"/>
  <c r="F322"/>
  <c r="L293"/>
  <c r="M293"/>
  <c r="U293"/>
  <c r="G295"/>
  <c r="R293"/>
  <c r="H295"/>
  <c r="E295"/>
  <c r="D295"/>
  <c r="B295"/>
  <c r="F295"/>
  <c r="C267"/>
  <c r="D267"/>
  <c r="E267"/>
  <c r="F267"/>
  <c r="G267"/>
  <c r="H267"/>
  <c r="P267"/>
  <c r="Q267"/>
  <c r="R267"/>
  <c r="S267"/>
  <c r="T267"/>
  <c r="U267"/>
  <c r="V267"/>
  <c r="B267"/>
  <c r="B268" s="1"/>
  <c r="I265"/>
  <c r="K265"/>
  <c r="L265"/>
  <c r="M265"/>
  <c r="N265"/>
  <c r="O265"/>
  <c r="P265"/>
  <c r="Q265"/>
  <c r="R265"/>
  <c r="S265"/>
  <c r="T265"/>
  <c r="U265"/>
  <c r="V265"/>
  <c r="V266" s="1"/>
  <c r="B265"/>
  <c r="I267"/>
  <c r="H265"/>
  <c r="C265"/>
  <c r="L29"/>
  <c r="C240"/>
  <c r="D240"/>
  <c r="E240"/>
  <c r="F240"/>
  <c r="G240"/>
  <c r="H240"/>
  <c r="I240"/>
  <c r="J240"/>
  <c r="K240"/>
  <c r="L240"/>
  <c r="M240"/>
  <c r="N240"/>
  <c r="O240"/>
  <c r="P240"/>
  <c r="Q240"/>
  <c r="R240"/>
  <c r="S240"/>
  <c r="T240"/>
  <c r="U240"/>
  <c r="V240"/>
  <c r="B240"/>
  <c r="C238"/>
  <c r="D238"/>
  <c r="E238"/>
  <c r="F238"/>
  <c r="G238"/>
  <c r="H238"/>
  <c r="I238"/>
  <c r="J238"/>
  <c r="K238"/>
  <c r="L238"/>
  <c r="M238"/>
  <c r="N238"/>
  <c r="O238"/>
  <c r="P238"/>
  <c r="Q238"/>
  <c r="R238"/>
  <c r="S238"/>
  <c r="T238"/>
  <c r="U238"/>
  <c r="V238"/>
  <c r="V239" s="1"/>
  <c r="B238"/>
  <c r="S47"/>
  <c r="S17" s="1"/>
  <c r="S46"/>
  <c r="S16" s="1"/>
  <c r="S45"/>
  <c r="S15" s="1"/>
  <c r="S44"/>
  <c r="S14" s="1"/>
  <c r="S43"/>
  <c r="S13" s="1"/>
  <c r="S42"/>
  <c r="S12" s="1"/>
  <c r="S41"/>
  <c r="S11" s="1"/>
  <c r="S37"/>
  <c r="S7" s="1"/>
  <c r="C214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B214"/>
  <c r="C212"/>
  <c r="D212"/>
  <c r="E212"/>
  <c r="F212"/>
  <c r="G212"/>
  <c r="H212"/>
  <c r="I212"/>
  <c r="J212"/>
  <c r="K212"/>
  <c r="L212"/>
  <c r="M212"/>
  <c r="N212"/>
  <c r="O212"/>
  <c r="P212"/>
  <c r="Q212"/>
  <c r="R212"/>
  <c r="S212"/>
  <c r="T212"/>
  <c r="U212"/>
  <c r="V212"/>
  <c r="V213" s="1"/>
  <c r="B212"/>
  <c r="Q47"/>
  <c r="Q17" s="1"/>
  <c r="Q46"/>
  <c r="Q16" s="1"/>
  <c r="Q45"/>
  <c r="Q15" s="1"/>
  <c r="Q44"/>
  <c r="Q14" s="1"/>
  <c r="Q43"/>
  <c r="Q13" s="1"/>
  <c r="Q42"/>
  <c r="Q12" s="1"/>
  <c r="Q41"/>
  <c r="Q11" s="1"/>
  <c r="Q37"/>
  <c r="Q7" s="1"/>
  <c r="Q36"/>
  <c r="Q6" s="1"/>
  <c r="Q35"/>
  <c r="Q5" s="1"/>
  <c r="Q33"/>
  <c r="Q3" s="1"/>
  <c r="Q32"/>
  <c r="Q2" s="1"/>
  <c r="C188"/>
  <c r="D188"/>
  <c r="E188"/>
  <c r="F188"/>
  <c r="G188"/>
  <c r="H188"/>
  <c r="I188"/>
  <c r="J188"/>
  <c r="K188"/>
  <c r="L188"/>
  <c r="M188"/>
  <c r="N188"/>
  <c r="O188"/>
  <c r="P188"/>
  <c r="Q188"/>
  <c r="R188"/>
  <c r="S188"/>
  <c r="T188"/>
  <c r="U188"/>
  <c r="V188"/>
  <c r="B188"/>
  <c r="C186"/>
  <c r="D186"/>
  <c r="E186"/>
  <c r="F186"/>
  <c r="G186"/>
  <c r="H186"/>
  <c r="I186"/>
  <c r="J186"/>
  <c r="K186"/>
  <c r="L186"/>
  <c r="M186"/>
  <c r="N186"/>
  <c r="O186"/>
  <c r="P186"/>
  <c r="Q186"/>
  <c r="R186"/>
  <c r="S186"/>
  <c r="T186"/>
  <c r="U186"/>
  <c r="V186"/>
  <c r="B186"/>
  <c r="O47"/>
  <c r="O17" s="1"/>
  <c r="O46"/>
  <c r="O16" s="1"/>
  <c r="O45"/>
  <c r="O15" s="1"/>
  <c r="O44"/>
  <c r="O14" s="1"/>
  <c r="O43"/>
  <c r="O13" s="1"/>
  <c r="O42"/>
  <c r="O12" s="1"/>
  <c r="O41"/>
  <c r="O11" s="1"/>
  <c r="O37"/>
  <c r="O7" s="1"/>
  <c r="O36"/>
  <c r="O6" s="1"/>
  <c r="I35"/>
  <c r="I5" s="1"/>
  <c r="O35"/>
  <c r="O5" s="1"/>
  <c r="O33"/>
  <c r="O3" s="1"/>
  <c r="O32"/>
  <c r="O2" s="1"/>
  <c r="C162"/>
  <c r="D162"/>
  <c r="E162"/>
  <c r="F162"/>
  <c r="G162"/>
  <c r="H162"/>
  <c r="I162"/>
  <c r="J162"/>
  <c r="K162"/>
  <c r="L162"/>
  <c r="M162"/>
  <c r="N162"/>
  <c r="O162"/>
  <c r="P162"/>
  <c r="Q162"/>
  <c r="R162"/>
  <c r="S162"/>
  <c r="T162"/>
  <c r="U162"/>
  <c r="V162"/>
  <c r="B162"/>
  <c r="C160"/>
  <c r="D160"/>
  <c r="E160"/>
  <c r="F160"/>
  <c r="G160"/>
  <c r="H160"/>
  <c r="I160"/>
  <c r="J160"/>
  <c r="K160"/>
  <c r="L160"/>
  <c r="M160"/>
  <c r="N160"/>
  <c r="O160"/>
  <c r="P160"/>
  <c r="Q160"/>
  <c r="R160"/>
  <c r="S160"/>
  <c r="T160"/>
  <c r="U160"/>
  <c r="V160"/>
  <c r="B160"/>
  <c r="M47"/>
  <c r="M17" s="1"/>
  <c r="M46"/>
  <c r="M16" s="1"/>
  <c r="M45"/>
  <c r="M15" s="1"/>
  <c r="M44"/>
  <c r="M14" s="1"/>
  <c r="M43"/>
  <c r="M13" s="1"/>
  <c r="M42"/>
  <c r="M12" s="1"/>
  <c r="M41"/>
  <c r="M11" s="1"/>
  <c r="K42"/>
  <c r="K12" s="1"/>
  <c r="M37"/>
  <c r="M7" s="1"/>
  <c r="M33"/>
  <c r="M3" s="1"/>
  <c r="M32"/>
  <c r="M2" s="1"/>
  <c r="C134"/>
  <c r="D134"/>
  <c r="E134"/>
  <c r="F134"/>
  <c r="G134"/>
  <c r="H134"/>
  <c r="I134"/>
  <c r="J134"/>
  <c r="K134"/>
  <c r="L134"/>
  <c r="M134"/>
  <c r="N134"/>
  <c r="O134"/>
  <c r="P134"/>
  <c r="Q134"/>
  <c r="R134"/>
  <c r="S134"/>
  <c r="T134"/>
  <c r="U134"/>
  <c r="V134"/>
  <c r="B134"/>
  <c r="B135" s="1"/>
  <c r="C132"/>
  <c r="D132"/>
  <c r="E132"/>
  <c r="F132"/>
  <c r="G132"/>
  <c r="H132"/>
  <c r="I132"/>
  <c r="J132"/>
  <c r="K132"/>
  <c r="L132"/>
  <c r="M132"/>
  <c r="N132"/>
  <c r="O132"/>
  <c r="P132"/>
  <c r="Q132"/>
  <c r="R132"/>
  <c r="S132"/>
  <c r="T132"/>
  <c r="U132"/>
  <c r="V132"/>
  <c r="V133" s="1"/>
  <c r="B132"/>
  <c r="K47"/>
  <c r="K17" s="1"/>
  <c r="K46"/>
  <c r="K16" s="1"/>
  <c r="K45"/>
  <c r="K15" s="1"/>
  <c r="K44"/>
  <c r="K14" s="1"/>
  <c r="K43"/>
  <c r="K13" s="1"/>
  <c r="K41"/>
  <c r="K11" s="1"/>
  <c r="K37"/>
  <c r="K7" s="1"/>
  <c r="K33"/>
  <c r="K3" s="1"/>
  <c r="K32"/>
  <c r="K2" s="1"/>
  <c r="I32"/>
  <c r="I2" s="1"/>
  <c r="C107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V107"/>
  <c r="B107"/>
  <c r="C108" s="1"/>
  <c r="C105"/>
  <c r="D105"/>
  <c r="E105"/>
  <c r="F105"/>
  <c r="G105"/>
  <c r="H105"/>
  <c r="I105"/>
  <c r="J105"/>
  <c r="K105"/>
  <c r="L105"/>
  <c r="M105"/>
  <c r="N105"/>
  <c r="O105"/>
  <c r="P105"/>
  <c r="Q105"/>
  <c r="R105"/>
  <c r="S105"/>
  <c r="T105"/>
  <c r="U105"/>
  <c r="V105"/>
  <c r="V106" s="1"/>
  <c r="B105"/>
  <c r="C82"/>
  <c r="D82"/>
  <c r="E82"/>
  <c r="F82"/>
  <c r="G82"/>
  <c r="H82"/>
  <c r="I82"/>
  <c r="J82"/>
  <c r="K82"/>
  <c r="L82"/>
  <c r="M82"/>
  <c r="N82"/>
  <c r="O82"/>
  <c r="P82"/>
  <c r="Q82"/>
  <c r="R82"/>
  <c r="S82"/>
  <c r="T82"/>
  <c r="U82"/>
  <c r="V82"/>
  <c r="B82"/>
  <c r="C80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V81" s="1"/>
  <c r="B80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U161" l="1"/>
  <c r="T106"/>
  <c r="T163"/>
  <c r="M321"/>
  <c r="M294"/>
  <c r="M348"/>
  <c r="M267"/>
  <c r="Q34"/>
  <c r="Q4" s="1"/>
  <c r="D106"/>
  <c r="E161"/>
  <c r="K34"/>
  <c r="K4" s="1"/>
  <c r="T187"/>
  <c r="O34"/>
  <c r="O4" s="1"/>
  <c r="T189"/>
  <c r="G265"/>
  <c r="U39"/>
  <c r="U9" s="1"/>
  <c r="W39"/>
  <c r="W9" s="1"/>
  <c r="AA39"/>
  <c r="AA9" s="1"/>
  <c r="Y39"/>
  <c r="Y9" s="1"/>
  <c r="S106"/>
  <c r="P161"/>
  <c r="T213"/>
  <c r="U36"/>
  <c r="U6" s="1"/>
  <c r="W36"/>
  <c r="W6" s="1"/>
  <c r="Y36"/>
  <c r="Y6" s="1"/>
  <c r="AA36"/>
  <c r="AA6" s="1"/>
  <c r="AA38"/>
  <c r="AA8" s="1"/>
  <c r="Y38"/>
  <c r="Y8" s="1"/>
  <c r="U38"/>
  <c r="U8" s="1"/>
  <c r="W38"/>
  <c r="W8" s="1"/>
  <c r="T239"/>
  <c r="G241"/>
  <c r="AA35"/>
  <c r="AA5" s="1"/>
  <c r="AA33"/>
  <c r="AA3" s="1"/>
  <c r="U35"/>
  <c r="U5" s="1"/>
  <c r="W32"/>
  <c r="W2" s="1"/>
  <c r="U33"/>
  <c r="U3" s="1"/>
  <c r="W35"/>
  <c r="W5" s="1"/>
  <c r="Y32"/>
  <c r="Y2" s="1"/>
  <c r="W33"/>
  <c r="Y35"/>
  <c r="Y5" s="1"/>
  <c r="AA32"/>
  <c r="AA2" s="1"/>
  <c r="Y33"/>
  <c r="Y3" s="1"/>
  <c r="U32"/>
  <c r="U2" s="1"/>
  <c r="W40"/>
  <c r="W10" s="1"/>
  <c r="J321"/>
  <c r="AA40"/>
  <c r="AA10" s="1"/>
  <c r="Y40"/>
  <c r="Y10" s="1"/>
  <c r="U40"/>
  <c r="U10" s="1"/>
  <c r="J348"/>
  <c r="J294"/>
  <c r="J267"/>
  <c r="U44"/>
  <c r="U14" s="1"/>
  <c r="L267"/>
  <c r="O321"/>
  <c r="O294"/>
  <c r="O348"/>
  <c r="O267"/>
  <c r="U45"/>
  <c r="U15" s="1"/>
  <c r="E265"/>
  <c r="E292"/>
  <c r="E319"/>
  <c r="I348"/>
  <c r="E346"/>
  <c r="I321"/>
  <c r="I294"/>
  <c r="K294"/>
  <c r="J292"/>
  <c r="J346"/>
  <c r="K321"/>
  <c r="K348"/>
  <c r="J319"/>
  <c r="U46"/>
  <c r="U16" s="1"/>
  <c r="C319"/>
  <c r="C292"/>
  <c r="C346"/>
  <c r="N294"/>
  <c r="F292"/>
  <c r="F346"/>
  <c r="F319"/>
  <c r="N348"/>
  <c r="N321"/>
  <c r="U41"/>
  <c r="U11" s="1"/>
  <c r="K267"/>
  <c r="D346"/>
  <c r="D319"/>
  <c r="D292"/>
  <c r="H346"/>
  <c r="H292"/>
  <c r="H319"/>
  <c r="L348"/>
  <c r="AA46"/>
  <c r="AA16" s="1"/>
  <c r="AA42"/>
  <c r="AA12" s="1"/>
  <c r="L321"/>
  <c r="G319"/>
  <c r="Y44"/>
  <c r="Y14" s="1"/>
  <c r="Y37"/>
  <c r="Y7" s="1"/>
  <c r="W46"/>
  <c r="W16" s="1"/>
  <c r="W42"/>
  <c r="W12" s="1"/>
  <c r="G292"/>
  <c r="W44"/>
  <c r="W14" s="1"/>
  <c r="G346"/>
  <c r="AA43"/>
  <c r="AA13" s="1"/>
  <c r="W47"/>
  <c r="W17" s="1"/>
  <c r="AA45"/>
  <c r="AA15" s="1"/>
  <c r="AA41"/>
  <c r="AA11" s="1"/>
  <c r="Y47"/>
  <c r="Y17" s="1"/>
  <c r="Y43"/>
  <c r="Y13" s="1"/>
  <c r="W45"/>
  <c r="W15" s="1"/>
  <c r="W41"/>
  <c r="W11" s="1"/>
  <c r="AA44"/>
  <c r="AA14" s="1"/>
  <c r="AA37"/>
  <c r="AA7" s="1"/>
  <c r="Y46"/>
  <c r="Y16" s="1"/>
  <c r="Y42"/>
  <c r="Y12" s="1"/>
  <c r="L294"/>
  <c r="W37"/>
  <c r="W7" s="1"/>
  <c r="AA47"/>
  <c r="AA17" s="1"/>
  <c r="Y45"/>
  <c r="Y15" s="1"/>
  <c r="Y41"/>
  <c r="Y11" s="1"/>
  <c r="W43"/>
  <c r="W13" s="1"/>
  <c r="U43"/>
  <c r="U13" s="1"/>
  <c r="J265"/>
  <c r="H266" s="1"/>
  <c r="F265"/>
  <c r="N267"/>
  <c r="I55"/>
  <c r="I106"/>
  <c r="N106"/>
  <c r="O106"/>
  <c r="K106"/>
  <c r="G106"/>
  <c r="B106"/>
  <c r="R133"/>
  <c r="Q133"/>
  <c r="L133"/>
  <c r="J133"/>
  <c r="D133"/>
  <c r="F133"/>
  <c r="O213"/>
  <c r="J213"/>
  <c r="P106"/>
  <c r="L106"/>
  <c r="M161"/>
  <c r="O187"/>
  <c r="N187"/>
  <c r="J187"/>
  <c r="E187"/>
  <c r="C187"/>
  <c r="P239"/>
  <c r="M239"/>
  <c r="E239"/>
  <c r="D239"/>
  <c r="S133"/>
  <c r="K133"/>
  <c r="C133"/>
  <c r="J161"/>
  <c r="R106"/>
  <c r="U133"/>
  <c r="O133"/>
  <c r="I133"/>
  <c r="T161"/>
  <c r="R161"/>
  <c r="N161"/>
  <c r="I161"/>
  <c r="D161"/>
  <c r="R213"/>
  <c r="N213"/>
  <c r="H213"/>
  <c r="H161"/>
  <c r="I187"/>
  <c r="U187"/>
  <c r="R187"/>
  <c r="M187"/>
  <c r="H187"/>
  <c r="F187"/>
  <c r="S213"/>
  <c r="K213"/>
  <c r="F213"/>
  <c r="C213"/>
  <c r="H239"/>
  <c r="U266"/>
  <c r="U42"/>
  <c r="U12" s="1"/>
  <c r="U47"/>
  <c r="U17" s="1"/>
  <c r="D265"/>
  <c r="O266"/>
  <c r="U37"/>
  <c r="U7" s="1"/>
  <c r="S266"/>
  <c r="K266"/>
  <c r="R266"/>
  <c r="N266"/>
  <c r="Q266"/>
  <c r="M266"/>
  <c r="L266"/>
  <c r="P266"/>
  <c r="T266"/>
  <c r="F268"/>
  <c r="J268"/>
  <c r="D268"/>
  <c r="H268"/>
  <c r="C268"/>
  <c r="G268"/>
  <c r="E268"/>
  <c r="I268"/>
  <c r="F241"/>
  <c r="U241"/>
  <c r="N241"/>
  <c r="B241"/>
  <c r="O241"/>
  <c r="U239"/>
  <c r="L239"/>
  <c r="B239"/>
  <c r="F239"/>
  <c r="J239"/>
  <c r="N239"/>
  <c r="R239"/>
  <c r="I239"/>
  <c r="Q239"/>
  <c r="T241"/>
  <c r="P241"/>
  <c r="L241"/>
  <c r="H241"/>
  <c r="D241"/>
  <c r="S241"/>
  <c r="J241"/>
  <c r="R241"/>
  <c r="C239"/>
  <c r="G239"/>
  <c r="K239"/>
  <c r="O239"/>
  <c r="S239"/>
  <c r="C241"/>
  <c r="K241"/>
  <c r="V241"/>
  <c r="V242" s="1"/>
  <c r="E241"/>
  <c r="I241"/>
  <c r="M241"/>
  <c r="Q241"/>
  <c r="U215"/>
  <c r="B215"/>
  <c r="S215"/>
  <c r="G213"/>
  <c r="L213"/>
  <c r="E213"/>
  <c r="B213"/>
  <c r="Q213"/>
  <c r="D213"/>
  <c r="P213"/>
  <c r="F215"/>
  <c r="J215"/>
  <c r="V215"/>
  <c r="V216" s="1"/>
  <c r="I213"/>
  <c r="M213"/>
  <c r="U213"/>
  <c r="C215"/>
  <c r="G215"/>
  <c r="O215"/>
  <c r="D215"/>
  <c r="H215"/>
  <c r="L215"/>
  <c r="P215"/>
  <c r="T215"/>
  <c r="N215"/>
  <c r="R215"/>
  <c r="K215"/>
  <c r="E215"/>
  <c r="I215"/>
  <c r="M215"/>
  <c r="Q215"/>
  <c r="L187"/>
  <c r="Q187"/>
  <c r="V187"/>
  <c r="B187"/>
  <c r="G187"/>
  <c r="K187"/>
  <c r="S187"/>
  <c r="E189"/>
  <c r="I189"/>
  <c r="U189"/>
  <c r="D187"/>
  <c r="P187"/>
  <c r="B189"/>
  <c r="N189"/>
  <c r="V189"/>
  <c r="C189"/>
  <c r="G189"/>
  <c r="K189"/>
  <c r="O189"/>
  <c r="S189"/>
  <c r="M189"/>
  <c r="Q189"/>
  <c r="F189"/>
  <c r="J189"/>
  <c r="R189"/>
  <c r="D189"/>
  <c r="H189"/>
  <c r="L189"/>
  <c r="P189"/>
  <c r="U163"/>
  <c r="U164" s="1"/>
  <c r="V163"/>
  <c r="F161"/>
  <c r="L161"/>
  <c r="Q161"/>
  <c r="V161"/>
  <c r="B161"/>
  <c r="C161"/>
  <c r="G161"/>
  <c r="K161"/>
  <c r="O161"/>
  <c r="S161"/>
  <c r="B163"/>
  <c r="F163"/>
  <c r="J163"/>
  <c r="N163"/>
  <c r="R163"/>
  <c r="I163"/>
  <c r="Q163"/>
  <c r="C163"/>
  <c r="G163"/>
  <c r="K163"/>
  <c r="O163"/>
  <c r="S163"/>
  <c r="E163"/>
  <c r="M163"/>
  <c r="M164" s="1"/>
  <c r="D163"/>
  <c r="H163"/>
  <c r="L163"/>
  <c r="P163"/>
  <c r="M34"/>
  <c r="M4" s="1"/>
  <c r="U135"/>
  <c r="O135"/>
  <c r="G133"/>
  <c r="N133"/>
  <c r="B133"/>
  <c r="B136" s="1"/>
  <c r="B137" s="1"/>
  <c r="H133"/>
  <c r="P133"/>
  <c r="T133"/>
  <c r="J135"/>
  <c r="R135"/>
  <c r="E133"/>
  <c r="M133"/>
  <c r="C135"/>
  <c r="K135"/>
  <c r="S135"/>
  <c r="D135"/>
  <c r="H135"/>
  <c r="L135"/>
  <c r="P135"/>
  <c r="T135"/>
  <c r="F135"/>
  <c r="N135"/>
  <c r="V135"/>
  <c r="V136" s="1"/>
  <c r="V138" s="1"/>
  <c r="G135"/>
  <c r="E135"/>
  <c r="I135"/>
  <c r="M135"/>
  <c r="Q135"/>
  <c r="V108"/>
  <c r="V109" s="1"/>
  <c r="P108"/>
  <c r="F106"/>
  <c r="C106"/>
  <c r="C109" s="1"/>
  <c r="H106"/>
  <c r="E106"/>
  <c r="M106"/>
  <c r="Q106"/>
  <c r="U106"/>
  <c r="K108"/>
  <c r="S108"/>
  <c r="S109" s="1"/>
  <c r="J106"/>
  <c r="D108"/>
  <c r="L108"/>
  <c r="T108"/>
  <c r="T109" s="1"/>
  <c r="E108"/>
  <c r="I108"/>
  <c r="M108"/>
  <c r="Q108"/>
  <c r="U108"/>
  <c r="G108"/>
  <c r="O108"/>
  <c r="H108"/>
  <c r="B108"/>
  <c r="F108"/>
  <c r="J108"/>
  <c r="N108"/>
  <c r="R108"/>
  <c r="U55"/>
  <c r="Q55"/>
  <c r="R81"/>
  <c r="K55"/>
  <c r="M81"/>
  <c r="J81"/>
  <c r="J55"/>
  <c r="G83"/>
  <c r="O55"/>
  <c r="R55"/>
  <c r="M55"/>
  <c r="S81"/>
  <c r="O81"/>
  <c r="K81"/>
  <c r="G81"/>
  <c r="C81"/>
  <c r="T55"/>
  <c r="Q81"/>
  <c r="N81"/>
  <c r="F81"/>
  <c r="D83"/>
  <c r="S83"/>
  <c r="C83"/>
  <c r="F83"/>
  <c r="O83"/>
  <c r="B83"/>
  <c r="E83"/>
  <c r="K83"/>
  <c r="B81"/>
  <c r="U81"/>
  <c r="I81"/>
  <c r="R83"/>
  <c r="J83"/>
  <c r="P81"/>
  <c r="H81"/>
  <c r="D81"/>
  <c r="U83"/>
  <c r="I83"/>
  <c r="E81"/>
  <c r="V83"/>
  <c r="V84" s="1"/>
  <c r="N83"/>
  <c r="T81"/>
  <c r="L81"/>
  <c r="Q83"/>
  <c r="M83"/>
  <c r="M84" s="1"/>
  <c r="T83"/>
  <c r="P83"/>
  <c r="L83"/>
  <c r="H83"/>
  <c r="S55"/>
  <c r="N55"/>
  <c r="L55"/>
  <c r="P55"/>
  <c r="I47"/>
  <c r="I17" s="1"/>
  <c r="I46"/>
  <c r="I16" s="1"/>
  <c r="I45"/>
  <c r="I15" s="1"/>
  <c r="I44"/>
  <c r="I14" s="1"/>
  <c r="G47"/>
  <c r="G17" s="1"/>
  <c r="G46"/>
  <c r="G16" s="1"/>
  <c r="G45"/>
  <c r="G15" s="1"/>
  <c r="G44"/>
  <c r="G14" s="1"/>
  <c r="I43"/>
  <c r="I13" s="1"/>
  <c r="G43"/>
  <c r="G13" s="1"/>
  <c r="I41"/>
  <c r="I11" s="1"/>
  <c r="G41"/>
  <c r="G11" s="1"/>
  <c r="I36"/>
  <c r="I6" s="1"/>
  <c r="G36"/>
  <c r="G6" s="1"/>
  <c r="G35"/>
  <c r="G5" s="1"/>
  <c r="I33"/>
  <c r="G33"/>
  <c r="G3" s="1"/>
  <c r="G32"/>
  <c r="G2" s="1"/>
  <c r="E11"/>
  <c r="T164" l="1"/>
  <c r="O84"/>
  <c r="U242"/>
  <c r="U244" s="1"/>
  <c r="B242"/>
  <c r="F84"/>
  <c r="H242"/>
  <c r="H243" s="1"/>
  <c r="T190"/>
  <c r="T192" s="1"/>
  <c r="R109"/>
  <c r="O216"/>
  <c r="O219" s="1"/>
  <c r="E242"/>
  <c r="E243" s="1"/>
  <c r="L268"/>
  <c r="L269" s="1"/>
  <c r="G109"/>
  <c r="D109"/>
  <c r="R84"/>
  <c r="B109"/>
  <c r="Q136"/>
  <c r="H109"/>
  <c r="I136"/>
  <c r="I138" s="1"/>
  <c r="E190"/>
  <c r="E192" s="1"/>
  <c r="T216"/>
  <c r="T217" s="1"/>
  <c r="G242"/>
  <c r="G245" s="1"/>
  <c r="S216"/>
  <c r="S218" s="1"/>
  <c r="D136"/>
  <c r="D139" s="1"/>
  <c r="D164"/>
  <c r="D165" s="1"/>
  <c r="J164"/>
  <c r="J167" s="1"/>
  <c r="V164"/>
  <c r="V165" s="1"/>
  <c r="H136"/>
  <c r="H138" s="1"/>
  <c r="E216"/>
  <c r="E218" s="1"/>
  <c r="I34"/>
  <c r="I4" s="1"/>
  <c r="I3"/>
  <c r="R268"/>
  <c r="R269" s="1"/>
  <c r="W34"/>
  <c r="W4" s="1"/>
  <c r="W3"/>
  <c r="O109"/>
  <c r="L109"/>
  <c r="K109"/>
  <c r="P109"/>
  <c r="L136"/>
  <c r="L137" s="1"/>
  <c r="K136"/>
  <c r="K137" s="1"/>
  <c r="R136"/>
  <c r="R139" s="1"/>
  <c r="O136"/>
  <c r="O138" s="1"/>
  <c r="L164"/>
  <c r="L167" s="1"/>
  <c r="E164"/>
  <c r="E166" s="1"/>
  <c r="R164"/>
  <c r="R165" s="1"/>
  <c r="N190"/>
  <c r="N193" s="1"/>
  <c r="U190"/>
  <c r="U192" s="1"/>
  <c r="P242"/>
  <c r="P244" s="1"/>
  <c r="F266"/>
  <c r="F269" s="1"/>
  <c r="Q164"/>
  <c r="Q167" s="1"/>
  <c r="H190"/>
  <c r="H191" s="1"/>
  <c r="F216"/>
  <c r="F219" s="1"/>
  <c r="R190"/>
  <c r="R192" s="1"/>
  <c r="I190"/>
  <c r="I191" s="1"/>
  <c r="H216"/>
  <c r="H217" s="1"/>
  <c r="N242"/>
  <c r="N245" s="1"/>
  <c r="B138"/>
  <c r="V139"/>
  <c r="C84"/>
  <c r="Q109"/>
  <c r="M216"/>
  <c r="M218" s="1"/>
  <c r="Y34"/>
  <c r="Y4" s="1"/>
  <c r="N84"/>
  <c r="V137"/>
  <c r="B139"/>
  <c r="Q190"/>
  <c r="Q191" s="1"/>
  <c r="R216"/>
  <c r="R219" s="1"/>
  <c r="M242"/>
  <c r="M243" s="1"/>
  <c r="L242"/>
  <c r="L245" s="1"/>
  <c r="AA34"/>
  <c r="AA4" s="1"/>
  <c r="J109"/>
  <c r="M109"/>
  <c r="U136"/>
  <c r="U139" s="1"/>
  <c r="P164"/>
  <c r="P166" s="1"/>
  <c r="I164"/>
  <c r="I167" s="1"/>
  <c r="J190"/>
  <c r="J193" s="1"/>
  <c r="C190"/>
  <c r="C192" s="1"/>
  <c r="J216"/>
  <c r="J219" s="1"/>
  <c r="D242"/>
  <c r="D245" s="1"/>
  <c r="T242"/>
  <c r="T243" s="1"/>
  <c r="U34"/>
  <c r="U4" s="1"/>
  <c r="J266"/>
  <c r="J269" s="1"/>
  <c r="J270" s="1"/>
  <c r="D266"/>
  <c r="D269" s="1"/>
  <c r="G266"/>
  <c r="G269" s="1"/>
  <c r="G271" s="1"/>
  <c r="H347"/>
  <c r="H350" s="1"/>
  <c r="H351" s="1"/>
  <c r="T268"/>
  <c r="T269" s="1"/>
  <c r="F320"/>
  <c r="F323" s="1"/>
  <c r="F325" s="1"/>
  <c r="C266"/>
  <c r="C269" s="1"/>
  <c r="J320"/>
  <c r="I320"/>
  <c r="M295"/>
  <c r="M296" s="1"/>
  <c r="M297" s="1"/>
  <c r="K295"/>
  <c r="K296" s="1"/>
  <c r="R295"/>
  <c r="R296" s="1"/>
  <c r="R299" s="1"/>
  <c r="V295"/>
  <c r="V296" s="1"/>
  <c r="V297" s="1"/>
  <c r="O295"/>
  <c r="O296" s="1"/>
  <c r="O297" s="1"/>
  <c r="P295"/>
  <c r="P296" s="1"/>
  <c r="Q295"/>
  <c r="Q296" s="1"/>
  <c r="Q297" s="1"/>
  <c r="S295"/>
  <c r="S296" s="1"/>
  <c r="S299" s="1"/>
  <c r="T295"/>
  <c r="T296" s="1"/>
  <c r="T298" s="1"/>
  <c r="U295"/>
  <c r="U296" s="1"/>
  <c r="U298" s="1"/>
  <c r="J295"/>
  <c r="L295"/>
  <c r="L296" s="1"/>
  <c r="L299" s="1"/>
  <c r="I295"/>
  <c r="N295"/>
  <c r="N296" s="1"/>
  <c r="N299" s="1"/>
  <c r="S268"/>
  <c r="S269" s="1"/>
  <c r="S270" s="1"/>
  <c r="E266"/>
  <c r="E269" s="1"/>
  <c r="E270" s="1"/>
  <c r="O299"/>
  <c r="P298"/>
  <c r="P349"/>
  <c r="P350" s="1"/>
  <c r="P351" s="1"/>
  <c r="V322"/>
  <c r="V323" s="1"/>
  <c r="T322"/>
  <c r="T323" s="1"/>
  <c r="M322"/>
  <c r="M323" s="1"/>
  <c r="M324" s="1"/>
  <c r="K322"/>
  <c r="K323" s="1"/>
  <c r="K326" s="1"/>
  <c r="Q322"/>
  <c r="Q323" s="1"/>
  <c r="Q325" s="1"/>
  <c r="J322"/>
  <c r="O322"/>
  <c r="O323" s="1"/>
  <c r="O325" s="1"/>
  <c r="L322"/>
  <c r="L323" s="1"/>
  <c r="U322"/>
  <c r="U323" s="1"/>
  <c r="U324" s="1"/>
  <c r="N322"/>
  <c r="N323" s="1"/>
  <c r="N324" s="1"/>
  <c r="P322"/>
  <c r="P323" s="1"/>
  <c r="R322"/>
  <c r="R323" s="1"/>
  <c r="S322"/>
  <c r="S323" s="1"/>
  <c r="I322"/>
  <c r="Q268"/>
  <c r="O268"/>
  <c r="O269" s="1"/>
  <c r="O270" s="1"/>
  <c r="U268"/>
  <c r="U269" s="1"/>
  <c r="I266"/>
  <c r="I269" s="1"/>
  <c r="M268"/>
  <c r="M269" s="1"/>
  <c r="K268"/>
  <c r="K269" s="1"/>
  <c r="P268"/>
  <c r="P269" s="1"/>
  <c r="V268"/>
  <c r="V269" s="1"/>
  <c r="V270" s="1"/>
  <c r="Q269"/>
  <c r="Q271" s="1"/>
  <c r="B266"/>
  <c r="B269" s="1"/>
  <c r="B270" s="1"/>
  <c r="H293"/>
  <c r="H296" s="1"/>
  <c r="H297" s="1"/>
  <c r="F293"/>
  <c r="F296" s="1"/>
  <c r="F297" s="1"/>
  <c r="B347"/>
  <c r="B350" s="1"/>
  <c r="B351" s="1"/>
  <c r="C347"/>
  <c r="C350" s="1"/>
  <c r="C351" s="1"/>
  <c r="J347"/>
  <c r="I347"/>
  <c r="V349"/>
  <c r="V350" s="1"/>
  <c r="V351" s="1"/>
  <c r="U349"/>
  <c r="U350" s="1"/>
  <c r="U351" s="1"/>
  <c r="N349"/>
  <c r="N350" s="1"/>
  <c r="N351" s="1"/>
  <c r="I349"/>
  <c r="R349"/>
  <c r="R350" s="1"/>
  <c r="R351" s="1"/>
  <c r="K349"/>
  <c r="K350" s="1"/>
  <c r="K351" s="1"/>
  <c r="L349"/>
  <c r="L350" s="1"/>
  <c r="L351" s="1"/>
  <c r="M349"/>
  <c r="M350" s="1"/>
  <c r="M351" s="1"/>
  <c r="O349"/>
  <c r="O350" s="1"/>
  <c r="O351" s="1"/>
  <c r="S349"/>
  <c r="S350" s="1"/>
  <c r="S351" s="1"/>
  <c r="T349"/>
  <c r="T350" s="1"/>
  <c r="T351" s="1"/>
  <c r="Q349"/>
  <c r="Q350" s="1"/>
  <c r="Q351" s="1"/>
  <c r="J349"/>
  <c r="B293"/>
  <c r="B296" s="1"/>
  <c r="B298" s="1"/>
  <c r="C293"/>
  <c r="C296" s="1"/>
  <c r="C299" s="1"/>
  <c r="I293"/>
  <c r="J293"/>
  <c r="E320"/>
  <c r="E323" s="1"/>
  <c r="E325" s="1"/>
  <c r="N268"/>
  <c r="N269" s="1"/>
  <c r="N270" s="1"/>
  <c r="F299"/>
  <c r="G293"/>
  <c r="G296" s="1"/>
  <c r="G298" s="1"/>
  <c r="G320"/>
  <c r="G323" s="1"/>
  <c r="G326" s="1"/>
  <c r="D293"/>
  <c r="D296" s="1"/>
  <c r="D297" s="1"/>
  <c r="C320"/>
  <c r="C323" s="1"/>
  <c r="B320"/>
  <c r="B323" s="1"/>
  <c r="E293"/>
  <c r="E296" s="1"/>
  <c r="E298" s="1"/>
  <c r="G347"/>
  <c r="G350" s="1"/>
  <c r="G351" s="1"/>
  <c r="H320"/>
  <c r="H323" s="1"/>
  <c r="D320"/>
  <c r="D323" s="1"/>
  <c r="E347"/>
  <c r="E350" s="1"/>
  <c r="E351" s="1"/>
  <c r="F347"/>
  <c r="F350" s="1"/>
  <c r="F351" s="1"/>
  <c r="D347"/>
  <c r="D350" s="1"/>
  <c r="D351" s="1"/>
  <c r="E217"/>
  <c r="T166"/>
  <c r="T165"/>
  <c r="T167"/>
  <c r="N136"/>
  <c r="O137"/>
  <c r="Q165"/>
  <c r="D166"/>
  <c r="D167"/>
  <c r="U165"/>
  <c r="U166"/>
  <c r="U167"/>
  <c r="N109"/>
  <c r="F136"/>
  <c r="C136"/>
  <c r="J136"/>
  <c r="M165"/>
  <c r="M166"/>
  <c r="M167"/>
  <c r="R193"/>
  <c r="M190"/>
  <c r="B190"/>
  <c r="N216"/>
  <c r="C216"/>
  <c r="V218"/>
  <c r="V219"/>
  <c r="V217"/>
  <c r="V243"/>
  <c r="V244"/>
  <c r="V245"/>
  <c r="U243"/>
  <c r="Q137"/>
  <c r="Q138"/>
  <c r="Q139"/>
  <c r="R167"/>
  <c r="T218"/>
  <c r="T219"/>
  <c r="I109"/>
  <c r="S136"/>
  <c r="H164"/>
  <c r="N164"/>
  <c r="F190"/>
  <c r="O190"/>
  <c r="V190"/>
  <c r="K216"/>
  <c r="B244"/>
  <c r="B245"/>
  <c r="B243"/>
  <c r="H269"/>
  <c r="O242"/>
  <c r="I242"/>
  <c r="F242"/>
  <c r="Q242"/>
  <c r="K242"/>
  <c r="J242"/>
  <c r="S242"/>
  <c r="C242"/>
  <c r="R242"/>
  <c r="U216"/>
  <c r="I216"/>
  <c r="B216"/>
  <c r="Q216"/>
  <c r="L216"/>
  <c r="G216"/>
  <c r="D216"/>
  <c r="P216"/>
  <c r="L190"/>
  <c r="K190"/>
  <c r="G190"/>
  <c r="P190"/>
  <c r="D190"/>
  <c r="S190"/>
  <c r="B164"/>
  <c r="F164"/>
  <c r="S164"/>
  <c r="C164"/>
  <c r="O164"/>
  <c r="K164"/>
  <c r="G164"/>
  <c r="G136"/>
  <c r="M136"/>
  <c r="T136"/>
  <c r="E136"/>
  <c r="P136"/>
  <c r="U109"/>
  <c r="F109"/>
  <c r="E109"/>
  <c r="G34"/>
  <c r="G4" s="1"/>
  <c r="J84"/>
  <c r="B84"/>
  <c r="Q84"/>
  <c r="K84"/>
  <c r="S84"/>
  <c r="G84"/>
  <c r="I84"/>
  <c r="D84"/>
  <c r="E84"/>
  <c r="L84"/>
  <c r="H84"/>
  <c r="U84"/>
  <c r="P84"/>
  <c r="T84"/>
  <c r="E245" l="1"/>
  <c r="U245"/>
  <c r="T244"/>
  <c r="R138"/>
  <c r="R166"/>
  <c r="E219"/>
  <c r="L166"/>
  <c r="H244"/>
  <c r="E244"/>
  <c r="L165"/>
  <c r="H245"/>
  <c r="V166"/>
  <c r="U193"/>
  <c r="L138"/>
  <c r="I137"/>
  <c r="Q324"/>
  <c r="I139"/>
  <c r="V167"/>
  <c r="S217"/>
  <c r="R217"/>
  <c r="H192"/>
  <c r="S219"/>
  <c r="H219"/>
  <c r="L139"/>
  <c r="T191"/>
  <c r="T193"/>
  <c r="G243"/>
  <c r="O218"/>
  <c r="O217"/>
  <c r="E193"/>
  <c r="D137"/>
  <c r="G244"/>
  <c r="E191"/>
  <c r="J165"/>
  <c r="H137"/>
  <c r="N326"/>
  <c r="H299"/>
  <c r="N192"/>
  <c r="J166"/>
  <c r="P245"/>
  <c r="F218"/>
  <c r="D244"/>
  <c r="J192"/>
  <c r="R191"/>
  <c r="R218"/>
  <c r="J217"/>
  <c r="U191"/>
  <c r="E167"/>
  <c r="D138"/>
  <c r="P167"/>
  <c r="H139"/>
  <c r="O298"/>
  <c r="G325"/>
  <c r="P243"/>
  <c r="F217"/>
  <c r="M245"/>
  <c r="J218"/>
  <c r="E165"/>
  <c r="I165"/>
  <c r="P165"/>
  <c r="K139"/>
  <c r="N243"/>
  <c r="K138"/>
  <c r="M244"/>
  <c r="I166"/>
  <c r="M299"/>
  <c r="L298"/>
  <c r="U325"/>
  <c r="N191"/>
  <c r="F324"/>
  <c r="I193"/>
  <c r="R137"/>
  <c r="N244"/>
  <c r="D243"/>
  <c r="O139"/>
  <c r="I192"/>
  <c r="M217"/>
  <c r="Q166"/>
  <c r="B299"/>
  <c r="H193"/>
  <c r="B297"/>
  <c r="H218"/>
  <c r="U138"/>
  <c r="E324"/>
  <c r="Q192"/>
  <c r="R297"/>
  <c r="C191"/>
  <c r="E297"/>
  <c r="Q193"/>
  <c r="O272"/>
  <c r="E326"/>
  <c r="M219"/>
  <c r="C193"/>
  <c r="H352"/>
  <c r="U137"/>
  <c r="H353"/>
  <c r="L244"/>
  <c r="K324"/>
  <c r="C352"/>
  <c r="S298"/>
  <c r="O326"/>
  <c r="L243"/>
  <c r="J191"/>
  <c r="U326"/>
  <c r="T245"/>
  <c r="G324"/>
  <c r="L353"/>
  <c r="C270"/>
  <c r="C272"/>
  <c r="U272"/>
  <c r="U271"/>
  <c r="U297"/>
  <c r="V272"/>
  <c r="Q326"/>
  <c r="M298"/>
  <c r="K353"/>
  <c r="G353"/>
  <c r="U270"/>
  <c r="S297"/>
  <c r="L297"/>
  <c r="D299"/>
  <c r="N353"/>
  <c r="O271"/>
  <c r="F326"/>
  <c r="M325"/>
  <c r="D298"/>
  <c r="N272"/>
  <c r="Q272"/>
  <c r="B272"/>
  <c r="E299"/>
  <c r="K325"/>
  <c r="F298"/>
  <c r="J296"/>
  <c r="J297" s="1"/>
  <c r="J350"/>
  <c r="J351" s="1"/>
  <c r="P353"/>
  <c r="L352"/>
  <c r="E352"/>
  <c r="K352"/>
  <c r="B271"/>
  <c r="H298"/>
  <c r="U353"/>
  <c r="P352"/>
  <c r="M352"/>
  <c r="S352"/>
  <c r="V298"/>
  <c r="V299"/>
  <c r="H325"/>
  <c r="H324"/>
  <c r="H326"/>
  <c r="J352"/>
  <c r="P325"/>
  <c r="P324"/>
  <c r="P326"/>
  <c r="Q270"/>
  <c r="Q299"/>
  <c r="I350"/>
  <c r="M353"/>
  <c r="T326"/>
  <c r="T325"/>
  <c r="T324"/>
  <c r="N298"/>
  <c r="N297"/>
  <c r="P297"/>
  <c r="P299"/>
  <c r="Q298"/>
  <c r="O324"/>
  <c r="U299"/>
  <c r="N325"/>
  <c r="J298"/>
  <c r="E271"/>
  <c r="N271"/>
  <c r="C271"/>
  <c r="R298"/>
  <c r="M326"/>
  <c r="D325"/>
  <c r="D326"/>
  <c r="D324"/>
  <c r="B324"/>
  <c r="B325"/>
  <c r="B326"/>
  <c r="G297"/>
  <c r="G299"/>
  <c r="R353"/>
  <c r="F352"/>
  <c r="Q352"/>
  <c r="T352"/>
  <c r="D352"/>
  <c r="R352"/>
  <c r="U352"/>
  <c r="S353"/>
  <c r="C353"/>
  <c r="G352"/>
  <c r="R326"/>
  <c r="R325"/>
  <c r="R324"/>
  <c r="L325"/>
  <c r="L326"/>
  <c r="L324"/>
  <c r="I323"/>
  <c r="C324"/>
  <c r="C325"/>
  <c r="C326"/>
  <c r="V353"/>
  <c r="O353"/>
  <c r="V352"/>
  <c r="B352"/>
  <c r="Q353"/>
  <c r="O352"/>
  <c r="J323"/>
  <c r="K297"/>
  <c r="K298"/>
  <c r="C297"/>
  <c r="C298"/>
  <c r="N352"/>
  <c r="E353"/>
  <c r="T353"/>
  <c r="D353"/>
  <c r="F353"/>
  <c r="B353"/>
  <c r="K299"/>
  <c r="S326"/>
  <c r="S324"/>
  <c r="S325"/>
  <c r="V324"/>
  <c r="V326"/>
  <c r="V325"/>
  <c r="I296"/>
  <c r="T297"/>
  <c r="T299"/>
  <c r="V271"/>
  <c r="T139"/>
  <c r="T138"/>
  <c r="T137"/>
  <c r="K167"/>
  <c r="K166"/>
  <c r="K165"/>
  <c r="F167"/>
  <c r="F166"/>
  <c r="F165"/>
  <c r="P193"/>
  <c r="P192"/>
  <c r="P191"/>
  <c r="P217"/>
  <c r="P219"/>
  <c r="P218"/>
  <c r="Q217"/>
  <c r="Q218"/>
  <c r="Q219"/>
  <c r="R243"/>
  <c r="R244"/>
  <c r="R245"/>
  <c r="K244"/>
  <c r="K243"/>
  <c r="K245"/>
  <c r="O243"/>
  <c r="O245"/>
  <c r="O244"/>
  <c r="V191"/>
  <c r="V192"/>
  <c r="V193"/>
  <c r="C217"/>
  <c r="C218"/>
  <c r="C219"/>
  <c r="N218"/>
  <c r="N217"/>
  <c r="N219"/>
  <c r="B191"/>
  <c r="B192"/>
  <c r="B193"/>
  <c r="M138"/>
  <c r="M139"/>
  <c r="M137"/>
  <c r="O166"/>
  <c r="O165"/>
  <c r="O167"/>
  <c r="B165"/>
  <c r="B167"/>
  <c r="B166"/>
  <c r="G191"/>
  <c r="G193"/>
  <c r="G192"/>
  <c r="D218"/>
  <c r="D217"/>
  <c r="D219"/>
  <c r="B217"/>
  <c r="B219"/>
  <c r="B218"/>
  <c r="C244"/>
  <c r="C245"/>
  <c r="C243"/>
  <c r="Q244"/>
  <c r="Q245"/>
  <c r="Q243"/>
  <c r="E272"/>
  <c r="O193"/>
  <c r="O192"/>
  <c r="O191"/>
  <c r="N165"/>
  <c r="N167"/>
  <c r="N166"/>
  <c r="M192"/>
  <c r="M191"/>
  <c r="M193"/>
  <c r="J137"/>
  <c r="J139"/>
  <c r="J138"/>
  <c r="P139"/>
  <c r="P138"/>
  <c r="P137"/>
  <c r="G138"/>
  <c r="G137"/>
  <c r="G139"/>
  <c r="C165"/>
  <c r="C167"/>
  <c r="C166"/>
  <c r="S192"/>
  <c r="S191"/>
  <c r="S193"/>
  <c r="K193"/>
  <c r="K191"/>
  <c r="K192"/>
  <c r="G217"/>
  <c r="G218"/>
  <c r="G219"/>
  <c r="I217"/>
  <c r="I218"/>
  <c r="I219"/>
  <c r="S244"/>
  <c r="S245"/>
  <c r="S243"/>
  <c r="F243"/>
  <c r="F244"/>
  <c r="F245"/>
  <c r="F191"/>
  <c r="F192"/>
  <c r="F193"/>
  <c r="H165"/>
  <c r="H166"/>
  <c r="H167"/>
  <c r="C139"/>
  <c r="C138"/>
  <c r="C137"/>
  <c r="E137"/>
  <c r="E138"/>
  <c r="E139"/>
  <c r="G167"/>
  <c r="G165"/>
  <c r="G166"/>
  <c r="S165"/>
  <c r="S166"/>
  <c r="S167"/>
  <c r="D191"/>
  <c r="D193"/>
  <c r="D192"/>
  <c r="L191"/>
  <c r="L192"/>
  <c r="L193"/>
  <c r="L218"/>
  <c r="L219"/>
  <c r="L217"/>
  <c r="U217"/>
  <c r="U218"/>
  <c r="U219"/>
  <c r="J243"/>
  <c r="J244"/>
  <c r="J245"/>
  <c r="I244"/>
  <c r="I243"/>
  <c r="I245"/>
  <c r="K217"/>
  <c r="K218"/>
  <c r="K219"/>
  <c r="S139"/>
  <c r="S138"/>
  <c r="S137"/>
  <c r="F138"/>
  <c r="F137"/>
  <c r="F139"/>
  <c r="N139"/>
  <c r="N138"/>
  <c r="N137"/>
  <c r="S272"/>
  <c r="S271"/>
  <c r="J272"/>
  <c r="J271"/>
  <c r="G270"/>
  <c r="G272"/>
  <c r="K270"/>
  <c r="K271"/>
  <c r="K272"/>
  <c r="F270"/>
  <c r="F272"/>
  <c r="F271"/>
  <c r="I270"/>
  <c r="I272"/>
  <c r="I271"/>
  <c r="D270"/>
  <c r="D271"/>
  <c r="D272"/>
  <c r="T270"/>
  <c r="T271"/>
  <c r="T272"/>
  <c r="H270"/>
  <c r="H272"/>
  <c r="H271"/>
  <c r="M270"/>
  <c r="M272"/>
  <c r="M271"/>
  <c r="L270"/>
  <c r="L272"/>
  <c r="L271"/>
  <c r="P270"/>
  <c r="P271"/>
  <c r="P272"/>
  <c r="R270"/>
  <c r="R272"/>
  <c r="R271"/>
  <c r="E6"/>
  <c r="E5"/>
  <c r="S48" l="1"/>
  <c r="S50"/>
  <c r="S49"/>
  <c r="J353"/>
  <c r="J299"/>
  <c r="I297"/>
  <c r="W48" s="1"/>
  <c r="I298"/>
  <c r="W49" s="1"/>
  <c r="I299"/>
  <c r="I351"/>
  <c r="AA48" s="1"/>
  <c r="I353"/>
  <c r="I352"/>
  <c r="AA49" s="1"/>
  <c r="J326"/>
  <c r="J324"/>
  <c r="J325"/>
  <c r="I325"/>
  <c r="I326"/>
  <c r="I324"/>
  <c r="Y48" s="1"/>
  <c r="K49"/>
  <c r="Q50"/>
  <c r="M49"/>
  <c r="O48"/>
  <c r="K50"/>
  <c r="Q48"/>
  <c r="M50"/>
  <c r="M48"/>
  <c r="O50"/>
  <c r="K48"/>
  <c r="Q49"/>
  <c r="O49"/>
  <c r="U50"/>
  <c r="U49"/>
  <c r="U48"/>
  <c r="E17"/>
  <c r="E16"/>
  <c r="E15"/>
  <c r="E14"/>
  <c r="E13"/>
  <c r="E4"/>
  <c r="E3"/>
  <c r="E32"/>
  <c r="E2" s="1"/>
  <c r="V56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Y50" l="1"/>
  <c r="Z50" s="1"/>
  <c r="Z20" s="1"/>
  <c r="V50"/>
  <c r="V20" s="1"/>
  <c r="U20"/>
  <c r="V48"/>
  <c r="V18" s="1"/>
  <c r="U18"/>
  <c r="R49"/>
  <c r="R19" s="1"/>
  <c r="Q19"/>
  <c r="N50"/>
  <c r="N20" s="1"/>
  <c r="M20"/>
  <c r="N49"/>
  <c r="N19" s="1"/>
  <c r="M19"/>
  <c r="G42"/>
  <c r="G12" s="1"/>
  <c r="E7"/>
  <c r="V49"/>
  <c r="V19" s="1"/>
  <c r="U19"/>
  <c r="L48"/>
  <c r="L18" s="1"/>
  <c r="K18"/>
  <c r="R48"/>
  <c r="R18" s="1"/>
  <c r="Q18"/>
  <c r="R50"/>
  <c r="R20" s="1"/>
  <c r="Q20"/>
  <c r="AB49"/>
  <c r="AB19" s="1"/>
  <c r="AA19"/>
  <c r="X49"/>
  <c r="X19" s="1"/>
  <c r="W19"/>
  <c r="T49"/>
  <c r="T19" s="1"/>
  <c r="S19"/>
  <c r="I42"/>
  <c r="I12" s="1"/>
  <c r="E12"/>
  <c r="P50"/>
  <c r="P20" s="1"/>
  <c r="O20"/>
  <c r="L50"/>
  <c r="L20" s="1"/>
  <c r="K20"/>
  <c r="L49"/>
  <c r="L19" s="1"/>
  <c r="K19"/>
  <c r="X48"/>
  <c r="X18" s="1"/>
  <c r="W18"/>
  <c r="T50"/>
  <c r="T20" s="1"/>
  <c r="S20"/>
  <c r="P49"/>
  <c r="P19" s="1"/>
  <c r="O19"/>
  <c r="N48"/>
  <c r="N18" s="1"/>
  <c r="M18"/>
  <c r="P48"/>
  <c r="P18" s="1"/>
  <c r="O18"/>
  <c r="Z48"/>
  <c r="Z18" s="1"/>
  <c r="Y18"/>
  <c r="AB48"/>
  <c r="AB18" s="1"/>
  <c r="AA18"/>
  <c r="T48"/>
  <c r="T18" s="1"/>
  <c r="S18"/>
  <c r="AA50"/>
  <c r="W50"/>
  <c r="Y49"/>
  <c r="M57"/>
  <c r="Q57"/>
  <c r="U57"/>
  <c r="N57"/>
  <c r="R57"/>
  <c r="V57"/>
  <c r="O57"/>
  <c r="S57"/>
  <c r="T57"/>
  <c r="L57"/>
  <c r="P57"/>
  <c r="E57"/>
  <c r="I57"/>
  <c r="F57"/>
  <c r="J57"/>
  <c r="C57"/>
  <c r="G57"/>
  <c r="K57"/>
  <c r="D57"/>
  <c r="H57"/>
  <c r="V55"/>
  <c r="B57"/>
  <c r="F87" l="1"/>
  <c r="Y20"/>
  <c r="E85"/>
  <c r="J86"/>
  <c r="D86"/>
  <c r="N87"/>
  <c r="P85"/>
  <c r="S112"/>
  <c r="I85"/>
  <c r="N85"/>
  <c r="Q86"/>
  <c r="L86"/>
  <c r="M86"/>
  <c r="V111"/>
  <c r="M112"/>
  <c r="D87"/>
  <c r="E87"/>
  <c r="U86"/>
  <c r="C86"/>
  <c r="F110"/>
  <c r="G111"/>
  <c r="N110"/>
  <c r="D110"/>
  <c r="Q110"/>
  <c r="P112"/>
  <c r="B111"/>
  <c r="H110"/>
  <c r="H85"/>
  <c r="G85"/>
  <c r="S87"/>
  <c r="T85"/>
  <c r="K87"/>
  <c r="L85"/>
  <c r="O87"/>
  <c r="V87"/>
  <c r="F112"/>
  <c r="U110"/>
  <c r="B112"/>
  <c r="J111"/>
  <c r="L110"/>
  <c r="S111"/>
  <c r="S86"/>
  <c r="K85"/>
  <c r="Q85"/>
  <c r="G86"/>
  <c r="E86"/>
  <c r="M87"/>
  <c r="O85"/>
  <c r="V85"/>
  <c r="I112"/>
  <c r="M111"/>
  <c r="V112"/>
  <c r="C110"/>
  <c r="D111"/>
  <c r="R111"/>
  <c r="U85"/>
  <c r="P86"/>
  <c r="I87"/>
  <c r="U87"/>
  <c r="B85"/>
  <c r="K86"/>
  <c r="S85"/>
  <c r="Q87"/>
  <c r="T87"/>
  <c r="B87"/>
  <c r="O86"/>
  <c r="R85"/>
  <c r="F86"/>
  <c r="C85"/>
  <c r="M85"/>
  <c r="N111"/>
  <c r="F111"/>
  <c r="N112"/>
  <c r="C111"/>
  <c r="L111"/>
  <c r="G112"/>
  <c r="S110"/>
  <c r="D112"/>
  <c r="M110"/>
  <c r="J110"/>
  <c r="O112"/>
  <c r="L112"/>
  <c r="I86"/>
  <c r="T86"/>
  <c r="B86"/>
  <c r="H86"/>
  <c r="J87"/>
  <c r="L87"/>
  <c r="D85"/>
  <c r="P87"/>
  <c r="H87"/>
  <c r="J85"/>
  <c r="G87"/>
  <c r="N86"/>
  <c r="V86"/>
  <c r="R86"/>
  <c r="F85"/>
  <c r="C87"/>
  <c r="U112"/>
  <c r="E111"/>
  <c r="E110"/>
  <c r="O111"/>
  <c r="J112"/>
  <c r="C112"/>
  <c r="Q112"/>
  <c r="G110"/>
  <c r="T110"/>
  <c r="P110"/>
  <c r="V110"/>
  <c r="Q111"/>
  <c r="R87"/>
  <c r="E112"/>
  <c r="I110"/>
  <c r="U111"/>
  <c r="I111"/>
  <c r="K110"/>
  <c r="T111"/>
  <c r="R110"/>
  <c r="K112"/>
  <c r="H111"/>
  <c r="P111"/>
  <c r="O110"/>
  <c r="H112"/>
  <c r="R112"/>
  <c r="K111"/>
  <c r="T112"/>
  <c r="B110"/>
  <c r="Z49"/>
  <c r="Z19" s="1"/>
  <c r="Y19"/>
  <c r="X50"/>
  <c r="X20" s="1"/>
  <c r="W20"/>
  <c r="AB50"/>
  <c r="AB20" s="1"/>
  <c r="AA20"/>
  <c r="S58"/>
  <c r="L58"/>
  <c r="L61" s="1"/>
  <c r="U58"/>
  <c r="U60" s="1"/>
  <c r="P58"/>
  <c r="P61" s="1"/>
  <c r="J58"/>
  <c r="J61" s="1"/>
  <c r="O58"/>
  <c r="O61" s="1"/>
  <c r="N58"/>
  <c r="N61" s="1"/>
  <c r="I58"/>
  <c r="M58"/>
  <c r="M61" s="1"/>
  <c r="K58"/>
  <c r="K61" s="1"/>
  <c r="T58"/>
  <c r="Q58"/>
  <c r="V58"/>
  <c r="R58"/>
  <c r="G49" l="1"/>
  <c r="H49" s="1"/>
  <c r="H19" s="1"/>
  <c r="G48"/>
  <c r="H48" s="1"/>
  <c r="H18" s="1"/>
  <c r="G50"/>
  <c r="G20" s="1"/>
  <c r="I49"/>
  <c r="J49" s="1"/>
  <c r="J19" s="1"/>
  <c r="I48"/>
  <c r="J48" s="1"/>
  <c r="J18" s="1"/>
  <c r="I50"/>
  <c r="J50" s="1"/>
  <c r="J20" s="1"/>
  <c r="H55"/>
  <c r="H58" s="1"/>
  <c r="H61" s="1"/>
  <c r="J60"/>
  <c r="J59"/>
  <c r="Q60"/>
  <c r="Q61"/>
  <c r="V59"/>
  <c r="V61"/>
  <c r="T60"/>
  <c r="T61"/>
  <c r="U59"/>
  <c r="U61"/>
  <c r="S60"/>
  <c r="S61"/>
  <c r="R59"/>
  <c r="R61"/>
  <c r="I60"/>
  <c r="I61"/>
  <c r="K59"/>
  <c r="L59"/>
  <c r="O60"/>
  <c r="S59"/>
  <c r="L60"/>
  <c r="N60"/>
  <c r="K60"/>
  <c r="O59"/>
  <c r="I59"/>
  <c r="N59"/>
  <c r="M60"/>
  <c r="V60"/>
  <c r="P60"/>
  <c r="M59"/>
  <c r="T59"/>
  <c r="P59"/>
  <c r="Q59"/>
  <c r="R60"/>
  <c r="I18" l="1"/>
  <c r="G19"/>
  <c r="I19"/>
  <c r="G18"/>
  <c r="H50"/>
  <c r="H20" s="1"/>
  <c r="I20"/>
  <c r="G55"/>
  <c r="G58" s="1"/>
  <c r="H60"/>
  <c r="H59"/>
  <c r="G59" l="1"/>
  <c r="G60"/>
  <c r="G61"/>
  <c r="E55" l="1"/>
  <c r="E58" s="1"/>
  <c r="D55"/>
  <c r="D58" s="1"/>
  <c r="C55"/>
  <c r="C58" s="1"/>
  <c r="B55"/>
  <c r="B58" s="1"/>
  <c r="F55"/>
  <c r="F58" s="1"/>
  <c r="B61" l="1"/>
  <c r="B60"/>
  <c r="B59"/>
  <c r="F59"/>
  <c r="F60"/>
  <c r="C61"/>
  <c r="C59"/>
  <c r="D59"/>
  <c r="D61"/>
  <c r="D60"/>
  <c r="E59"/>
  <c r="E60"/>
  <c r="E61"/>
  <c r="C60"/>
  <c r="F61"/>
  <c r="E48" l="1"/>
  <c r="E50"/>
  <c r="E49"/>
  <c r="F50" l="1"/>
  <c r="F20" s="1"/>
  <c r="E20"/>
  <c r="F48"/>
  <c r="F18" s="1"/>
  <c r="E18"/>
  <c r="F49"/>
  <c r="F19" s="1"/>
  <c r="E19"/>
</calcChain>
</file>

<file path=xl/sharedStrings.xml><?xml version="1.0" encoding="utf-8"?>
<sst xmlns="http://schemas.openxmlformats.org/spreadsheetml/2006/main" count="206" uniqueCount="65">
  <si>
    <t xml:space="preserve">Age </t>
  </si>
  <si>
    <t>csp</t>
  </si>
  <si>
    <t xml:space="preserve">Px mini </t>
  </si>
  <si>
    <t>Px maxi</t>
  </si>
  <si>
    <t>Habitude d'achat</t>
  </si>
  <si>
    <t>C1</t>
  </si>
  <si>
    <t>C2</t>
  </si>
  <si>
    <t>C3</t>
  </si>
  <si>
    <t>C4</t>
  </si>
  <si>
    <t>C5</t>
  </si>
  <si>
    <t>Moyenne prix minimum</t>
  </si>
  <si>
    <t>Moyenne prix maximum</t>
  </si>
  <si>
    <t>Moyenne prix</t>
  </si>
  <si>
    <t>Nb de personne avec habitude d'achat</t>
  </si>
  <si>
    <t>Nb de personne sondée</t>
  </si>
  <si>
    <t>Moyenne C1</t>
  </si>
  <si>
    <t>Moyenne C2</t>
  </si>
  <si>
    <t>Moyenne C3</t>
  </si>
  <si>
    <t>Moyenne C4</t>
  </si>
  <si>
    <t>Moyenne C5</t>
  </si>
  <si>
    <t xml:space="preserve">Nombre de client potentiellement perdu </t>
  </si>
  <si>
    <t>Prix mini</t>
  </si>
  <si>
    <t>Prix maxi</t>
  </si>
  <si>
    <t>somme</t>
  </si>
  <si>
    <t>total</t>
  </si>
  <si>
    <t>px mini cum</t>
  </si>
  <si>
    <t>px maxi cum</t>
  </si>
  <si>
    <t>Coûts de fabrication du produit</t>
  </si>
  <si>
    <t>Ca potentiel</t>
  </si>
  <si>
    <t xml:space="preserve">total % </t>
  </si>
  <si>
    <t>Marge</t>
  </si>
  <si>
    <t>Tarif optimal pour un max de personne</t>
  </si>
  <si>
    <t xml:space="preserve">Ca max </t>
  </si>
  <si>
    <t>Marge max</t>
  </si>
  <si>
    <t>sexe</t>
  </si>
  <si>
    <t>Nombre d'homme</t>
  </si>
  <si>
    <t>Nombre de femme</t>
  </si>
  <si>
    <t>Général</t>
  </si>
  <si>
    <t>moyenne d'age</t>
  </si>
  <si>
    <t>Avec habitude d'achat</t>
  </si>
  <si>
    <t>sans habitude d'achat</t>
  </si>
  <si>
    <t>nombre de client potentiel sans habitude d'achat</t>
  </si>
  <si>
    <t>homme</t>
  </si>
  <si>
    <t>femme</t>
  </si>
  <si>
    <t>nombre de client potentiel hommes</t>
  </si>
  <si>
    <t>nombre de client potentiel femmes</t>
  </si>
  <si>
    <t>CSP-</t>
  </si>
  <si>
    <t>Nombre de client potentiellement  avec habitude d'achat</t>
  </si>
  <si>
    <t>nombre de client potentiel cps-</t>
  </si>
  <si>
    <t>CSP -/+</t>
  </si>
  <si>
    <t>nombre de client potentiel cps -/+</t>
  </si>
  <si>
    <t>CSP+</t>
  </si>
  <si>
    <t>nombre de client potentiel cps+</t>
  </si>
  <si>
    <t>caté age</t>
  </si>
  <si>
    <t>nombre de client potentiel age &lt; 20 ans</t>
  </si>
  <si>
    <t>nombre de client potentiel age de 21 a 40 ans</t>
  </si>
  <si>
    <t>age de 21 a 40 ans</t>
  </si>
  <si>
    <t>age de 41 a 65 ans</t>
  </si>
  <si>
    <t>nombre de client potentiel age de 41 a 65 ans</t>
  </si>
  <si>
    <t>age de + de 65 ans</t>
  </si>
  <si>
    <t>age &lt;de - de 20 ans</t>
  </si>
  <si>
    <t>nombre de client potentiel age de + de 65 ans</t>
  </si>
  <si>
    <t>Nb de personne CSP+</t>
  </si>
  <si>
    <t>Nb de personne CSP -/+</t>
  </si>
  <si>
    <t>Nb de personne CSP -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</si>
</sst>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NumberFormat="1"/>
    <xf numFmtId="9" fontId="0" fillId="0" borderId="0" xfId="1" applyFont="1"/>
    <xf numFmtId="0" fontId="0" fillId="0" borderId="3" xfId="0" applyBorder="1"/>
    <xf numFmtId="0" fontId="0" fillId="0" borderId="4" xfId="0" applyBorder="1"/>
    <xf numFmtId="9" fontId="0" fillId="0" borderId="3" xfId="0" applyNumberFormat="1" applyBorder="1"/>
    <xf numFmtId="0" fontId="0" fillId="0" borderId="5" xfId="0" applyBorder="1"/>
    <xf numFmtId="0" fontId="0" fillId="0" borderId="6" xfId="0" applyBorder="1"/>
    <xf numFmtId="0" fontId="0" fillId="0" borderId="3" xfId="0" applyNumberFormat="1" applyBorder="1"/>
    <xf numFmtId="0" fontId="0" fillId="0" borderId="5" xfId="0" applyNumberFormat="1" applyBorder="1"/>
    <xf numFmtId="0" fontId="2" fillId="0" borderId="0" xfId="0" applyFo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Border="1"/>
    <xf numFmtId="0" fontId="0" fillId="0" borderId="0" xfId="0" applyNumberFormat="1" applyBorder="1"/>
    <xf numFmtId="0" fontId="0" fillId="2" borderId="3" xfId="0" applyFill="1" applyBorder="1" applyAlignment="1"/>
    <xf numFmtId="0" fontId="0" fillId="2" borderId="4" xfId="0" applyFill="1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 client gagner par rapport aux prix</a:t>
            </a:r>
          </a:p>
        </c:rich>
      </c:tx>
      <c:layout>
        <c:manualLayout>
          <c:xMode val="edge"/>
          <c:yMode val="edge"/>
          <c:x val="0.11940266841644796"/>
          <c:y val="2.7777777777777821E-2"/>
        </c:manualLayout>
      </c:layout>
    </c:title>
    <c:view3D>
      <c:rAngAx val="1"/>
    </c:view3D>
    <c:plotArea>
      <c:layout>
        <c:manualLayout>
          <c:layoutTarget val="inner"/>
          <c:xMode val="edge"/>
          <c:yMode val="edge"/>
          <c:x val="0.10037729658792648"/>
          <c:y val="0.19943314377369506"/>
          <c:w val="0.86351159230096242"/>
          <c:h val="0.68921660834062359"/>
        </c:manualLayout>
      </c:layout>
      <c:bar3DChart>
        <c:barDir val="col"/>
        <c:grouping val="clustered"/>
        <c:ser>
          <c:idx val="0"/>
          <c:order val="0"/>
          <c:tx>
            <c:strRef>
              <c:f>général!$B$53:$V$53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général!$C$59:$W$59</c:f>
              <c:numCache>
                <c:formatCode>0%</c:formatCode>
                <c:ptCount val="21"/>
                <c:pt idx="0">
                  <c:v>0</c:v>
                </c:pt>
                <c:pt idx="1">
                  <c:v>0.2857142857142857</c:v>
                </c:pt>
                <c:pt idx="2">
                  <c:v>0.2857142857142857</c:v>
                </c:pt>
                <c:pt idx="3">
                  <c:v>0.4285714285714286</c:v>
                </c:pt>
                <c:pt idx="4">
                  <c:v>0.7142857142857143</c:v>
                </c:pt>
                <c:pt idx="5">
                  <c:v>0.85714285714285721</c:v>
                </c:pt>
                <c:pt idx="6">
                  <c:v>0.7142857142857143</c:v>
                </c:pt>
                <c:pt idx="7">
                  <c:v>0.7142857142857143</c:v>
                </c:pt>
                <c:pt idx="8">
                  <c:v>0.5714285714285714</c:v>
                </c:pt>
                <c:pt idx="9">
                  <c:v>0.2857142857142857</c:v>
                </c:pt>
                <c:pt idx="10">
                  <c:v>0.1428571428571429</c:v>
                </c:pt>
                <c:pt idx="11">
                  <c:v>0.1428571428571429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5985920"/>
        <c:axId val="86004096"/>
        <c:axId val="0"/>
      </c:bar3DChart>
      <c:catAx>
        <c:axId val="85985920"/>
        <c:scaling>
          <c:orientation val="minMax"/>
        </c:scaling>
        <c:axPos val="b"/>
        <c:majorTickMark val="none"/>
        <c:tickLblPos val="nextTo"/>
        <c:crossAx val="86004096"/>
        <c:crosses val="autoZero"/>
        <c:auto val="1"/>
        <c:lblAlgn val="ctr"/>
        <c:lblOffset val="100"/>
      </c:catAx>
      <c:valAx>
        <c:axId val="86004096"/>
        <c:scaling>
          <c:orientation val="minMax"/>
        </c:scaling>
        <c:axPos val="l"/>
        <c:majorGridlines/>
        <c:numFmt formatCode="0%" sourceLinked="1"/>
        <c:majorTickMark val="none"/>
        <c:tickLblPos val="nextTo"/>
        <c:crossAx val="8598592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potentiel réalisable </a:t>
            </a:r>
          </a:p>
        </c:rich>
      </c:tx>
      <c:layout>
        <c:manualLayout>
          <c:xMode val="edge"/>
          <c:yMode val="edge"/>
          <c:x val="0.16879519092371523"/>
          <c:y val="9.2592472332711048E-2"/>
        </c:manualLayout>
      </c:layout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général!$B$53:$V$53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général!$C$60:$W$60</c:f>
              <c:numCache>
                <c:formatCode>General</c:formatCode>
                <c:ptCount val="21"/>
                <c:pt idx="0">
                  <c:v>0</c:v>
                </c:pt>
                <c:pt idx="1">
                  <c:v>4</c:v>
                </c:pt>
                <c:pt idx="2">
                  <c:v>6</c:v>
                </c:pt>
                <c:pt idx="3">
                  <c:v>12</c:v>
                </c:pt>
                <c:pt idx="4">
                  <c:v>25</c:v>
                </c:pt>
                <c:pt idx="5">
                  <c:v>36</c:v>
                </c:pt>
                <c:pt idx="6">
                  <c:v>35</c:v>
                </c:pt>
                <c:pt idx="7">
                  <c:v>40</c:v>
                </c:pt>
                <c:pt idx="8">
                  <c:v>36</c:v>
                </c:pt>
                <c:pt idx="9">
                  <c:v>20</c:v>
                </c:pt>
                <c:pt idx="10">
                  <c:v>11</c:v>
                </c:pt>
                <c:pt idx="11">
                  <c:v>12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028672"/>
        <c:axId val="86030208"/>
        <c:axId val="0"/>
      </c:bar3DChart>
      <c:catAx>
        <c:axId val="86028672"/>
        <c:scaling>
          <c:orientation val="minMax"/>
        </c:scaling>
        <c:axPos val="b"/>
        <c:tickLblPos val="nextTo"/>
        <c:crossAx val="86030208"/>
        <c:crosses val="autoZero"/>
        <c:auto val="1"/>
        <c:lblAlgn val="ctr"/>
        <c:lblOffset val="100"/>
      </c:catAx>
      <c:valAx>
        <c:axId val="86030208"/>
        <c:scaling>
          <c:orientation val="minMax"/>
        </c:scaling>
        <c:axPos val="l"/>
        <c:majorGridlines/>
        <c:numFmt formatCode="General" sourceLinked="1"/>
        <c:tickLblPos val="nextTo"/>
        <c:crossAx val="8602867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potentiel</a:t>
            </a:r>
          </a:p>
        </c:rich>
      </c:tx>
    </c:title>
    <c:plotArea>
      <c:layout>
        <c:manualLayout>
          <c:layoutTarget val="inner"/>
          <c:xMode val="edge"/>
          <c:yMode val="edge"/>
          <c:x val="7.4766185476815433E-2"/>
          <c:y val="0.1901738845144357"/>
          <c:w val="0.89745603674540686"/>
          <c:h val="0.68921660834062359"/>
        </c:manualLayout>
      </c:layout>
      <c:barChart>
        <c:barDir val="col"/>
        <c:grouping val="clustered"/>
        <c:ser>
          <c:idx val="0"/>
          <c:order val="0"/>
          <c:tx>
            <c:strRef>
              <c:f>général!$B$53:$V$53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général!$C$61:$W$61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6</c:v>
                </c:pt>
                <c:pt idx="4">
                  <c:v>15</c:v>
                </c:pt>
                <c:pt idx="5">
                  <c:v>24</c:v>
                </c:pt>
                <c:pt idx="6">
                  <c:v>25</c:v>
                </c:pt>
                <c:pt idx="7">
                  <c:v>30</c:v>
                </c:pt>
                <c:pt idx="8">
                  <c:v>28</c:v>
                </c:pt>
                <c:pt idx="9">
                  <c:v>16</c:v>
                </c:pt>
                <c:pt idx="10">
                  <c:v>9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189184"/>
        <c:axId val="86190720"/>
      </c:barChart>
      <c:catAx>
        <c:axId val="86189184"/>
        <c:scaling>
          <c:orientation val="minMax"/>
        </c:scaling>
        <c:axPos val="b"/>
        <c:tickLblPos val="nextTo"/>
        <c:crossAx val="86190720"/>
        <c:crosses val="autoZero"/>
        <c:auto val="1"/>
        <c:lblAlgn val="ctr"/>
        <c:lblOffset val="100"/>
      </c:catAx>
      <c:valAx>
        <c:axId val="86190720"/>
        <c:scaling>
          <c:orientation val="minMax"/>
        </c:scaling>
        <c:axPos val="l"/>
        <c:majorGridlines/>
        <c:numFmt formatCode="General" sourceLinked="1"/>
        <c:tickLblPos val="nextTo"/>
        <c:crossAx val="8618918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206720"/>
        <c:axId val="86224896"/>
        <c:axId val="0"/>
      </c:bar3DChart>
      <c:catAx>
        <c:axId val="86206720"/>
        <c:scaling>
          <c:orientation val="minMax"/>
        </c:scaling>
        <c:axPos val="b"/>
        <c:tickLblPos val="nextTo"/>
        <c:crossAx val="86224896"/>
        <c:crosses val="autoZero"/>
        <c:auto val="1"/>
        <c:lblAlgn val="ctr"/>
        <c:lblOffset val="100"/>
      </c:catAx>
      <c:valAx>
        <c:axId val="86224896"/>
        <c:scaling>
          <c:orientation val="minMax"/>
        </c:scaling>
        <c:axPos val="l"/>
        <c:majorGridlines/>
        <c:numFmt formatCode="0%" sourceLinked="1"/>
        <c:tickLblPos val="nextTo"/>
        <c:crossAx val="8620672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240256"/>
        <c:axId val="86315776"/>
      </c:barChart>
      <c:catAx>
        <c:axId val="86240256"/>
        <c:scaling>
          <c:orientation val="minMax"/>
        </c:scaling>
        <c:axPos val="b"/>
        <c:tickLblPos val="nextTo"/>
        <c:crossAx val="86315776"/>
        <c:crosses val="autoZero"/>
        <c:auto val="1"/>
        <c:lblAlgn val="ctr"/>
        <c:lblOffset val="100"/>
      </c:catAx>
      <c:valAx>
        <c:axId val="86315776"/>
        <c:scaling>
          <c:orientation val="minMax"/>
        </c:scaling>
        <c:axPos val="l"/>
        <c:majorGridlines/>
        <c:numFmt formatCode="General" sourceLinked="1"/>
        <c:tickLblPos val="nextTo"/>
        <c:crossAx val="8624025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326656"/>
        <c:axId val="86348928"/>
      </c:barChart>
      <c:catAx>
        <c:axId val="86326656"/>
        <c:scaling>
          <c:orientation val="minMax"/>
        </c:scaling>
        <c:axPos val="b"/>
        <c:tickLblPos val="nextTo"/>
        <c:crossAx val="86348928"/>
        <c:crosses val="autoZero"/>
        <c:auto val="1"/>
        <c:lblAlgn val="ctr"/>
        <c:lblOffset val="100"/>
      </c:catAx>
      <c:valAx>
        <c:axId val="86348928"/>
        <c:scaling>
          <c:orientation val="minMax"/>
        </c:scaling>
        <c:axPos val="l"/>
        <c:majorGridlines/>
        <c:numFmt formatCode="General" sourceLinked="1"/>
        <c:tickLblPos val="nextTo"/>
        <c:crossAx val="8632665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361216"/>
        <c:axId val="86362752"/>
        <c:axId val="0"/>
      </c:bar3DChart>
      <c:catAx>
        <c:axId val="86361216"/>
        <c:scaling>
          <c:orientation val="minMax"/>
        </c:scaling>
        <c:axPos val="b"/>
        <c:tickLblPos val="nextTo"/>
        <c:crossAx val="86362752"/>
        <c:crosses val="autoZero"/>
        <c:auto val="1"/>
        <c:lblAlgn val="ctr"/>
        <c:lblOffset val="100"/>
      </c:catAx>
      <c:valAx>
        <c:axId val="86362752"/>
        <c:scaling>
          <c:orientation val="minMax"/>
        </c:scaling>
        <c:axPos val="l"/>
        <c:majorGridlines/>
        <c:numFmt formatCode="0%" sourceLinked="1"/>
        <c:tickLblPos val="nextTo"/>
        <c:crossAx val="8636121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255488"/>
        <c:axId val="86257024"/>
      </c:barChart>
      <c:catAx>
        <c:axId val="86255488"/>
        <c:scaling>
          <c:orientation val="minMax"/>
        </c:scaling>
        <c:axPos val="b"/>
        <c:tickLblPos val="nextTo"/>
        <c:crossAx val="86257024"/>
        <c:crosses val="autoZero"/>
        <c:auto val="1"/>
        <c:lblAlgn val="ctr"/>
        <c:lblOffset val="100"/>
      </c:catAx>
      <c:valAx>
        <c:axId val="86257024"/>
        <c:scaling>
          <c:orientation val="minMax"/>
        </c:scaling>
        <c:axPos val="l"/>
        <c:majorGridlines/>
        <c:numFmt formatCode="General" sourceLinked="1"/>
        <c:tickLblPos val="nextTo"/>
        <c:crossAx val="8625548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272256"/>
        <c:axId val="86294528"/>
      </c:barChart>
      <c:catAx>
        <c:axId val="86272256"/>
        <c:scaling>
          <c:orientation val="minMax"/>
        </c:scaling>
        <c:axPos val="b"/>
        <c:tickLblPos val="nextTo"/>
        <c:crossAx val="86294528"/>
        <c:crosses val="autoZero"/>
        <c:auto val="1"/>
        <c:lblAlgn val="ctr"/>
        <c:lblOffset val="100"/>
      </c:catAx>
      <c:valAx>
        <c:axId val="86294528"/>
        <c:scaling>
          <c:orientation val="minMax"/>
        </c:scaling>
        <c:axPos val="l"/>
        <c:majorGridlines/>
        <c:numFmt formatCode="General" sourceLinked="1"/>
        <c:tickLblPos val="nextTo"/>
        <c:crossAx val="8627225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général!$B$104:$V$104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général!$C$110:$W$110</c:f>
              <c:numCache>
                <c:formatCode>0%</c:formatCode>
                <c:ptCount val="21"/>
                <c:pt idx="0">
                  <c:v>0</c:v>
                </c:pt>
                <c:pt idx="1">
                  <c:v>0.19999999999999996</c:v>
                </c:pt>
                <c:pt idx="2">
                  <c:v>0.19999999999999996</c:v>
                </c:pt>
                <c:pt idx="3">
                  <c:v>0.19999999999999996</c:v>
                </c:pt>
                <c:pt idx="4">
                  <c:v>0.6</c:v>
                </c:pt>
                <c:pt idx="5">
                  <c:v>0.8</c:v>
                </c:pt>
                <c:pt idx="6">
                  <c:v>0.8</c:v>
                </c:pt>
                <c:pt idx="7">
                  <c:v>0.8</c:v>
                </c:pt>
                <c:pt idx="8">
                  <c:v>0.8</c:v>
                </c:pt>
                <c:pt idx="9">
                  <c:v>0.4</c:v>
                </c:pt>
                <c:pt idx="10">
                  <c:v>0.19999999999999996</c:v>
                </c:pt>
                <c:pt idx="11">
                  <c:v>0.19999999999999996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392832"/>
        <c:axId val="86394368"/>
        <c:axId val="0"/>
      </c:bar3DChart>
      <c:catAx>
        <c:axId val="86392832"/>
        <c:scaling>
          <c:orientation val="minMax"/>
        </c:scaling>
        <c:axPos val="b"/>
        <c:tickLblPos val="nextTo"/>
        <c:crossAx val="86394368"/>
        <c:crosses val="autoZero"/>
        <c:auto val="1"/>
        <c:lblAlgn val="ctr"/>
        <c:lblOffset val="100"/>
      </c:catAx>
      <c:valAx>
        <c:axId val="86394368"/>
        <c:scaling>
          <c:orientation val="minMax"/>
        </c:scaling>
        <c:axPos val="l"/>
        <c:majorGridlines/>
        <c:numFmt formatCode="0%" sourceLinked="1"/>
        <c:tickLblPos val="nextTo"/>
        <c:crossAx val="8639283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général!$B$104:$V$104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général!$C$111:$W$111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15</c:v>
                </c:pt>
                <c:pt idx="5">
                  <c:v>24</c:v>
                </c:pt>
                <c:pt idx="6">
                  <c:v>28</c:v>
                </c:pt>
                <c:pt idx="7">
                  <c:v>32</c:v>
                </c:pt>
                <c:pt idx="8">
                  <c:v>36</c:v>
                </c:pt>
                <c:pt idx="9">
                  <c:v>20</c:v>
                </c:pt>
                <c:pt idx="10">
                  <c:v>11</c:v>
                </c:pt>
                <c:pt idx="11">
                  <c:v>12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422272"/>
        <c:axId val="86423808"/>
      </c:barChart>
      <c:catAx>
        <c:axId val="86422272"/>
        <c:scaling>
          <c:orientation val="minMax"/>
        </c:scaling>
        <c:axPos val="b"/>
        <c:tickLblPos val="nextTo"/>
        <c:crossAx val="86423808"/>
        <c:crosses val="autoZero"/>
        <c:auto val="1"/>
        <c:lblAlgn val="ctr"/>
        <c:lblOffset val="100"/>
      </c:catAx>
      <c:valAx>
        <c:axId val="86423808"/>
        <c:scaling>
          <c:orientation val="minMax"/>
        </c:scaling>
        <c:axPos val="l"/>
        <c:majorGridlines/>
        <c:numFmt formatCode="General" sourceLinked="1"/>
        <c:tickLblPos val="nextTo"/>
        <c:crossAx val="8642227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général!$B$104:$V$104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général!$C$112:$V$112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9</c:v>
                </c:pt>
                <c:pt idx="5">
                  <c:v>16</c:v>
                </c:pt>
                <c:pt idx="6">
                  <c:v>20</c:v>
                </c:pt>
                <c:pt idx="7">
                  <c:v>24</c:v>
                </c:pt>
                <c:pt idx="8">
                  <c:v>28</c:v>
                </c:pt>
                <c:pt idx="9">
                  <c:v>16</c:v>
                </c:pt>
                <c:pt idx="10">
                  <c:v>9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463616"/>
        <c:axId val="86465152"/>
      </c:barChart>
      <c:catAx>
        <c:axId val="86463616"/>
        <c:scaling>
          <c:orientation val="minMax"/>
        </c:scaling>
        <c:axPos val="b"/>
        <c:tickLblPos val="nextTo"/>
        <c:crossAx val="86465152"/>
        <c:crosses val="autoZero"/>
        <c:auto val="1"/>
        <c:lblAlgn val="ctr"/>
        <c:lblOffset val="100"/>
      </c:catAx>
      <c:valAx>
        <c:axId val="86465152"/>
        <c:scaling>
          <c:orientation val="minMax"/>
        </c:scaling>
        <c:axPos val="l"/>
        <c:majorGridlines/>
        <c:numFmt formatCode="General" sourceLinked="1"/>
        <c:tickLblPos val="nextTo"/>
        <c:crossAx val="8646361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477440"/>
        <c:axId val="86507904"/>
        <c:axId val="0"/>
      </c:bar3DChart>
      <c:catAx>
        <c:axId val="86477440"/>
        <c:scaling>
          <c:orientation val="minMax"/>
        </c:scaling>
        <c:axPos val="b"/>
        <c:tickLblPos val="nextTo"/>
        <c:crossAx val="86507904"/>
        <c:crosses val="autoZero"/>
        <c:auto val="1"/>
        <c:lblAlgn val="ctr"/>
        <c:lblOffset val="100"/>
      </c:catAx>
      <c:valAx>
        <c:axId val="86507904"/>
        <c:scaling>
          <c:orientation val="minMax"/>
        </c:scaling>
        <c:axPos val="l"/>
        <c:majorGridlines/>
        <c:numFmt formatCode="0%" sourceLinked="1"/>
        <c:tickLblPos val="nextTo"/>
        <c:crossAx val="864774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515072"/>
        <c:axId val="86520960"/>
      </c:barChart>
      <c:catAx>
        <c:axId val="86515072"/>
        <c:scaling>
          <c:orientation val="minMax"/>
        </c:scaling>
        <c:axPos val="b"/>
        <c:tickLblPos val="nextTo"/>
        <c:crossAx val="86520960"/>
        <c:crosses val="autoZero"/>
        <c:auto val="1"/>
        <c:lblAlgn val="ctr"/>
        <c:lblOffset val="100"/>
      </c:catAx>
      <c:valAx>
        <c:axId val="86520960"/>
        <c:scaling>
          <c:orientation val="minMax"/>
        </c:scaling>
        <c:axPos val="l"/>
        <c:majorGridlines/>
        <c:numFmt formatCode="General" sourceLinked="1"/>
        <c:tickLblPos val="nextTo"/>
        <c:crossAx val="8651507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552576"/>
        <c:axId val="86554112"/>
      </c:barChart>
      <c:catAx>
        <c:axId val="86552576"/>
        <c:scaling>
          <c:orientation val="minMax"/>
        </c:scaling>
        <c:axPos val="b"/>
        <c:tickLblPos val="nextTo"/>
        <c:crossAx val="86554112"/>
        <c:crosses val="autoZero"/>
        <c:auto val="1"/>
        <c:lblAlgn val="ctr"/>
        <c:lblOffset val="100"/>
      </c:catAx>
      <c:valAx>
        <c:axId val="86554112"/>
        <c:scaling>
          <c:orientation val="minMax"/>
        </c:scaling>
        <c:axPos val="l"/>
        <c:majorGridlines/>
        <c:numFmt formatCode="General" sourceLinked="1"/>
        <c:tickLblPos val="nextTo"/>
        <c:crossAx val="8655257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général!$B$131:$V$131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général!$C$137:$W$137</c:f>
              <c:numCache>
                <c:formatCode>0%</c:formatCode>
                <c:ptCount val="21"/>
                <c:pt idx="0">
                  <c:v>0</c:v>
                </c:pt>
                <c:pt idx="1">
                  <c:v>0.25</c:v>
                </c:pt>
                <c:pt idx="2">
                  <c:v>0.25</c:v>
                </c:pt>
                <c:pt idx="3">
                  <c:v>0.25</c:v>
                </c:pt>
                <c:pt idx="4">
                  <c:v>0.75</c:v>
                </c:pt>
                <c:pt idx="5">
                  <c:v>1</c:v>
                </c:pt>
                <c:pt idx="6">
                  <c:v>0.75</c:v>
                </c:pt>
                <c:pt idx="7">
                  <c:v>0.5</c:v>
                </c:pt>
                <c:pt idx="8">
                  <c:v>0.5</c:v>
                </c:pt>
                <c:pt idx="9">
                  <c:v>0.25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656512"/>
        <c:axId val="86658048"/>
        <c:axId val="0"/>
      </c:bar3DChart>
      <c:catAx>
        <c:axId val="86656512"/>
        <c:scaling>
          <c:orientation val="minMax"/>
        </c:scaling>
        <c:axPos val="b"/>
        <c:tickLblPos val="nextTo"/>
        <c:crossAx val="86658048"/>
        <c:crosses val="autoZero"/>
        <c:auto val="1"/>
        <c:lblAlgn val="ctr"/>
        <c:lblOffset val="100"/>
      </c:catAx>
      <c:valAx>
        <c:axId val="86658048"/>
        <c:scaling>
          <c:orientation val="minMax"/>
        </c:scaling>
        <c:axPos val="l"/>
        <c:majorGridlines/>
        <c:numFmt formatCode="0%" sourceLinked="1"/>
        <c:tickLblPos val="nextTo"/>
        <c:crossAx val="8665651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général!$B$131:$V$131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général!$C$138:$W$138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15</c:v>
                </c:pt>
                <c:pt idx="5">
                  <c:v>24</c:v>
                </c:pt>
                <c:pt idx="6">
                  <c:v>21</c:v>
                </c:pt>
                <c:pt idx="7">
                  <c:v>16</c:v>
                </c:pt>
                <c:pt idx="8">
                  <c:v>18</c:v>
                </c:pt>
                <c:pt idx="9">
                  <c:v>10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685952"/>
        <c:axId val="86695936"/>
      </c:barChart>
      <c:catAx>
        <c:axId val="86685952"/>
        <c:scaling>
          <c:orientation val="minMax"/>
        </c:scaling>
        <c:axPos val="b"/>
        <c:tickLblPos val="nextTo"/>
        <c:crossAx val="86695936"/>
        <c:crosses val="autoZero"/>
        <c:auto val="1"/>
        <c:lblAlgn val="ctr"/>
        <c:lblOffset val="100"/>
      </c:catAx>
      <c:valAx>
        <c:axId val="86695936"/>
        <c:scaling>
          <c:orientation val="minMax"/>
        </c:scaling>
        <c:axPos val="l"/>
        <c:majorGridlines/>
        <c:numFmt formatCode="General" sourceLinked="1"/>
        <c:tickLblPos val="nextTo"/>
        <c:crossAx val="8668595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général!$B$131:$V$131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général!$C$139:$V$139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9</c:v>
                </c:pt>
                <c:pt idx="5">
                  <c:v>16</c:v>
                </c:pt>
                <c:pt idx="6">
                  <c:v>15</c:v>
                </c:pt>
                <c:pt idx="7">
                  <c:v>12</c:v>
                </c:pt>
                <c:pt idx="8">
                  <c:v>14</c:v>
                </c:pt>
                <c:pt idx="9">
                  <c:v>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575744"/>
        <c:axId val="86585728"/>
      </c:barChart>
      <c:catAx>
        <c:axId val="86575744"/>
        <c:scaling>
          <c:orientation val="minMax"/>
        </c:scaling>
        <c:axPos val="b"/>
        <c:tickLblPos val="nextTo"/>
        <c:crossAx val="86585728"/>
        <c:crosses val="autoZero"/>
        <c:auto val="1"/>
        <c:lblAlgn val="ctr"/>
        <c:lblOffset val="100"/>
      </c:catAx>
      <c:valAx>
        <c:axId val="86585728"/>
        <c:scaling>
          <c:orientation val="minMax"/>
        </c:scaling>
        <c:axPos val="l"/>
        <c:majorGridlines/>
        <c:numFmt formatCode="General" sourceLinked="1"/>
        <c:tickLblPos val="nextTo"/>
        <c:crossAx val="8657574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606208"/>
        <c:axId val="86607744"/>
        <c:axId val="0"/>
      </c:bar3DChart>
      <c:catAx>
        <c:axId val="86606208"/>
        <c:scaling>
          <c:orientation val="minMax"/>
        </c:scaling>
        <c:axPos val="b"/>
        <c:tickLblPos val="nextTo"/>
        <c:crossAx val="86607744"/>
        <c:crosses val="autoZero"/>
        <c:auto val="1"/>
        <c:lblAlgn val="ctr"/>
        <c:lblOffset val="100"/>
      </c:catAx>
      <c:valAx>
        <c:axId val="86607744"/>
        <c:scaling>
          <c:orientation val="minMax"/>
        </c:scaling>
        <c:axPos val="l"/>
        <c:majorGridlines/>
        <c:numFmt formatCode="0%" sourceLinked="1"/>
        <c:tickLblPos val="nextTo"/>
        <c:crossAx val="8660620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623744"/>
        <c:axId val="86625280"/>
      </c:barChart>
      <c:catAx>
        <c:axId val="86623744"/>
        <c:scaling>
          <c:orientation val="minMax"/>
        </c:scaling>
        <c:axPos val="b"/>
        <c:tickLblPos val="nextTo"/>
        <c:crossAx val="86625280"/>
        <c:crosses val="autoZero"/>
        <c:auto val="1"/>
        <c:lblAlgn val="ctr"/>
        <c:lblOffset val="100"/>
      </c:catAx>
      <c:valAx>
        <c:axId val="86625280"/>
        <c:scaling>
          <c:orientation val="minMax"/>
        </c:scaling>
        <c:axPos val="l"/>
        <c:majorGridlines/>
        <c:numFmt formatCode="General" sourceLinked="1"/>
        <c:tickLblPos val="nextTo"/>
        <c:crossAx val="8662374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726528"/>
        <c:axId val="86728064"/>
      </c:barChart>
      <c:catAx>
        <c:axId val="86726528"/>
        <c:scaling>
          <c:orientation val="minMax"/>
        </c:scaling>
        <c:axPos val="b"/>
        <c:tickLblPos val="nextTo"/>
        <c:crossAx val="86728064"/>
        <c:crosses val="autoZero"/>
        <c:auto val="1"/>
        <c:lblAlgn val="ctr"/>
        <c:lblOffset val="100"/>
      </c:catAx>
      <c:valAx>
        <c:axId val="86728064"/>
        <c:scaling>
          <c:orientation val="minMax"/>
        </c:scaling>
        <c:axPos val="l"/>
        <c:majorGridlines/>
        <c:numFmt formatCode="General" sourceLinked="1"/>
        <c:tickLblPos val="nextTo"/>
        <c:crossAx val="8672652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général!$B$159:$V$159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général!$C$165:$W$165</c:f>
              <c:numCache>
                <c:formatCode>0%</c:formatCode>
                <c:ptCount val="21"/>
                <c:pt idx="0">
                  <c:v>0</c:v>
                </c:pt>
                <c:pt idx="1">
                  <c:v>0.33333333333333337</c:v>
                </c:pt>
                <c:pt idx="2">
                  <c:v>0.33333333333333337</c:v>
                </c:pt>
                <c:pt idx="3">
                  <c:v>0.66666666666666674</c:v>
                </c:pt>
                <c:pt idx="4">
                  <c:v>0.66666666666666674</c:v>
                </c:pt>
                <c:pt idx="5">
                  <c:v>0.66666666666666674</c:v>
                </c:pt>
                <c:pt idx="6">
                  <c:v>0.66666666666666674</c:v>
                </c:pt>
                <c:pt idx="7">
                  <c:v>1</c:v>
                </c:pt>
                <c:pt idx="8">
                  <c:v>0.66666666666666674</c:v>
                </c:pt>
                <c:pt idx="9">
                  <c:v>0.33333333333333337</c:v>
                </c:pt>
                <c:pt idx="10">
                  <c:v>0.33333333333333337</c:v>
                </c:pt>
                <c:pt idx="11">
                  <c:v>0.33333333333333337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744448"/>
        <c:axId val="86758528"/>
        <c:axId val="0"/>
      </c:bar3DChart>
      <c:catAx>
        <c:axId val="86744448"/>
        <c:scaling>
          <c:orientation val="minMax"/>
        </c:scaling>
        <c:axPos val="b"/>
        <c:tickLblPos val="nextTo"/>
        <c:crossAx val="86758528"/>
        <c:crosses val="autoZero"/>
        <c:auto val="1"/>
        <c:lblAlgn val="ctr"/>
        <c:lblOffset val="100"/>
      </c:catAx>
      <c:valAx>
        <c:axId val="86758528"/>
        <c:scaling>
          <c:orientation val="minMax"/>
        </c:scaling>
        <c:axPos val="l"/>
        <c:majorGridlines/>
        <c:numFmt formatCode="0%" sourceLinked="1"/>
        <c:tickLblPos val="nextTo"/>
        <c:crossAx val="8674444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général!$B$159:$V$159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général!$C$166:$W$166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14</c:v>
                </c:pt>
                <c:pt idx="7">
                  <c:v>24</c:v>
                </c:pt>
                <c:pt idx="8">
                  <c:v>18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786432"/>
        <c:axId val="86787968"/>
      </c:barChart>
      <c:catAx>
        <c:axId val="86786432"/>
        <c:scaling>
          <c:orientation val="minMax"/>
        </c:scaling>
        <c:axPos val="b"/>
        <c:tickLblPos val="nextTo"/>
        <c:crossAx val="86787968"/>
        <c:crosses val="autoZero"/>
        <c:auto val="1"/>
        <c:lblAlgn val="ctr"/>
        <c:lblOffset val="100"/>
      </c:catAx>
      <c:valAx>
        <c:axId val="86787968"/>
        <c:scaling>
          <c:orientation val="minMax"/>
        </c:scaling>
        <c:axPos val="l"/>
        <c:majorGridlines/>
        <c:numFmt formatCode="General" sourceLinked="1"/>
        <c:tickLblPos val="nextTo"/>
        <c:crossAx val="8678643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général!$B$159:$V$159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général!$C$167:$V$167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10</c:v>
                </c:pt>
                <c:pt idx="7">
                  <c:v>18</c:v>
                </c:pt>
                <c:pt idx="8">
                  <c:v>14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823296"/>
        <c:axId val="86824832"/>
      </c:barChart>
      <c:catAx>
        <c:axId val="86823296"/>
        <c:scaling>
          <c:orientation val="minMax"/>
        </c:scaling>
        <c:axPos val="b"/>
        <c:tickLblPos val="nextTo"/>
        <c:crossAx val="86824832"/>
        <c:crosses val="autoZero"/>
        <c:auto val="1"/>
        <c:lblAlgn val="ctr"/>
        <c:lblOffset val="100"/>
      </c:catAx>
      <c:valAx>
        <c:axId val="86824832"/>
        <c:scaling>
          <c:orientation val="minMax"/>
        </c:scaling>
        <c:axPos val="l"/>
        <c:majorGridlines/>
        <c:numFmt formatCode="General" sourceLinked="1"/>
        <c:tickLblPos val="nextTo"/>
        <c:crossAx val="868232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6902656"/>
        <c:axId val="86904192"/>
        <c:axId val="0"/>
      </c:bar3DChart>
      <c:catAx>
        <c:axId val="86902656"/>
        <c:scaling>
          <c:orientation val="minMax"/>
        </c:scaling>
        <c:axPos val="b"/>
        <c:tickLblPos val="nextTo"/>
        <c:crossAx val="86904192"/>
        <c:crosses val="autoZero"/>
        <c:auto val="1"/>
        <c:lblAlgn val="ctr"/>
        <c:lblOffset val="100"/>
      </c:catAx>
      <c:valAx>
        <c:axId val="86904192"/>
        <c:scaling>
          <c:orientation val="minMax"/>
        </c:scaling>
        <c:axPos val="l"/>
        <c:majorGridlines/>
        <c:numFmt formatCode="0%" sourceLinked="1"/>
        <c:tickLblPos val="nextTo"/>
        <c:crossAx val="8690265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940672"/>
        <c:axId val="86950656"/>
      </c:barChart>
      <c:catAx>
        <c:axId val="86940672"/>
        <c:scaling>
          <c:orientation val="minMax"/>
        </c:scaling>
        <c:axPos val="b"/>
        <c:tickLblPos val="nextTo"/>
        <c:crossAx val="86950656"/>
        <c:crosses val="autoZero"/>
        <c:auto val="1"/>
        <c:lblAlgn val="ctr"/>
        <c:lblOffset val="100"/>
      </c:catAx>
      <c:valAx>
        <c:axId val="86950656"/>
        <c:scaling>
          <c:orientation val="minMax"/>
        </c:scaling>
        <c:axPos val="l"/>
        <c:majorGridlines/>
        <c:numFmt formatCode="General" sourceLinked="1"/>
        <c:tickLblPos val="nextTo"/>
        <c:crossAx val="8694067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957440"/>
        <c:axId val="86987904"/>
      </c:barChart>
      <c:catAx>
        <c:axId val="86957440"/>
        <c:scaling>
          <c:orientation val="minMax"/>
        </c:scaling>
        <c:axPos val="b"/>
        <c:tickLblPos val="nextTo"/>
        <c:crossAx val="86987904"/>
        <c:crosses val="autoZero"/>
        <c:auto val="1"/>
        <c:lblAlgn val="ctr"/>
        <c:lblOffset val="100"/>
      </c:catAx>
      <c:valAx>
        <c:axId val="86987904"/>
        <c:scaling>
          <c:orientation val="minMax"/>
        </c:scaling>
        <c:axPos val="l"/>
        <c:majorGridlines/>
        <c:numFmt formatCode="General" sourceLinked="1"/>
        <c:tickLblPos val="nextTo"/>
        <c:crossAx val="869574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général!$B$185:$V$185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général!$C$191:$W$191</c:f>
              <c:numCache>
                <c:formatCode>0%</c:formatCode>
                <c:ptCount val="21"/>
                <c:pt idx="0">
                  <c:v>0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0.8</c:v>
                </c:pt>
                <c:pt idx="5">
                  <c:v>0.8</c:v>
                </c:pt>
                <c:pt idx="6">
                  <c:v>0.6</c:v>
                </c:pt>
                <c:pt idx="7">
                  <c:v>0.6</c:v>
                </c:pt>
                <c:pt idx="8">
                  <c:v>0.6</c:v>
                </c:pt>
                <c:pt idx="9">
                  <c:v>0.19999999999999996</c:v>
                </c:pt>
                <c:pt idx="10">
                  <c:v>0.19999999999999996</c:v>
                </c:pt>
                <c:pt idx="11">
                  <c:v>0.19999999999999996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008384"/>
        <c:axId val="87009920"/>
        <c:axId val="0"/>
      </c:bar3DChart>
      <c:catAx>
        <c:axId val="87008384"/>
        <c:scaling>
          <c:orientation val="minMax"/>
        </c:scaling>
        <c:axPos val="b"/>
        <c:tickLblPos val="nextTo"/>
        <c:crossAx val="87009920"/>
        <c:crosses val="autoZero"/>
        <c:auto val="1"/>
        <c:lblAlgn val="ctr"/>
        <c:lblOffset val="100"/>
      </c:catAx>
      <c:valAx>
        <c:axId val="87009920"/>
        <c:scaling>
          <c:orientation val="minMax"/>
        </c:scaling>
        <c:axPos val="l"/>
        <c:majorGridlines/>
        <c:numFmt formatCode="0%" sourceLinked="1"/>
        <c:tickLblPos val="nextTo"/>
        <c:crossAx val="8700838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général!$B$185:$V$185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général!$C$192:$W$192</c:f>
              <c:numCache>
                <c:formatCode>General</c:formatCode>
                <c:ptCount val="21"/>
                <c:pt idx="0">
                  <c:v>0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20</c:v>
                </c:pt>
                <c:pt idx="5">
                  <c:v>24</c:v>
                </c:pt>
                <c:pt idx="6">
                  <c:v>21</c:v>
                </c:pt>
                <c:pt idx="7">
                  <c:v>24</c:v>
                </c:pt>
                <c:pt idx="8">
                  <c:v>27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837120"/>
        <c:axId val="86838656"/>
      </c:barChart>
      <c:catAx>
        <c:axId val="86837120"/>
        <c:scaling>
          <c:orientation val="minMax"/>
        </c:scaling>
        <c:axPos val="b"/>
        <c:tickLblPos val="nextTo"/>
        <c:crossAx val="86838656"/>
        <c:crosses val="autoZero"/>
        <c:auto val="1"/>
        <c:lblAlgn val="ctr"/>
        <c:lblOffset val="100"/>
      </c:catAx>
      <c:valAx>
        <c:axId val="86838656"/>
        <c:scaling>
          <c:orientation val="minMax"/>
        </c:scaling>
        <c:axPos val="l"/>
        <c:majorGridlines/>
        <c:numFmt formatCode="General" sourceLinked="1"/>
        <c:tickLblPos val="nextTo"/>
        <c:crossAx val="8683712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général!$B$185:$V$185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général!$C$193:$V$193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4</c:v>
                </c:pt>
                <c:pt idx="4">
                  <c:v>12</c:v>
                </c:pt>
                <c:pt idx="5">
                  <c:v>16</c:v>
                </c:pt>
                <c:pt idx="6">
                  <c:v>15</c:v>
                </c:pt>
                <c:pt idx="7">
                  <c:v>18</c:v>
                </c:pt>
                <c:pt idx="8">
                  <c:v>21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6866176"/>
        <c:axId val="86876160"/>
      </c:barChart>
      <c:catAx>
        <c:axId val="86866176"/>
        <c:scaling>
          <c:orientation val="minMax"/>
        </c:scaling>
        <c:axPos val="b"/>
        <c:tickLblPos val="nextTo"/>
        <c:crossAx val="86876160"/>
        <c:crosses val="autoZero"/>
        <c:auto val="1"/>
        <c:lblAlgn val="ctr"/>
        <c:lblOffset val="100"/>
      </c:catAx>
      <c:valAx>
        <c:axId val="86876160"/>
        <c:scaling>
          <c:orientation val="minMax"/>
        </c:scaling>
        <c:axPos val="l"/>
        <c:majorGridlines/>
        <c:numFmt formatCode="General" sourceLinked="1"/>
        <c:tickLblPos val="nextTo"/>
        <c:crossAx val="8686617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097344"/>
        <c:axId val="87098880"/>
        <c:axId val="0"/>
      </c:bar3DChart>
      <c:catAx>
        <c:axId val="87097344"/>
        <c:scaling>
          <c:orientation val="minMax"/>
        </c:scaling>
        <c:axPos val="b"/>
        <c:tickLblPos val="nextTo"/>
        <c:crossAx val="87098880"/>
        <c:crosses val="autoZero"/>
        <c:auto val="1"/>
        <c:lblAlgn val="ctr"/>
        <c:lblOffset val="100"/>
      </c:catAx>
      <c:valAx>
        <c:axId val="87098880"/>
        <c:scaling>
          <c:orientation val="minMax"/>
        </c:scaling>
        <c:axPos val="l"/>
        <c:majorGridlines/>
        <c:numFmt formatCode="0%" sourceLinked="1"/>
        <c:tickLblPos val="nextTo"/>
        <c:crossAx val="8709734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122688"/>
        <c:axId val="87124224"/>
      </c:barChart>
      <c:catAx>
        <c:axId val="87122688"/>
        <c:scaling>
          <c:orientation val="minMax"/>
        </c:scaling>
        <c:axPos val="b"/>
        <c:tickLblPos val="nextTo"/>
        <c:crossAx val="87124224"/>
        <c:crosses val="autoZero"/>
        <c:auto val="1"/>
        <c:lblAlgn val="ctr"/>
        <c:lblOffset val="100"/>
      </c:catAx>
      <c:valAx>
        <c:axId val="87124224"/>
        <c:scaling>
          <c:orientation val="minMax"/>
        </c:scaling>
        <c:axPos val="l"/>
        <c:majorGridlines/>
        <c:numFmt formatCode="General" sourceLinked="1"/>
        <c:tickLblPos val="nextTo"/>
        <c:crossAx val="8712268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151744"/>
        <c:axId val="87153280"/>
      </c:barChart>
      <c:catAx>
        <c:axId val="87151744"/>
        <c:scaling>
          <c:orientation val="minMax"/>
        </c:scaling>
        <c:axPos val="b"/>
        <c:tickLblPos val="nextTo"/>
        <c:crossAx val="87153280"/>
        <c:crosses val="autoZero"/>
        <c:auto val="1"/>
        <c:lblAlgn val="ctr"/>
        <c:lblOffset val="100"/>
      </c:catAx>
      <c:valAx>
        <c:axId val="87153280"/>
        <c:scaling>
          <c:orientation val="minMax"/>
        </c:scaling>
        <c:axPos val="l"/>
        <c:majorGridlines/>
        <c:numFmt formatCode="General" sourceLinked="1"/>
        <c:tickLblPos val="nextTo"/>
        <c:crossAx val="8715174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général!$B$211:$V$211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général!$C$217:$W$217</c:f>
              <c:numCache>
                <c:formatCode>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177856"/>
        <c:axId val="87204224"/>
        <c:axId val="0"/>
      </c:bar3DChart>
      <c:catAx>
        <c:axId val="87177856"/>
        <c:scaling>
          <c:orientation val="minMax"/>
        </c:scaling>
        <c:axPos val="b"/>
        <c:tickLblPos val="nextTo"/>
        <c:crossAx val="87204224"/>
        <c:crosses val="autoZero"/>
        <c:auto val="1"/>
        <c:lblAlgn val="ctr"/>
        <c:lblOffset val="100"/>
      </c:catAx>
      <c:valAx>
        <c:axId val="87204224"/>
        <c:scaling>
          <c:orientation val="minMax"/>
        </c:scaling>
        <c:axPos val="l"/>
        <c:majorGridlines/>
        <c:numFmt formatCode="0%" sourceLinked="1"/>
        <c:tickLblPos val="nextTo"/>
        <c:crossAx val="8717785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général!$B$211:$V$211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général!$C$218:$W$218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227776"/>
        <c:axId val="87237760"/>
      </c:barChart>
      <c:catAx>
        <c:axId val="87227776"/>
        <c:scaling>
          <c:orientation val="minMax"/>
        </c:scaling>
        <c:axPos val="b"/>
        <c:tickLblPos val="nextTo"/>
        <c:crossAx val="87237760"/>
        <c:crosses val="autoZero"/>
        <c:auto val="1"/>
        <c:lblAlgn val="ctr"/>
        <c:lblOffset val="100"/>
      </c:catAx>
      <c:valAx>
        <c:axId val="87237760"/>
        <c:scaling>
          <c:orientation val="minMax"/>
        </c:scaling>
        <c:axPos val="l"/>
        <c:majorGridlines/>
        <c:numFmt formatCode="General" sourceLinked="1"/>
        <c:tickLblPos val="nextTo"/>
        <c:crossAx val="8722777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général!$B$211:$V$211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général!$C$219:$V$219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248896"/>
        <c:axId val="87250432"/>
      </c:barChart>
      <c:catAx>
        <c:axId val="87248896"/>
        <c:scaling>
          <c:orientation val="minMax"/>
        </c:scaling>
        <c:axPos val="b"/>
        <c:tickLblPos val="nextTo"/>
        <c:crossAx val="87250432"/>
        <c:crosses val="autoZero"/>
        <c:auto val="1"/>
        <c:lblAlgn val="ctr"/>
        <c:lblOffset val="100"/>
      </c:catAx>
      <c:valAx>
        <c:axId val="87250432"/>
        <c:scaling>
          <c:orientation val="minMax"/>
        </c:scaling>
        <c:axPos val="l"/>
        <c:majorGridlines/>
        <c:numFmt formatCode="General" sourceLinked="1"/>
        <c:tickLblPos val="nextTo"/>
        <c:crossAx val="872488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271296"/>
        <c:axId val="87272832"/>
        <c:axId val="0"/>
      </c:bar3DChart>
      <c:catAx>
        <c:axId val="87271296"/>
        <c:scaling>
          <c:orientation val="minMax"/>
        </c:scaling>
        <c:axPos val="b"/>
        <c:tickLblPos val="nextTo"/>
        <c:crossAx val="87272832"/>
        <c:crosses val="autoZero"/>
        <c:auto val="1"/>
        <c:lblAlgn val="ctr"/>
        <c:lblOffset val="100"/>
      </c:catAx>
      <c:valAx>
        <c:axId val="87272832"/>
        <c:scaling>
          <c:orientation val="minMax"/>
        </c:scaling>
        <c:axPos val="l"/>
        <c:majorGridlines/>
        <c:numFmt formatCode="0%" sourceLinked="1"/>
        <c:tickLblPos val="nextTo"/>
        <c:crossAx val="872712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288448"/>
        <c:axId val="87376256"/>
      </c:barChart>
      <c:catAx>
        <c:axId val="87288448"/>
        <c:scaling>
          <c:orientation val="minMax"/>
        </c:scaling>
        <c:axPos val="b"/>
        <c:tickLblPos val="nextTo"/>
        <c:crossAx val="87376256"/>
        <c:crosses val="autoZero"/>
        <c:auto val="1"/>
        <c:lblAlgn val="ctr"/>
        <c:lblOffset val="100"/>
      </c:catAx>
      <c:valAx>
        <c:axId val="87376256"/>
        <c:scaling>
          <c:orientation val="minMax"/>
        </c:scaling>
        <c:axPos val="l"/>
        <c:majorGridlines/>
        <c:numFmt formatCode="General" sourceLinked="1"/>
        <c:tickLblPos val="nextTo"/>
        <c:crossAx val="8728844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387136"/>
        <c:axId val="87393024"/>
      </c:barChart>
      <c:catAx>
        <c:axId val="87387136"/>
        <c:scaling>
          <c:orientation val="minMax"/>
        </c:scaling>
        <c:axPos val="b"/>
        <c:tickLblPos val="nextTo"/>
        <c:crossAx val="87393024"/>
        <c:crosses val="autoZero"/>
        <c:auto val="1"/>
        <c:lblAlgn val="ctr"/>
        <c:lblOffset val="100"/>
      </c:catAx>
      <c:valAx>
        <c:axId val="87393024"/>
        <c:scaling>
          <c:orientation val="minMax"/>
        </c:scaling>
        <c:axPos val="l"/>
        <c:majorGridlines/>
        <c:numFmt formatCode="General" sourceLinked="1"/>
        <c:tickLblPos val="nextTo"/>
        <c:crossAx val="8738713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général!$B$237:$V$237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général!$C$243:$W$243</c:f>
              <c:numCache>
                <c:formatCode>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421696"/>
        <c:axId val="87423232"/>
        <c:axId val="0"/>
      </c:bar3DChart>
      <c:catAx>
        <c:axId val="87421696"/>
        <c:scaling>
          <c:orientation val="minMax"/>
        </c:scaling>
        <c:axPos val="b"/>
        <c:tickLblPos val="nextTo"/>
        <c:crossAx val="87423232"/>
        <c:crosses val="autoZero"/>
        <c:auto val="1"/>
        <c:lblAlgn val="ctr"/>
        <c:lblOffset val="100"/>
      </c:catAx>
      <c:valAx>
        <c:axId val="87423232"/>
        <c:scaling>
          <c:orientation val="minMax"/>
        </c:scaling>
        <c:axPos val="l"/>
        <c:majorGridlines/>
        <c:numFmt formatCode="0%" sourceLinked="1"/>
        <c:tickLblPos val="nextTo"/>
        <c:crossAx val="874216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général!$B$237:$V$237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général!$C$244:$W$244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332352"/>
        <c:axId val="87333888"/>
      </c:barChart>
      <c:catAx>
        <c:axId val="87332352"/>
        <c:scaling>
          <c:orientation val="minMax"/>
        </c:scaling>
        <c:axPos val="b"/>
        <c:tickLblPos val="nextTo"/>
        <c:crossAx val="87333888"/>
        <c:crosses val="autoZero"/>
        <c:auto val="1"/>
        <c:lblAlgn val="ctr"/>
        <c:lblOffset val="100"/>
      </c:catAx>
      <c:valAx>
        <c:axId val="87333888"/>
        <c:scaling>
          <c:orientation val="minMax"/>
        </c:scaling>
        <c:axPos val="l"/>
        <c:majorGridlines/>
        <c:numFmt formatCode="General" sourceLinked="1"/>
        <c:tickLblPos val="nextTo"/>
        <c:crossAx val="8733235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général!$B$237:$V$237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général!$C$245:$V$245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5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431040"/>
        <c:axId val="87432576"/>
      </c:barChart>
      <c:catAx>
        <c:axId val="87431040"/>
        <c:scaling>
          <c:orientation val="minMax"/>
        </c:scaling>
        <c:axPos val="b"/>
        <c:tickLblPos val="nextTo"/>
        <c:crossAx val="87432576"/>
        <c:crosses val="autoZero"/>
        <c:auto val="1"/>
        <c:lblAlgn val="ctr"/>
        <c:lblOffset val="100"/>
      </c:catAx>
      <c:valAx>
        <c:axId val="87432576"/>
        <c:scaling>
          <c:orientation val="minMax"/>
        </c:scaling>
        <c:axPos val="l"/>
        <c:majorGridlines/>
        <c:numFmt formatCode="General" sourceLinked="1"/>
        <c:tickLblPos val="nextTo"/>
        <c:crossAx val="874310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444864"/>
        <c:axId val="87454848"/>
        <c:axId val="0"/>
      </c:bar3DChart>
      <c:catAx>
        <c:axId val="87444864"/>
        <c:scaling>
          <c:orientation val="minMax"/>
        </c:scaling>
        <c:axPos val="b"/>
        <c:tickLblPos val="nextTo"/>
        <c:crossAx val="87454848"/>
        <c:crosses val="autoZero"/>
        <c:auto val="1"/>
        <c:lblAlgn val="ctr"/>
        <c:lblOffset val="100"/>
      </c:catAx>
      <c:valAx>
        <c:axId val="87454848"/>
        <c:scaling>
          <c:orientation val="minMax"/>
        </c:scaling>
        <c:axPos val="l"/>
        <c:majorGridlines/>
        <c:numFmt formatCode="0%" sourceLinked="1"/>
        <c:tickLblPos val="nextTo"/>
        <c:crossAx val="8744486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564672"/>
        <c:axId val="87566208"/>
      </c:barChart>
      <c:catAx>
        <c:axId val="87564672"/>
        <c:scaling>
          <c:orientation val="minMax"/>
        </c:scaling>
        <c:axPos val="b"/>
        <c:tickLblPos val="nextTo"/>
        <c:crossAx val="87566208"/>
        <c:crosses val="autoZero"/>
        <c:auto val="1"/>
        <c:lblAlgn val="ctr"/>
        <c:lblOffset val="100"/>
      </c:catAx>
      <c:valAx>
        <c:axId val="87566208"/>
        <c:scaling>
          <c:orientation val="minMax"/>
        </c:scaling>
        <c:axPos val="l"/>
        <c:majorGridlines/>
        <c:numFmt formatCode="General" sourceLinked="1"/>
        <c:tickLblPos val="nextTo"/>
        <c:crossAx val="8756467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593728"/>
        <c:axId val="87595264"/>
      </c:barChart>
      <c:catAx>
        <c:axId val="87593728"/>
        <c:scaling>
          <c:orientation val="minMax"/>
        </c:scaling>
        <c:axPos val="b"/>
        <c:tickLblPos val="nextTo"/>
        <c:crossAx val="87595264"/>
        <c:crosses val="autoZero"/>
        <c:auto val="1"/>
        <c:lblAlgn val="ctr"/>
        <c:lblOffset val="100"/>
      </c:catAx>
      <c:valAx>
        <c:axId val="87595264"/>
        <c:scaling>
          <c:orientation val="minMax"/>
        </c:scaling>
        <c:axPos val="l"/>
        <c:majorGridlines/>
        <c:numFmt formatCode="General" sourceLinked="1"/>
        <c:tickLblPos val="nextTo"/>
        <c:crossAx val="8759372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général!$B$264:$V$264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général!$C$270:$W$270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619840"/>
        <c:axId val="87494656"/>
        <c:axId val="0"/>
      </c:bar3DChart>
      <c:catAx>
        <c:axId val="87619840"/>
        <c:scaling>
          <c:orientation val="minMax"/>
        </c:scaling>
        <c:axPos val="b"/>
        <c:tickLblPos val="nextTo"/>
        <c:crossAx val="87494656"/>
        <c:crosses val="autoZero"/>
        <c:auto val="1"/>
        <c:lblAlgn val="ctr"/>
        <c:lblOffset val="100"/>
      </c:catAx>
      <c:valAx>
        <c:axId val="87494656"/>
        <c:scaling>
          <c:orientation val="minMax"/>
        </c:scaling>
        <c:axPos val="l"/>
        <c:majorGridlines/>
        <c:numFmt formatCode="0%" sourceLinked="1"/>
        <c:tickLblPos val="nextTo"/>
        <c:crossAx val="876198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général!$B$264:$V$264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général!$C$271:$W$271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501440"/>
        <c:axId val="87540096"/>
      </c:barChart>
      <c:catAx>
        <c:axId val="87501440"/>
        <c:scaling>
          <c:orientation val="minMax"/>
        </c:scaling>
        <c:axPos val="b"/>
        <c:tickLblPos val="nextTo"/>
        <c:crossAx val="87540096"/>
        <c:crosses val="autoZero"/>
        <c:auto val="1"/>
        <c:lblAlgn val="ctr"/>
        <c:lblOffset val="100"/>
      </c:catAx>
      <c:valAx>
        <c:axId val="87540096"/>
        <c:scaling>
          <c:orientation val="minMax"/>
        </c:scaling>
        <c:axPos val="l"/>
        <c:majorGridlines/>
        <c:numFmt formatCode="General" sourceLinked="1"/>
        <c:tickLblPos val="nextTo"/>
        <c:crossAx val="875014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général!$B$264:$V$264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général!$C$272:$V$272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546496"/>
        <c:axId val="87622016"/>
      </c:barChart>
      <c:catAx>
        <c:axId val="87546496"/>
        <c:scaling>
          <c:orientation val="minMax"/>
        </c:scaling>
        <c:axPos val="b"/>
        <c:tickLblPos val="nextTo"/>
        <c:crossAx val="87622016"/>
        <c:crosses val="autoZero"/>
        <c:auto val="1"/>
        <c:lblAlgn val="ctr"/>
        <c:lblOffset val="100"/>
      </c:catAx>
      <c:valAx>
        <c:axId val="87622016"/>
        <c:scaling>
          <c:orientation val="minMax"/>
        </c:scaling>
        <c:axPos val="l"/>
        <c:majorGridlines/>
        <c:numFmt formatCode="General" sourceLinked="1"/>
        <c:tickLblPos val="nextTo"/>
        <c:crossAx val="875464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650688"/>
        <c:axId val="87652224"/>
        <c:axId val="0"/>
      </c:bar3DChart>
      <c:catAx>
        <c:axId val="87650688"/>
        <c:scaling>
          <c:orientation val="minMax"/>
        </c:scaling>
        <c:axPos val="b"/>
        <c:tickLblPos val="nextTo"/>
        <c:crossAx val="87652224"/>
        <c:crosses val="autoZero"/>
        <c:auto val="1"/>
        <c:lblAlgn val="ctr"/>
        <c:lblOffset val="100"/>
      </c:catAx>
      <c:valAx>
        <c:axId val="87652224"/>
        <c:scaling>
          <c:orientation val="minMax"/>
        </c:scaling>
        <c:axPos val="l"/>
        <c:majorGridlines/>
        <c:numFmt formatCode="0%" sourceLinked="1"/>
        <c:tickLblPos val="nextTo"/>
        <c:crossAx val="8765068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667840"/>
        <c:axId val="87669376"/>
      </c:barChart>
      <c:catAx>
        <c:axId val="87667840"/>
        <c:scaling>
          <c:orientation val="minMax"/>
        </c:scaling>
        <c:axPos val="b"/>
        <c:tickLblPos val="nextTo"/>
        <c:crossAx val="87669376"/>
        <c:crosses val="autoZero"/>
        <c:auto val="1"/>
        <c:lblAlgn val="ctr"/>
        <c:lblOffset val="100"/>
      </c:catAx>
      <c:valAx>
        <c:axId val="87669376"/>
        <c:scaling>
          <c:orientation val="minMax"/>
        </c:scaling>
        <c:axPos val="l"/>
        <c:majorGridlines/>
        <c:numFmt formatCode="General" sourceLinked="1"/>
        <c:tickLblPos val="nextTo"/>
        <c:crossAx val="876678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700992"/>
        <c:axId val="87702528"/>
      </c:barChart>
      <c:catAx>
        <c:axId val="87700992"/>
        <c:scaling>
          <c:orientation val="minMax"/>
        </c:scaling>
        <c:axPos val="b"/>
        <c:tickLblPos val="nextTo"/>
        <c:crossAx val="87702528"/>
        <c:crosses val="autoZero"/>
        <c:auto val="1"/>
        <c:lblAlgn val="ctr"/>
        <c:lblOffset val="100"/>
      </c:catAx>
      <c:valAx>
        <c:axId val="87702528"/>
        <c:scaling>
          <c:orientation val="minMax"/>
        </c:scaling>
        <c:axPos val="l"/>
        <c:majorGridlines/>
        <c:numFmt formatCode="General" sourceLinked="1"/>
        <c:tickLblPos val="nextTo"/>
        <c:crossAx val="8770099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général!$B$291:$V$291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général!$C$297:$W$297</c:f>
              <c:numCache>
                <c:formatCode>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0.5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718912"/>
        <c:axId val="87728896"/>
        <c:axId val="0"/>
      </c:bar3DChart>
      <c:catAx>
        <c:axId val="87718912"/>
        <c:scaling>
          <c:orientation val="minMax"/>
        </c:scaling>
        <c:axPos val="b"/>
        <c:tickLblPos val="nextTo"/>
        <c:crossAx val="87728896"/>
        <c:crosses val="autoZero"/>
        <c:auto val="1"/>
        <c:lblAlgn val="ctr"/>
        <c:lblOffset val="100"/>
      </c:catAx>
      <c:valAx>
        <c:axId val="87728896"/>
        <c:scaling>
          <c:orientation val="minMax"/>
        </c:scaling>
        <c:axPos val="l"/>
        <c:majorGridlines/>
        <c:numFmt formatCode="0%" sourceLinked="1"/>
        <c:tickLblPos val="nextTo"/>
        <c:crossAx val="87718912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général!$B$291:$V$291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général!$C$298:$W$298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10</c:v>
                </c:pt>
                <c:pt idx="5">
                  <c:v>12</c:v>
                </c:pt>
                <c:pt idx="6">
                  <c:v>14</c:v>
                </c:pt>
                <c:pt idx="7">
                  <c:v>16</c:v>
                </c:pt>
                <c:pt idx="8">
                  <c:v>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760896"/>
        <c:axId val="87762432"/>
      </c:barChart>
      <c:catAx>
        <c:axId val="87760896"/>
        <c:scaling>
          <c:orientation val="minMax"/>
        </c:scaling>
        <c:axPos val="b"/>
        <c:tickLblPos val="nextTo"/>
        <c:crossAx val="87762432"/>
        <c:crosses val="autoZero"/>
        <c:auto val="1"/>
        <c:lblAlgn val="ctr"/>
        <c:lblOffset val="100"/>
      </c:catAx>
      <c:valAx>
        <c:axId val="87762432"/>
        <c:scaling>
          <c:orientation val="minMax"/>
        </c:scaling>
        <c:axPos val="l"/>
        <c:majorGridlines/>
        <c:numFmt formatCode="General" sourceLinked="1"/>
        <c:tickLblPos val="nextTo"/>
        <c:crossAx val="877608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général!$B$291:$V$291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général!$C$299:$V$299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6</c:v>
                </c:pt>
                <c:pt idx="5">
                  <c:v>8</c:v>
                </c:pt>
                <c:pt idx="6">
                  <c:v>10</c:v>
                </c:pt>
                <c:pt idx="7">
                  <c:v>12</c:v>
                </c:pt>
                <c:pt idx="8">
                  <c:v>7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785856"/>
        <c:axId val="87787392"/>
      </c:barChart>
      <c:catAx>
        <c:axId val="87785856"/>
        <c:scaling>
          <c:orientation val="minMax"/>
        </c:scaling>
        <c:axPos val="b"/>
        <c:tickLblPos val="nextTo"/>
        <c:crossAx val="87787392"/>
        <c:crosses val="autoZero"/>
        <c:auto val="1"/>
        <c:lblAlgn val="ctr"/>
        <c:lblOffset val="100"/>
      </c:catAx>
      <c:valAx>
        <c:axId val="87787392"/>
        <c:scaling>
          <c:orientation val="minMax"/>
        </c:scaling>
        <c:axPos val="l"/>
        <c:majorGridlines/>
        <c:numFmt formatCode="General" sourceLinked="1"/>
        <c:tickLblPos val="nextTo"/>
        <c:crossAx val="8778585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897984"/>
        <c:axId val="87899520"/>
        <c:axId val="0"/>
      </c:bar3DChart>
      <c:catAx>
        <c:axId val="87897984"/>
        <c:scaling>
          <c:orientation val="minMax"/>
        </c:scaling>
        <c:axPos val="b"/>
        <c:tickLblPos val="nextTo"/>
        <c:crossAx val="87899520"/>
        <c:crosses val="autoZero"/>
        <c:auto val="1"/>
        <c:lblAlgn val="ctr"/>
        <c:lblOffset val="100"/>
      </c:catAx>
      <c:valAx>
        <c:axId val="87899520"/>
        <c:scaling>
          <c:orientation val="minMax"/>
        </c:scaling>
        <c:axPos val="l"/>
        <c:majorGridlines/>
        <c:numFmt formatCode="0%" sourceLinked="1"/>
        <c:tickLblPos val="nextTo"/>
        <c:crossAx val="8789798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911040"/>
        <c:axId val="87937408"/>
      </c:barChart>
      <c:catAx>
        <c:axId val="87911040"/>
        <c:scaling>
          <c:orientation val="minMax"/>
        </c:scaling>
        <c:axPos val="b"/>
        <c:tickLblPos val="nextTo"/>
        <c:crossAx val="87937408"/>
        <c:crosses val="autoZero"/>
        <c:auto val="1"/>
        <c:lblAlgn val="ctr"/>
        <c:lblOffset val="100"/>
      </c:catAx>
      <c:valAx>
        <c:axId val="87937408"/>
        <c:scaling>
          <c:orientation val="minMax"/>
        </c:scaling>
        <c:axPos val="l"/>
        <c:majorGridlines/>
        <c:numFmt formatCode="General" sourceLinked="1"/>
        <c:tickLblPos val="nextTo"/>
        <c:crossAx val="8791104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948288"/>
        <c:axId val="87958272"/>
      </c:barChart>
      <c:catAx>
        <c:axId val="87948288"/>
        <c:scaling>
          <c:orientation val="minMax"/>
        </c:scaling>
        <c:axPos val="b"/>
        <c:tickLblPos val="nextTo"/>
        <c:crossAx val="87958272"/>
        <c:crosses val="autoZero"/>
        <c:auto val="1"/>
        <c:lblAlgn val="ctr"/>
        <c:lblOffset val="100"/>
      </c:catAx>
      <c:valAx>
        <c:axId val="87958272"/>
        <c:scaling>
          <c:orientation val="minMax"/>
        </c:scaling>
        <c:axPos val="l"/>
        <c:majorGridlines/>
        <c:numFmt formatCode="General" sourceLinked="1"/>
        <c:tickLblPos val="nextTo"/>
        <c:crossAx val="8794828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général!$B$318:$V$318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général!$C$324:$W$324</c:f>
              <c:numCache>
                <c:formatCode>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7986944"/>
        <c:axId val="87988480"/>
        <c:axId val="0"/>
      </c:bar3DChart>
      <c:catAx>
        <c:axId val="87986944"/>
        <c:scaling>
          <c:orientation val="minMax"/>
        </c:scaling>
        <c:axPos val="b"/>
        <c:tickLblPos val="nextTo"/>
        <c:crossAx val="87988480"/>
        <c:crosses val="autoZero"/>
        <c:auto val="1"/>
        <c:lblAlgn val="ctr"/>
        <c:lblOffset val="100"/>
      </c:catAx>
      <c:valAx>
        <c:axId val="87988480"/>
        <c:scaling>
          <c:orientation val="minMax"/>
        </c:scaling>
        <c:axPos val="l"/>
        <c:majorGridlines/>
        <c:numFmt formatCode="0%" sourceLinked="1"/>
        <c:tickLblPos val="nextTo"/>
        <c:crossAx val="8798694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général!$B$318:$V$318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général!$C$325:$W$325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8004096"/>
        <c:axId val="88005632"/>
      </c:barChart>
      <c:catAx>
        <c:axId val="88004096"/>
        <c:scaling>
          <c:orientation val="minMax"/>
        </c:scaling>
        <c:axPos val="b"/>
        <c:tickLblPos val="nextTo"/>
        <c:crossAx val="88005632"/>
        <c:crosses val="autoZero"/>
        <c:auto val="1"/>
        <c:lblAlgn val="ctr"/>
        <c:lblOffset val="100"/>
      </c:catAx>
      <c:valAx>
        <c:axId val="88005632"/>
        <c:scaling>
          <c:orientation val="minMax"/>
        </c:scaling>
        <c:axPos val="l"/>
        <c:majorGridlines/>
        <c:numFmt formatCode="General" sourceLinked="1"/>
        <c:tickLblPos val="nextTo"/>
        <c:crossAx val="8800409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général!$B$318:$V$318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général!$C$326:$V$326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5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77285248"/>
        <c:axId val="77286784"/>
      </c:barChart>
      <c:catAx>
        <c:axId val="77285248"/>
        <c:scaling>
          <c:orientation val="minMax"/>
        </c:scaling>
        <c:axPos val="b"/>
        <c:tickLblPos val="nextTo"/>
        <c:crossAx val="77286784"/>
        <c:crosses val="autoZero"/>
        <c:auto val="1"/>
        <c:lblAlgn val="ctr"/>
        <c:lblOffset val="100"/>
      </c:catAx>
      <c:valAx>
        <c:axId val="77286784"/>
        <c:scaling>
          <c:orientation val="minMax"/>
        </c:scaling>
        <c:axPos val="l"/>
        <c:majorGridlines/>
        <c:numFmt formatCode="General" sourceLinked="1"/>
        <c:tickLblPos val="nextTo"/>
        <c:crossAx val="7728524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général!$C$85:$W$85</c:f>
              <c:numCache>
                <c:formatCode>0%</c:formatCode>
                <c:ptCount val="21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77303168"/>
        <c:axId val="77313152"/>
        <c:axId val="0"/>
      </c:bar3DChart>
      <c:catAx>
        <c:axId val="77303168"/>
        <c:scaling>
          <c:orientation val="minMax"/>
        </c:scaling>
        <c:axPos val="b"/>
        <c:tickLblPos val="nextTo"/>
        <c:crossAx val="77313152"/>
        <c:crosses val="autoZero"/>
        <c:auto val="1"/>
        <c:lblAlgn val="ctr"/>
        <c:lblOffset val="100"/>
      </c:catAx>
      <c:valAx>
        <c:axId val="77313152"/>
        <c:scaling>
          <c:orientation val="minMax"/>
        </c:scaling>
        <c:axPos val="l"/>
        <c:majorGridlines/>
        <c:numFmt formatCode="0%" sourceLinked="1"/>
        <c:tickLblPos val="nextTo"/>
        <c:crossAx val="77303168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général!$C$86:$W$86</c:f>
              <c:numCache>
                <c:formatCode>General</c:formatCode>
                <c:ptCount val="21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843200"/>
        <c:axId val="87844736"/>
      </c:barChart>
      <c:catAx>
        <c:axId val="87843200"/>
        <c:scaling>
          <c:orientation val="minMax"/>
        </c:scaling>
        <c:axPos val="b"/>
        <c:tickLblPos val="nextTo"/>
        <c:crossAx val="87844736"/>
        <c:crosses val="autoZero"/>
        <c:auto val="1"/>
        <c:lblAlgn val="ctr"/>
        <c:lblOffset val="100"/>
      </c:catAx>
      <c:valAx>
        <c:axId val="87844736"/>
        <c:scaling>
          <c:orientation val="minMax"/>
        </c:scaling>
        <c:axPos val="l"/>
        <c:majorGridlines/>
        <c:numFmt formatCode="General" sourceLinked="1"/>
        <c:tickLblPos val="nextTo"/>
        <c:crossAx val="8784320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général!$B$79:$V$79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général!$C$87:$V$87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7864064"/>
        <c:axId val="87865600"/>
      </c:barChart>
      <c:catAx>
        <c:axId val="87864064"/>
        <c:scaling>
          <c:orientation val="minMax"/>
        </c:scaling>
        <c:axPos val="b"/>
        <c:tickLblPos val="nextTo"/>
        <c:crossAx val="87865600"/>
        <c:crosses val="autoZero"/>
        <c:auto val="1"/>
        <c:lblAlgn val="ctr"/>
        <c:lblOffset val="100"/>
      </c:catAx>
      <c:valAx>
        <c:axId val="87865600"/>
        <c:scaling>
          <c:orientation val="minMax"/>
        </c:scaling>
        <c:axPos val="l"/>
        <c:majorGridlines/>
        <c:numFmt formatCode="General" sourceLinked="1"/>
        <c:tickLblPos val="nextTo"/>
        <c:crossAx val="87864064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 client gagner par rapport aux prix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général!$B$345:$V$345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général!$C$351:$W$351</c:f>
              <c:numCache>
                <c:formatCode>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hape val="box"/>
        <c:axId val="88090880"/>
        <c:axId val="88096768"/>
        <c:axId val="0"/>
      </c:bar3DChart>
      <c:catAx>
        <c:axId val="88090880"/>
        <c:scaling>
          <c:orientation val="minMax"/>
        </c:scaling>
        <c:axPos val="b"/>
        <c:tickLblPos val="nextTo"/>
        <c:crossAx val="88096768"/>
        <c:crosses val="autoZero"/>
        <c:auto val="1"/>
        <c:lblAlgn val="ctr"/>
        <c:lblOffset val="100"/>
      </c:catAx>
      <c:valAx>
        <c:axId val="88096768"/>
        <c:scaling>
          <c:orientation val="minMax"/>
        </c:scaling>
        <c:axPos val="l"/>
        <c:majorGridlines/>
        <c:numFmt formatCode="0%" sourceLinked="1"/>
        <c:tickLblPos val="nextTo"/>
        <c:crossAx val="88090880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général!$B$345:$V$345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général!$C$352:$W$352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8103936"/>
        <c:axId val="88130304"/>
      </c:barChart>
      <c:catAx>
        <c:axId val="88103936"/>
        <c:scaling>
          <c:orientation val="minMax"/>
        </c:scaling>
        <c:axPos val="b"/>
        <c:tickLblPos val="nextTo"/>
        <c:crossAx val="88130304"/>
        <c:crosses val="autoZero"/>
        <c:auto val="1"/>
        <c:lblAlgn val="ctr"/>
        <c:lblOffset val="100"/>
      </c:catAx>
      <c:valAx>
        <c:axId val="88130304"/>
        <c:scaling>
          <c:orientation val="minMax"/>
        </c:scaling>
        <c:axPos val="l"/>
        <c:majorGridlines/>
        <c:numFmt formatCode="General" sourceLinked="1"/>
        <c:tickLblPos val="nextTo"/>
        <c:crossAx val="8810393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Marge max par rapport aux prix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général!$B$345:$V$345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val>
            <c:numRef>
              <c:f>général!$C$353:$V$353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88149376"/>
        <c:axId val="88155264"/>
      </c:barChart>
      <c:catAx>
        <c:axId val="88149376"/>
        <c:scaling>
          <c:orientation val="minMax"/>
        </c:scaling>
        <c:axPos val="b"/>
        <c:tickLblPos val="nextTo"/>
        <c:crossAx val="88155264"/>
        <c:crosses val="autoZero"/>
        <c:auto val="1"/>
        <c:lblAlgn val="ctr"/>
        <c:lblOffset val="100"/>
      </c:catAx>
      <c:valAx>
        <c:axId val="88155264"/>
        <c:scaling>
          <c:orientation val="minMax"/>
        </c:scaling>
        <c:axPos val="l"/>
        <c:majorGridlines/>
        <c:numFmt formatCode="General" sourceLinked="1"/>
        <c:tickLblPos val="nextTo"/>
        <c:crossAx val="88149376"/>
        <c:crosses val="autoZero"/>
        <c:crossBetween val="between"/>
      </c:valAx>
    </c:plotArea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9" Type="http://schemas.openxmlformats.org/officeDocument/2006/relationships/chart" Target="../charts/chart39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42" Type="http://schemas.openxmlformats.org/officeDocument/2006/relationships/chart" Target="../charts/chart42.xml"/><Relationship Id="rId47" Type="http://schemas.openxmlformats.org/officeDocument/2006/relationships/chart" Target="../charts/chart47.xml"/><Relationship Id="rId50" Type="http://schemas.openxmlformats.org/officeDocument/2006/relationships/chart" Target="../charts/chart50.xml"/><Relationship Id="rId55" Type="http://schemas.openxmlformats.org/officeDocument/2006/relationships/chart" Target="../charts/chart55.xml"/><Relationship Id="rId63" Type="http://schemas.openxmlformats.org/officeDocument/2006/relationships/chart" Target="../charts/chart6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41" Type="http://schemas.openxmlformats.org/officeDocument/2006/relationships/chart" Target="../charts/chart41.xml"/><Relationship Id="rId54" Type="http://schemas.openxmlformats.org/officeDocument/2006/relationships/chart" Target="../charts/chart54.xml"/><Relationship Id="rId62" Type="http://schemas.openxmlformats.org/officeDocument/2006/relationships/chart" Target="../charts/chart6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40" Type="http://schemas.openxmlformats.org/officeDocument/2006/relationships/chart" Target="../charts/chart40.xml"/><Relationship Id="rId45" Type="http://schemas.openxmlformats.org/officeDocument/2006/relationships/chart" Target="../charts/chart45.xml"/><Relationship Id="rId53" Type="http://schemas.openxmlformats.org/officeDocument/2006/relationships/chart" Target="../charts/chart53.xml"/><Relationship Id="rId58" Type="http://schemas.openxmlformats.org/officeDocument/2006/relationships/chart" Target="../charts/chart58.xml"/><Relationship Id="rId66" Type="http://schemas.openxmlformats.org/officeDocument/2006/relationships/chart" Target="../charts/chart66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49" Type="http://schemas.openxmlformats.org/officeDocument/2006/relationships/chart" Target="../charts/chart49.xml"/><Relationship Id="rId57" Type="http://schemas.openxmlformats.org/officeDocument/2006/relationships/chart" Target="../charts/chart57.xml"/><Relationship Id="rId61" Type="http://schemas.openxmlformats.org/officeDocument/2006/relationships/chart" Target="../charts/chart61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4" Type="http://schemas.openxmlformats.org/officeDocument/2006/relationships/chart" Target="../charts/chart44.xml"/><Relationship Id="rId52" Type="http://schemas.openxmlformats.org/officeDocument/2006/relationships/chart" Target="../charts/chart52.xml"/><Relationship Id="rId60" Type="http://schemas.openxmlformats.org/officeDocument/2006/relationships/chart" Target="../charts/chart60.xml"/><Relationship Id="rId65" Type="http://schemas.openxmlformats.org/officeDocument/2006/relationships/chart" Target="../charts/chart6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Relationship Id="rId43" Type="http://schemas.openxmlformats.org/officeDocument/2006/relationships/chart" Target="../charts/chart43.xml"/><Relationship Id="rId48" Type="http://schemas.openxmlformats.org/officeDocument/2006/relationships/chart" Target="../charts/chart48.xml"/><Relationship Id="rId56" Type="http://schemas.openxmlformats.org/officeDocument/2006/relationships/chart" Target="../charts/chart56.xml"/><Relationship Id="rId64" Type="http://schemas.openxmlformats.org/officeDocument/2006/relationships/chart" Target="../charts/chart64.xml"/><Relationship Id="rId8" Type="http://schemas.openxmlformats.org/officeDocument/2006/relationships/chart" Target="../charts/chart8.xml"/><Relationship Id="rId51" Type="http://schemas.openxmlformats.org/officeDocument/2006/relationships/chart" Target="../charts/chart51.xml"/><Relationship Id="rId3" Type="http://schemas.openxmlformats.org/officeDocument/2006/relationships/chart" Target="../charts/chart3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46" Type="http://schemas.openxmlformats.org/officeDocument/2006/relationships/chart" Target="../charts/chart46.xml"/><Relationship Id="rId59" Type="http://schemas.openxmlformats.org/officeDocument/2006/relationships/chart" Target="../charts/chart5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61</xdr:row>
      <xdr:rowOff>147637</xdr:rowOff>
    </xdr:from>
    <xdr:to>
      <xdr:col>5</xdr:col>
      <xdr:colOff>371475</xdr:colOff>
      <xdr:row>71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1047750</xdr:colOff>
      <xdr:row>62</xdr:row>
      <xdr:rowOff>9525</xdr:rowOff>
    </xdr:from>
    <xdr:to>
      <xdr:col>10</xdr:col>
      <xdr:colOff>485775</xdr:colOff>
      <xdr:row>71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180975</xdr:colOff>
      <xdr:row>62</xdr:row>
      <xdr:rowOff>14287</xdr:rowOff>
    </xdr:from>
    <xdr:to>
      <xdr:col>15</xdr:col>
      <xdr:colOff>180975</xdr:colOff>
      <xdr:row>71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66675</xdr:colOff>
      <xdr:row>87</xdr:row>
      <xdr:rowOff>61912</xdr:rowOff>
    </xdr:from>
    <xdr:to>
      <xdr:col>5</xdr:col>
      <xdr:colOff>828675</xdr:colOff>
      <xdr:row>101</xdr:row>
      <xdr:rowOff>138112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1009650</xdr:colOff>
      <xdr:row>87</xdr:row>
      <xdr:rowOff>61912</xdr:rowOff>
    </xdr:from>
    <xdr:to>
      <xdr:col>11</xdr:col>
      <xdr:colOff>714375</xdr:colOff>
      <xdr:row>101</xdr:row>
      <xdr:rowOff>138112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133350</xdr:colOff>
      <xdr:row>87</xdr:row>
      <xdr:rowOff>52387</xdr:rowOff>
    </xdr:from>
    <xdr:to>
      <xdr:col>18</xdr:col>
      <xdr:colOff>133350</xdr:colOff>
      <xdr:row>101</xdr:row>
      <xdr:rowOff>128587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66675</xdr:colOff>
      <xdr:row>112</xdr:row>
      <xdr:rowOff>61912</xdr:rowOff>
    </xdr:from>
    <xdr:to>
      <xdr:col>5</xdr:col>
      <xdr:colOff>828675</xdr:colOff>
      <xdr:row>126</xdr:row>
      <xdr:rowOff>138112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</xdr:col>
      <xdr:colOff>1009650</xdr:colOff>
      <xdr:row>112</xdr:row>
      <xdr:rowOff>61912</xdr:rowOff>
    </xdr:from>
    <xdr:to>
      <xdr:col>11</xdr:col>
      <xdr:colOff>714375</xdr:colOff>
      <xdr:row>126</xdr:row>
      <xdr:rowOff>138112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12</xdr:col>
      <xdr:colOff>133350</xdr:colOff>
      <xdr:row>112</xdr:row>
      <xdr:rowOff>52387</xdr:rowOff>
    </xdr:from>
    <xdr:to>
      <xdr:col>18</xdr:col>
      <xdr:colOff>133350</xdr:colOff>
      <xdr:row>126</xdr:row>
      <xdr:rowOff>128587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66675</xdr:colOff>
      <xdr:row>112</xdr:row>
      <xdr:rowOff>61912</xdr:rowOff>
    </xdr:from>
    <xdr:to>
      <xdr:col>5</xdr:col>
      <xdr:colOff>828675</xdr:colOff>
      <xdr:row>126</xdr:row>
      <xdr:rowOff>138112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1009650</xdr:colOff>
      <xdr:row>112</xdr:row>
      <xdr:rowOff>61912</xdr:rowOff>
    </xdr:from>
    <xdr:to>
      <xdr:col>11</xdr:col>
      <xdr:colOff>714375</xdr:colOff>
      <xdr:row>126</xdr:row>
      <xdr:rowOff>138112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12</xdr:col>
      <xdr:colOff>133350</xdr:colOff>
      <xdr:row>112</xdr:row>
      <xdr:rowOff>52387</xdr:rowOff>
    </xdr:from>
    <xdr:to>
      <xdr:col>18</xdr:col>
      <xdr:colOff>133350</xdr:colOff>
      <xdr:row>126</xdr:row>
      <xdr:rowOff>128587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66675</xdr:colOff>
      <xdr:row>139</xdr:row>
      <xdr:rowOff>61912</xdr:rowOff>
    </xdr:from>
    <xdr:to>
      <xdr:col>5</xdr:col>
      <xdr:colOff>828675</xdr:colOff>
      <xdr:row>153</xdr:row>
      <xdr:rowOff>138112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5</xdr:col>
      <xdr:colOff>1009650</xdr:colOff>
      <xdr:row>139</xdr:row>
      <xdr:rowOff>61912</xdr:rowOff>
    </xdr:from>
    <xdr:to>
      <xdr:col>11</xdr:col>
      <xdr:colOff>714375</xdr:colOff>
      <xdr:row>153</xdr:row>
      <xdr:rowOff>138112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12</xdr:col>
      <xdr:colOff>133350</xdr:colOff>
      <xdr:row>139</xdr:row>
      <xdr:rowOff>52387</xdr:rowOff>
    </xdr:from>
    <xdr:to>
      <xdr:col>18</xdr:col>
      <xdr:colOff>133350</xdr:colOff>
      <xdr:row>153</xdr:row>
      <xdr:rowOff>128587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66675</xdr:colOff>
      <xdr:row>139</xdr:row>
      <xdr:rowOff>61912</xdr:rowOff>
    </xdr:from>
    <xdr:to>
      <xdr:col>5</xdr:col>
      <xdr:colOff>828675</xdr:colOff>
      <xdr:row>153</xdr:row>
      <xdr:rowOff>138112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</xdr:col>
      <xdr:colOff>1009650</xdr:colOff>
      <xdr:row>139</xdr:row>
      <xdr:rowOff>61912</xdr:rowOff>
    </xdr:from>
    <xdr:to>
      <xdr:col>11</xdr:col>
      <xdr:colOff>714375</xdr:colOff>
      <xdr:row>153</xdr:row>
      <xdr:rowOff>138112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12</xdr:col>
      <xdr:colOff>133350</xdr:colOff>
      <xdr:row>139</xdr:row>
      <xdr:rowOff>52387</xdr:rowOff>
    </xdr:from>
    <xdr:to>
      <xdr:col>18</xdr:col>
      <xdr:colOff>133350</xdr:colOff>
      <xdr:row>153</xdr:row>
      <xdr:rowOff>128587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0</xdr:col>
      <xdr:colOff>66675</xdr:colOff>
      <xdr:row>167</xdr:row>
      <xdr:rowOff>61912</xdr:rowOff>
    </xdr:from>
    <xdr:to>
      <xdr:col>5</xdr:col>
      <xdr:colOff>828675</xdr:colOff>
      <xdr:row>181</xdr:row>
      <xdr:rowOff>138112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5</xdr:col>
      <xdr:colOff>1009650</xdr:colOff>
      <xdr:row>167</xdr:row>
      <xdr:rowOff>61912</xdr:rowOff>
    </xdr:from>
    <xdr:to>
      <xdr:col>11</xdr:col>
      <xdr:colOff>714375</xdr:colOff>
      <xdr:row>181</xdr:row>
      <xdr:rowOff>138112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12</xdr:col>
      <xdr:colOff>133350</xdr:colOff>
      <xdr:row>167</xdr:row>
      <xdr:rowOff>52387</xdr:rowOff>
    </xdr:from>
    <xdr:to>
      <xdr:col>18</xdr:col>
      <xdr:colOff>133350</xdr:colOff>
      <xdr:row>181</xdr:row>
      <xdr:rowOff>128587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0</xdr:col>
      <xdr:colOff>66675</xdr:colOff>
      <xdr:row>167</xdr:row>
      <xdr:rowOff>61912</xdr:rowOff>
    </xdr:from>
    <xdr:to>
      <xdr:col>5</xdr:col>
      <xdr:colOff>828675</xdr:colOff>
      <xdr:row>181</xdr:row>
      <xdr:rowOff>138112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</xdr:col>
      <xdr:colOff>1009650</xdr:colOff>
      <xdr:row>167</xdr:row>
      <xdr:rowOff>61912</xdr:rowOff>
    </xdr:from>
    <xdr:to>
      <xdr:col>11</xdr:col>
      <xdr:colOff>714375</xdr:colOff>
      <xdr:row>181</xdr:row>
      <xdr:rowOff>138112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12</xdr:col>
      <xdr:colOff>133350</xdr:colOff>
      <xdr:row>167</xdr:row>
      <xdr:rowOff>52387</xdr:rowOff>
    </xdr:from>
    <xdr:to>
      <xdr:col>18</xdr:col>
      <xdr:colOff>133350</xdr:colOff>
      <xdr:row>181</xdr:row>
      <xdr:rowOff>128587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0</xdr:col>
      <xdr:colOff>66675</xdr:colOff>
      <xdr:row>193</xdr:row>
      <xdr:rowOff>61912</xdr:rowOff>
    </xdr:from>
    <xdr:to>
      <xdr:col>5</xdr:col>
      <xdr:colOff>828675</xdr:colOff>
      <xdr:row>207</xdr:row>
      <xdr:rowOff>138112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5</xdr:col>
      <xdr:colOff>1009650</xdr:colOff>
      <xdr:row>193</xdr:row>
      <xdr:rowOff>61912</xdr:rowOff>
    </xdr:from>
    <xdr:to>
      <xdr:col>11</xdr:col>
      <xdr:colOff>714375</xdr:colOff>
      <xdr:row>207</xdr:row>
      <xdr:rowOff>138112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12</xdr:col>
      <xdr:colOff>133350</xdr:colOff>
      <xdr:row>193</xdr:row>
      <xdr:rowOff>52387</xdr:rowOff>
    </xdr:from>
    <xdr:to>
      <xdr:col>18</xdr:col>
      <xdr:colOff>133350</xdr:colOff>
      <xdr:row>207</xdr:row>
      <xdr:rowOff>128587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0</xdr:col>
      <xdr:colOff>66675</xdr:colOff>
      <xdr:row>193</xdr:row>
      <xdr:rowOff>61912</xdr:rowOff>
    </xdr:from>
    <xdr:to>
      <xdr:col>5</xdr:col>
      <xdr:colOff>828675</xdr:colOff>
      <xdr:row>207</xdr:row>
      <xdr:rowOff>138112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5</xdr:col>
      <xdr:colOff>1009650</xdr:colOff>
      <xdr:row>193</xdr:row>
      <xdr:rowOff>61912</xdr:rowOff>
    </xdr:from>
    <xdr:to>
      <xdr:col>11</xdr:col>
      <xdr:colOff>714375</xdr:colOff>
      <xdr:row>207</xdr:row>
      <xdr:rowOff>138112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12</xdr:col>
      <xdr:colOff>133350</xdr:colOff>
      <xdr:row>193</xdr:row>
      <xdr:rowOff>52387</xdr:rowOff>
    </xdr:from>
    <xdr:to>
      <xdr:col>18</xdr:col>
      <xdr:colOff>133350</xdr:colOff>
      <xdr:row>207</xdr:row>
      <xdr:rowOff>128587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0</xdr:col>
      <xdr:colOff>66675</xdr:colOff>
      <xdr:row>219</xdr:row>
      <xdr:rowOff>61912</xdr:rowOff>
    </xdr:from>
    <xdr:to>
      <xdr:col>5</xdr:col>
      <xdr:colOff>828675</xdr:colOff>
      <xdr:row>233</xdr:row>
      <xdr:rowOff>138112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5</xdr:col>
      <xdr:colOff>1009650</xdr:colOff>
      <xdr:row>219</xdr:row>
      <xdr:rowOff>61912</xdr:rowOff>
    </xdr:from>
    <xdr:to>
      <xdr:col>11</xdr:col>
      <xdr:colOff>714375</xdr:colOff>
      <xdr:row>233</xdr:row>
      <xdr:rowOff>138112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12</xdr:col>
      <xdr:colOff>133350</xdr:colOff>
      <xdr:row>219</xdr:row>
      <xdr:rowOff>52387</xdr:rowOff>
    </xdr:from>
    <xdr:to>
      <xdr:col>18</xdr:col>
      <xdr:colOff>133350</xdr:colOff>
      <xdr:row>233</xdr:row>
      <xdr:rowOff>128587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0</xdr:col>
      <xdr:colOff>66675</xdr:colOff>
      <xdr:row>219</xdr:row>
      <xdr:rowOff>61912</xdr:rowOff>
    </xdr:from>
    <xdr:to>
      <xdr:col>5</xdr:col>
      <xdr:colOff>828675</xdr:colOff>
      <xdr:row>233</xdr:row>
      <xdr:rowOff>138112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5</xdr:col>
      <xdr:colOff>1009650</xdr:colOff>
      <xdr:row>219</xdr:row>
      <xdr:rowOff>61912</xdr:rowOff>
    </xdr:from>
    <xdr:to>
      <xdr:col>11</xdr:col>
      <xdr:colOff>714375</xdr:colOff>
      <xdr:row>233</xdr:row>
      <xdr:rowOff>138112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12</xdr:col>
      <xdr:colOff>133350</xdr:colOff>
      <xdr:row>219</xdr:row>
      <xdr:rowOff>52387</xdr:rowOff>
    </xdr:from>
    <xdr:to>
      <xdr:col>18</xdr:col>
      <xdr:colOff>133350</xdr:colOff>
      <xdr:row>233</xdr:row>
      <xdr:rowOff>128587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0</xdr:col>
      <xdr:colOff>66675</xdr:colOff>
      <xdr:row>245</xdr:row>
      <xdr:rowOff>61912</xdr:rowOff>
    </xdr:from>
    <xdr:to>
      <xdr:col>5</xdr:col>
      <xdr:colOff>828675</xdr:colOff>
      <xdr:row>259</xdr:row>
      <xdr:rowOff>138112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5</xdr:col>
      <xdr:colOff>1009650</xdr:colOff>
      <xdr:row>245</xdr:row>
      <xdr:rowOff>61912</xdr:rowOff>
    </xdr:from>
    <xdr:to>
      <xdr:col>11</xdr:col>
      <xdr:colOff>714375</xdr:colOff>
      <xdr:row>259</xdr:row>
      <xdr:rowOff>138112</xdr:rowOff>
    </xdr:to>
    <xdr:graphicFrame macro="">
      <xdr:nvGraphicFramePr>
        <xdr:cNvPr id="39" name="Graphique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12</xdr:col>
      <xdr:colOff>133350</xdr:colOff>
      <xdr:row>245</xdr:row>
      <xdr:rowOff>52387</xdr:rowOff>
    </xdr:from>
    <xdr:to>
      <xdr:col>18</xdr:col>
      <xdr:colOff>133350</xdr:colOff>
      <xdr:row>259</xdr:row>
      <xdr:rowOff>128587</xdr:rowOff>
    </xdr:to>
    <xdr:graphicFrame macro="">
      <xdr:nvGraphicFramePr>
        <xdr:cNvPr id="40" name="Graphique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0</xdr:col>
      <xdr:colOff>66675</xdr:colOff>
      <xdr:row>245</xdr:row>
      <xdr:rowOff>61912</xdr:rowOff>
    </xdr:from>
    <xdr:to>
      <xdr:col>5</xdr:col>
      <xdr:colOff>828675</xdr:colOff>
      <xdr:row>259</xdr:row>
      <xdr:rowOff>138112</xdr:rowOff>
    </xdr:to>
    <xdr:graphicFrame macro="">
      <xdr:nvGraphicFramePr>
        <xdr:cNvPr id="41" name="Graphique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>
    <xdr:from>
      <xdr:col>5</xdr:col>
      <xdr:colOff>1009650</xdr:colOff>
      <xdr:row>245</xdr:row>
      <xdr:rowOff>61912</xdr:rowOff>
    </xdr:from>
    <xdr:to>
      <xdr:col>11</xdr:col>
      <xdr:colOff>714375</xdr:colOff>
      <xdr:row>259</xdr:row>
      <xdr:rowOff>138112</xdr:rowOff>
    </xdr:to>
    <xdr:graphicFrame macro="">
      <xdr:nvGraphicFramePr>
        <xdr:cNvPr id="42" name="Graphique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12</xdr:col>
      <xdr:colOff>133350</xdr:colOff>
      <xdr:row>245</xdr:row>
      <xdr:rowOff>52387</xdr:rowOff>
    </xdr:from>
    <xdr:to>
      <xdr:col>18</xdr:col>
      <xdr:colOff>133350</xdr:colOff>
      <xdr:row>259</xdr:row>
      <xdr:rowOff>128587</xdr:rowOff>
    </xdr:to>
    <xdr:graphicFrame macro="">
      <xdr:nvGraphicFramePr>
        <xdr:cNvPr id="43" name="Graphique 4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2"/>
        </a:graphicData>
      </a:graphic>
    </xdr:graphicFrame>
    <xdr:clientData/>
  </xdr:twoCellAnchor>
  <xdr:twoCellAnchor>
    <xdr:from>
      <xdr:col>0</xdr:col>
      <xdr:colOff>66675</xdr:colOff>
      <xdr:row>272</xdr:row>
      <xdr:rowOff>61912</xdr:rowOff>
    </xdr:from>
    <xdr:to>
      <xdr:col>5</xdr:col>
      <xdr:colOff>828675</xdr:colOff>
      <xdr:row>286</xdr:row>
      <xdr:rowOff>138112</xdr:rowOff>
    </xdr:to>
    <xdr:graphicFrame macro="">
      <xdr:nvGraphicFramePr>
        <xdr:cNvPr id="44" name="Graphique 4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3"/>
        </a:graphicData>
      </a:graphic>
    </xdr:graphicFrame>
    <xdr:clientData/>
  </xdr:twoCellAnchor>
  <xdr:twoCellAnchor>
    <xdr:from>
      <xdr:col>5</xdr:col>
      <xdr:colOff>1009650</xdr:colOff>
      <xdr:row>272</xdr:row>
      <xdr:rowOff>61912</xdr:rowOff>
    </xdr:from>
    <xdr:to>
      <xdr:col>11</xdr:col>
      <xdr:colOff>714375</xdr:colOff>
      <xdr:row>286</xdr:row>
      <xdr:rowOff>138112</xdr:rowOff>
    </xdr:to>
    <xdr:graphicFrame macro="">
      <xdr:nvGraphicFramePr>
        <xdr:cNvPr id="45" name="Graphique 4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4"/>
        </a:graphicData>
      </a:graphic>
    </xdr:graphicFrame>
    <xdr:clientData/>
  </xdr:twoCellAnchor>
  <xdr:twoCellAnchor>
    <xdr:from>
      <xdr:col>12</xdr:col>
      <xdr:colOff>133350</xdr:colOff>
      <xdr:row>272</xdr:row>
      <xdr:rowOff>52387</xdr:rowOff>
    </xdr:from>
    <xdr:to>
      <xdr:col>18</xdr:col>
      <xdr:colOff>133350</xdr:colOff>
      <xdr:row>286</xdr:row>
      <xdr:rowOff>128587</xdr:rowOff>
    </xdr:to>
    <xdr:graphicFrame macro="">
      <xdr:nvGraphicFramePr>
        <xdr:cNvPr id="46" name="Graphique 4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5"/>
        </a:graphicData>
      </a:graphic>
    </xdr:graphicFrame>
    <xdr:clientData/>
  </xdr:twoCellAnchor>
  <xdr:twoCellAnchor>
    <xdr:from>
      <xdr:col>0</xdr:col>
      <xdr:colOff>66675</xdr:colOff>
      <xdr:row>272</xdr:row>
      <xdr:rowOff>61912</xdr:rowOff>
    </xdr:from>
    <xdr:to>
      <xdr:col>5</xdr:col>
      <xdr:colOff>828675</xdr:colOff>
      <xdr:row>286</xdr:row>
      <xdr:rowOff>138112</xdr:rowOff>
    </xdr:to>
    <xdr:graphicFrame macro="">
      <xdr:nvGraphicFramePr>
        <xdr:cNvPr id="47" name="Graphique 4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6"/>
        </a:graphicData>
      </a:graphic>
    </xdr:graphicFrame>
    <xdr:clientData/>
  </xdr:twoCellAnchor>
  <xdr:twoCellAnchor>
    <xdr:from>
      <xdr:col>5</xdr:col>
      <xdr:colOff>1009650</xdr:colOff>
      <xdr:row>272</xdr:row>
      <xdr:rowOff>61912</xdr:rowOff>
    </xdr:from>
    <xdr:to>
      <xdr:col>11</xdr:col>
      <xdr:colOff>714375</xdr:colOff>
      <xdr:row>286</xdr:row>
      <xdr:rowOff>138112</xdr:rowOff>
    </xdr:to>
    <xdr:graphicFrame macro="">
      <xdr:nvGraphicFramePr>
        <xdr:cNvPr id="48" name="Graphique 4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7"/>
        </a:graphicData>
      </a:graphic>
    </xdr:graphicFrame>
    <xdr:clientData/>
  </xdr:twoCellAnchor>
  <xdr:twoCellAnchor>
    <xdr:from>
      <xdr:col>12</xdr:col>
      <xdr:colOff>133350</xdr:colOff>
      <xdr:row>272</xdr:row>
      <xdr:rowOff>52387</xdr:rowOff>
    </xdr:from>
    <xdr:to>
      <xdr:col>18</xdr:col>
      <xdr:colOff>133350</xdr:colOff>
      <xdr:row>286</xdr:row>
      <xdr:rowOff>128587</xdr:rowOff>
    </xdr:to>
    <xdr:graphicFrame macro="">
      <xdr:nvGraphicFramePr>
        <xdr:cNvPr id="49" name="Graphique 4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8"/>
        </a:graphicData>
      </a:graphic>
    </xdr:graphicFrame>
    <xdr:clientData/>
  </xdr:twoCellAnchor>
  <xdr:twoCellAnchor>
    <xdr:from>
      <xdr:col>0</xdr:col>
      <xdr:colOff>66675</xdr:colOff>
      <xdr:row>299</xdr:row>
      <xdr:rowOff>61912</xdr:rowOff>
    </xdr:from>
    <xdr:to>
      <xdr:col>5</xdr:col>
      <xdr:colOff>828675</xdr:colOff>
      <xdr:row>313</xdr:row>
      <xdr:rowOff>138112</xdr:rowOff>
    </xdr:to>
    <xdr:graphicFrame macro="">
      <xdr:nvGraphicFramePr>
        <xdr:cNvPr id="56" name="Graphique 5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9"/>
        </a:graphicData>
      </a:graphic>
    </xdr:graphicFrame>
    <xdr:clientData/>
  </xdr:twoCellAnchor>
  <xdr:twoCellAnchor>
    <xdr:from>
      <xdr:col>5</xdr:col>
      <xdr:colOff>1009650</xdr:colOff>
      <xdr:row>299</xdr:row>
      <xdr:rowOff>61912</xdr:rowOff>
    </xdr:from>
    <xdr:to>
      <xdr:col>11</xdr:col>
      <xdr:colOff>714375</xdr:colOff>
      <xdr:row>313</xdr:row>
      <xdr:rowOff>138112</xdr:rowOff>
    </xdr:to>
    <xdr:graphicFrame macro="">
      <xdr:nvGraphicFramePr>
        <xdr:cNvPr id="57" name="Graphique 5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0"/>
        </a:graphicData>
      </a:graphic>
    </xdr:graphicFrame>
    <xdr:clientData/>
  </xdr:twoCellAnchor>
  <xdr:twoCellAnchor>
    <xdr:from>
      <xdr:col>12</xdr:col>
      <xdr:colOff>133350</xdr:colOff>
      <xdr:row>299</xdr:row>
      <xdr:rowOff>52387</xdr:rowOff>
    </xdr:from>
    <xdr:to>
      <xdr:col>18</xdr:col>
      <xdr:colOff>133350</xdr:colOff>
      <xdr:row>313</xdr:row>
      <xdr:rowOff>128587</xdr:rowOff>
    </xdr:to>
    <xdr:graphicFrame macro="">
      <xdr:nvGraphicFramePr>
        <xdr:cNvPr id="58" name="Graphique 5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1"/>
        </a:graphicData>
      </a:graphic>
    </xdr:graphicFrame>
    <xdr:clientData/>
  </xdr:twoCellAnchor>
  <xdr:twoCellAnchor>
    <xdr:from>
      <xdr:col>0</xdr:col>
      <xdr:colOff>66675</xdr:colOff>
      <xdr:row>299</xdr:row>
      <xdr:rowOff>61912</xdr:rowOff>
    </xdr:from>
    <xdr:to>
      <xdr:col>5</xdr:col>
      <xdr:colOff>828675</xdr:colOff>
      <xdr:row>313</xdr:row>
      <xdr:rowOff>138112</xdr:rowOff>
    </xdr:to>
    <xdr:graphicFrame macro="">
      <xdr:nvGraphicFramePr>
        <xdr:cNvPr id="59" name="Graphique 5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2"/>
        </a:graphicData>
      </a:graphic>
    </xdr:graphicFrame>
    <xdr:clientData/>
  </xdr:twoCellAnchor>
  <xdr:twoCellAnchor>
    <xdr:from>
      <xdr:col>5</xdr:col>
      <xdr:colOff>1009650</xdr:colOff>
      <xdr:row>299</xdr:row>
      <xdr:rowOff>61912</xdr:rowOff>
    </xdr:from>
    <xdr:to>
      <xdr:col>11</xdr:col>
      <xdr:colOff>714375</xdr:colOff>
      <xdr:row>313</xdr:row>
      <xdr:rowOff>138112</xdr:rowOff>
    </xdr:to>
    <xdr:graphicFrame macro="">
      <xdr:nvGraphicFramePr>
        <xdr:cNvPr id="60" name="Graphique 5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3"/>
        </a:graphicData>
      </a:graphic>
    </xdr:graphicFrame>
    <xdr:clientData/>
  </xdr:twoCellAnchor>
  <xdr:twoCellAnchor>
    <xdr:from>
      <xdr:col>12</xdr:col>
      <xdr:colOff>133350</xdr:colOff>
      <xdr:row>299</xdr:row>
      <xdr:rowOff>52387</xdr:rowOff>
    </xdr:from>
    <xdr:to>
      <xdr:col>18</xdr:col>
      <xdr:colOff>133350</xdr:colOff>
      <xdr:row>313</xdr:row>
      <xdr:rowOff>128587</xdr:rowOff>
    </xdr:to>
    <xdr:graphicFrame macro="">
      <xdr:nvGraphicFramePr>
        <xdr:cNvPr id="61" name="Graphique 6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4"/>
        </a:graphicData>
      </a:graphic>
    </xdr:graphicFrame>
    <xdr:clientData/>
  </xdr:twoCellAnchor>
  <xdr:twoCellAnchor>
    <xdr:from>
      <xdr:col>0</xdr:col>
      <xdr:colOff>66675</xdr:colOff>
      <xdr:row>326</xdr:row>
      <xdr:rowOff>61912</xdr:rowOff>
    </xdr:from>
    <xdr:to>
      <xdr:col>5</xdr:col>
      <xdr:colOff>828675</xdr:colOff>
      <xdr:row>340</xdr:row>
      <xdr:rowOff>138112</xdr:rowOff>
    </xdr:to>
    <xdr:graphicFrame macro="">
      <xdr:nvGraphicFramePr>
        <xdr:cNvPr id="62" name="Graphique 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5"/>
        </a:graphicData>
      </a:graphic>
    </xdr:graphicFrame>
    <xdr:clientData/>
  </xdr:twoCellAnchor>
  <xdr:twoCellAnchor>
    <xdr:from>
      <xdr:col>5</xdr:col>
      <xdr:colOff>1009650</xdr:colOff>
      <xdr:row>326</xdr:row>
      <xdr:rowOff>61912</xdr:rowOff>
    </xdr:from>
    <xdr:to>
      <xdr:col>11</xdr:col>
      <xdr:colOff>714375</xdr:colOff>
      <xdr:row>340</xdr:row>
      <xdr:rowOff>138112</xdr:rowOff>
    </xdr:to>
    <xdr:graphicFrame macro="">
      <xdr:nvGraphicFramePr>
        <xdr:cNvPr id="63" name="Graphique 6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6"/>
        </a:graphicData>
      </a:graphic>
    </xdr:graphicFrame>
    <xdr:clientData/>
  </xdr:twoCellAnchor>
  <xdr:twoCellAnchor>
    <xdr:from>
      <xdr:col>12</xdr:col>
      <xdr:colOff>133350</xdr:colOff>
      <xdr:row>326</xdr:row>
      <xdr:rowOff>52387</xdr:rowOff>
    </xdr:from>
    <xdr:to>
      <xdr:col>18</xdr:col>
      <xdr:colOff>133350</xdr:colOff>
      <xdr:row>340</xdr:row>
      <xdr:rowOff>128587</xdr:rowOff>
    </xdr:to>
    <xdr:graphicFrame macro="">
      <xdr:nvGraphicFramePr>
        <xdr:cNvPr id="64" name="Graphique 6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7"/>
        </a:graphicData>
      </a:graphic>
    </xdr:graphicFrame>
    <xdr:clientData/>
  </xdr:twoCellAnchor>
  <xdr:twoCellAnchor>
    <xdr:from>
      <xdr:col>0</xdr:col>
      <xdr:colOff>66675</xdr:colOff>
      <xdr:row>326</xdr:row>
      <xdr:rowOff>61912</xdr:rowOff>
    </xdr:from>
    <xdr:to>
      <xdr:col>5</xdr:col>
      <xdr:colOff>828675</xdr:colOff>
      <xdr:row>340</xdr:row>
      <xdr:rowOff>138112</xdr:rowOff>
    </xdr:to>
    <xdr:graphicFrame macro="">
      <xdr:nvGraphicFramePr>
        <xdr:cNvPr id="65" name="Graphique 6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8"/>
        </a:graphicData>
      </a:graphic>
    </xdr:graphicFrame>
    <xdr:clientData/>
  </xdr:twoCellAnchor>
  <xdr:twoCellAnchor>
    <xdr:from>
      <xdr:col>5</xdr:col>
      <xdr:colOff>1009650</xdr:colOff>
      <xdr:row>326</xdr:row>
      <xdr:rowOff>61912</xdr:rowOff>
    </xdr:from>
    <xdr:to>
      <xdr:col>11</xdr:col>
      <xdr:colOff>714375</xdr:colOff>
      <xdr:row>340</xdr:row>
      <xdr:rowOff>138112</xdr:rowOff>
    </xdr:to>
    <xdr:graphicFrame macro="">
      <xdr:nvGraphicFramePr>
        <xdr:cNvPr id="66" name="Graphique 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9"/>
        </a:graphicData>
      </a:graphic>
    </xdr:graphicFrame>
    <xdr:clientData/>
  </xdr:twoCellAnchor>
  <xdr:twoCellAnchor>
    <xdr:from>
      <xdr:col>12</xdr:col>
      <xdr:colOff>133350</xdr:colOff>
      <xdr:row>326</xdr:row>
      <xdr:rowOff>52387</xdr:rowOff>
    </xdr:from>
    <xdr:to>
      <xdr:col>18</xdr:col>
      <xdr:colOff>133350</xdr:colOff>
      <xdr:row>340</xdr:row>
      <xdr:rowOff>128587</xdr:rowOff>
    </xdr:to>
    <xdr:graphicFrame macro="">
      <xdr:nvGraphicFramePr>
        <xdr:cNvPr id="67" name="Graphique 6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0"/>
        </a:graphicData>
      </a:graphic>
    </xdr:graphicFrame>
    <xdr:clientData/>
  </xdr:twoCellAnchor>
  <xdr:twoCellAnchor>
    <xdr:from>
      <xdr:col>0</xdr:col>
      <xdr:colOff>66675</xdr:colOff>
      <xdr:row>353</xdr:row>
      <xdr:rowOff>61912</xdr:rowOff>
    </xdr:from>
    <xdr:to>
      <xdr:col>5</xdr:col>
      <xdr:colOff>828675</xdr:colOff>
      <xdr:row>367</xdr:row>
      <xdr:rowOff>138112</xdr:rowOff>
    </xdr:to>
    <xdr:graphicFrame macro="">
      <xdr:nvGraphicFramePr>
        <xdr:cNvPr id="68" name="Graphique 6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1"/>
        </a:graphicData>
      </a:graphic>
    </xdr:graphicFrame>
    <xdr:clientData/>
  </xdr:twoCellAnchor>
  <xdr:twoCellAnchor>
    <xdr:from>
      <xdr:col>5</xdr:col>
      <xdr:colOff>1009650</xdr:colOff>
      <xdr:row>353</xdr:row>
      <xdr:rowOff>61912</xdr:rowOff>
    </xdr:from>
    <xdr:to>
      <xdr:col>11</xdr:col>
      <xdr:colOff>714375</xdr:colOff>
      <xdr:row>367</xdr:row>
      <xdr:rowOff>138112</xdr:rowOff>
    </xdr:to>
    <xdr:graphicFrame macro="">
      <xdr:nvGraphicFramePr>
        <xdr:cNvPr id="69" name="Graphique 6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2"/>
        </a:graphicData>
      </a:graphic>
    </xdr:graphicFrame>
    <xdr:clientData/>
  </xdr:twoCellAnchor>
  <xdr:twoCellAnchor>
    <xdr:from>
      <xdr:col>12</xdr:col>
      <xdr:colOff>133350</xdr:colOff>
      <xdr:row>353</xdr:row>
      <xdr:rowOff>52387</xdr:rowOff>
    </xdr:from>
    <xdr:to>
      <xdr:col>18</xdr:col>
      <xdr:colOff>133350</xdr:colOff>
      <xdr:row>367</xdr:row>
      <xdr:rowOff>128587</xdr:rowOff>
    </xdr:to>
    <xdr:graphicFrame macro="">
      <xdr:nvGraphicFramePr>
        <xdr:cNvPr id="70" name="Graphique 6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3"/>
        </a:graphicData>
      </a:graphic>
    </xdr:graphicFrame>
    <xdr:clientData/>
  </xdr:twoCellAnchor>
  <xdr:twoCellAnchor>
    <xdr:from>
      <xdr:col>0</xdr:col>
      <xdr:colOff>66675</xdr:colOff>
      <xdr:row>353</xdr:row>
      <xdr:rowOff>61912</xdr:rowOff>
    </xdr:from>
    <xdr:to>
      <xdr:col>5</xdr:col>
      <xdr:colOff>828675</xdr:colOff>
      <xdr:row>367</xdr:row>
      <xdr:rowOff>138112</xdr:rowOff>
    </xdr:to>
    <xdr:graphicFrame macro="">
      <xdr:nvGraphicFramePr>
        <xdr:cNvPr id="71" name="Graphique 7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4"/>
        </a:graphicData>
      </a:graphic>
    </xdr:graphicFrame>
    <xdr:clientData/>
  </xdr:twoCellAnchor>
  <xdr:twoCellAnchor>
    <xdr:from>
      <xdr:col>5</xdr:col>
      <xdr:colOff>1009650</xdr:colOff>
      <xdr:row>353</xdr:row>
      <xdr:rowOff>61912</xdr:rowOff>
    </xdr:from>
    <xdr:to>
      <xdr:col>11</xdr:col>
      <xdr:colOff>714375</xdr:colOff>
      <xdr:row>367</xdr:row>
      <xdr:rowOff>138112</xdr:rowOff>
    </xdr:to>
    <xdr:graphicFrame macro="">
      <xdr:nvGraphicFramePr>
        <xdr:cNvPr id="72" name="Graphique 7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5"/>
        </a:graphicData>
      </a:graphic>
    </xdr:graphicFrame>
    <xdr:clientData/>
  </xdr:twoCellAnchor>
  <xdr:twoCellAnchor>
    <xdr:from>
      <xdr:col>12</xdr:col>
      <xdr:colOff>133350</xdr:colOff>
      <xdr:row>353</xdr:row>
      <xdr:rowOff>52387</xdr:rowOff>
    </xdr:from>
    <xdr:to>
      <xdr:col>18</xdr:col>
      <xdr:colOff>133350</xdr:colOff>
      <xdr:row>367</xdr:row>
      <xdr:rowOff>128587</xdr:rowOff>
    </xdr:to>
    <xdr:graphicFrame macro="">
      <xdr:nvGraphicFramePr>
        <xdr:cNvPr id="73" name="Graphique 7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1"/>
  <sheetViews>
    <sheetView workbookViewId="0">
      <selection activeCell="F16" sqref="F16"/>
    </sheetView>
  </sheetViews>
  <sheetFormatPr baseColWidth="10" defaultRowHeight="15"/>
  <cols>
    <col min="6" max="6" width="15.85546875" bestFit="1" customWidth="1"/>
  </cols>
  <sheetData>
    <row r="1" spans="1:12">
      <c r="A1" t="s">
        <v>0</v>
      </c>
      <c r="B1" t="s">
        <v>34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>
        <f>COUNT(A2:A2161)</f>
        <v>0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B353"/>
  <sheetViews>
    <sheetView tabSelected="1" workbookViewId="0">
      <selection activeCell="N27" sqref="N27"/>
    </sheetView>
  </sheetViews>
  <sheetFormatPr baseColWidth="10" defaultRowHeight="15"/>
  <cols>
    <col min="4" max="4" width="11.42578125" customWidth="1"/>
    <col min="6" max="6" width="15.85546875" bestFit="1" customWidth="1"/>
  </cols>
  <sheetData>
    <row r="1" spans="1:28">
      <c r="E1" s="19" t="s">
        <v>37</v>
      </c>
      <c r="F1" s="20"/>
      <c r="G1" s="19" t="s">
        <v>39</v>
      </c>
      <c r="H1" s="20"/>
      <c r="I1" s="19" t="s">
        <v>40</v>
      </c>
      <c r="J1" s="20"/>
      <c r="K1" s="19" t="s">
        <v>42</v>
      </c>
      <c r="L1" s="20"/>
      <c r="M1" s="19" t="s">
        <v>43</v>
      </c>
      <c r="N1" s="20"/>
      <c r="O1" s="19" t="s">
        <v>46</v>
      </c>
      <c r="P1" s="20"/>
      <c r="Q1" s="19" t="s">
        <v>49</v>
      </c>
      <c r="R1" s="20"/>
      <c r="S1" s="19" t="s">
        <v>51</v>
      </c>
      <c r="T1" s="20"/>
      <c r="U1" s="19" t="s">
        <v>60</v>
      </c>
      <c r="V1" s="20"/>
      <c r="W1" s="19" t="s">
        <v>56</v>
      </c>
      <c r="X1" s="20"/>
      <c r="Y1" s="19" t="s">
        <v>57</v>
      </c>
      <c r="Z1" s="20"/>
      <c r="AA1" s="19" t="s">
        <v>59</v>
      </c>
      <c r="AB1" s="20"/>
    </row>
    <row r="2" spans="1:28">
      <c r="A2" t="s">
        <v>10</v>
      </c>
      <c r="E2" s="11">
        <f>E32</f>
        <v>3.57</v>
      </c>
      <c r="F2" s="12"/>
      <c r="G2" s="11">
        <f t="shared" ref="G2" si="0">G32</f>
        <v>2</v>
      </c>
      <c r="H2" s="12"/>
      <c r="I2" s="11">
        <f t="shared" ref="I2" si="1">I32</f>
        <v>4.2</v>
      </c>
      <c r="J2" s="12"/>
      <c r="K2" s="11">
        <f t="shared" ref="K2" si="2">K32</f>
        <v>3.5</v>
      </c>
      <c r="L2" s="12"/>
      <c r="M2" s="11">
        <f t="shared" ref="M2" si="3">M32</f>
        <v>3.67</v>
      </c>
      <c r="N2" s="12"/>
      <c r="O2" s="11">
        <f t="shared" ref="O2" si="4">O32</f>
        <v>3.4</v>
      </c>
      <c r="P2" s="12"/>
      <c r="Q2" s="11">
        <f t="shared" ref="Q2" si="5">Q32</f>
        <v>3</v>
      </c>
      <c r="R2" s="12"/>
      <c r="S2" s="11">
        <f t="shared" ref="S2" si="6">S32</f>
        <v>5</v>
      </c>
      <c r="T2" s="12"/>
      <c r="U2" s="11">
        <f t="shared" ref="U2:AA3" si="7">U32</f>
        <v>2.5</v>
      </c>
      <c r="V2" s="12"/>
      <c r="W2" s="11">
        <f t="shared" ref="W2" si="8">W32</f>
        <v>3.5</v>
      </c>
      <c r="X2" s="12"/>
      <c r="Y2" s="11">
        <f t="shared" ref="Y2" si="9">Y32</f>
        <v>5</v>
      </c>
      <c r="Z2" s="12"/>
      <c r="AA2" s="11">
        <f t="shared" ref="AA2" si="10">AA32</f>
        <v>7</v>
      </c>
      <c r="AB2" s="12"/>
    </row>
    <row r="3" spans="1:28">
      <c r="A3" t="s">
        <v>11</v>
      </c>
      <c r="E3" s="11">
        <f t="shared" ref="E3:S17" si="11">E33</f>
        <v>9.7100000000000009</v>
      </c>
      <c r="F3" s="12"/>
      <c r="G3" s="11">
        <f t="shared" si="11"/>
        <v>8</v>
      </c>
      <c r="H3" s="12"/>
      <c r="I3" s="11">
        <f t="shared" si="11"/>
        <v>10.4</v>
      </c>
      <c r="J3" s="12"/>
      <c r="K3" s="11">
        <f t="shared" si="11"/>
        <v>9</v>
      </c>
      <c r="L3" s="12"/>
      <c r="M3" s="11">
        <f t="shared" si="11"/>
        <v>10.67</v>
      </c>
      <c r="N3" s="12"/>
      <c r="O3" s="11">
        <f t="shared" si="11"/>
        <v>9.6</v>
      </c>
      <c r="P3" s="12"/>
      <c r="Q3" s="11">
        <f t="shared" si="11"/>
        <v>9</v>
      </c>
      <c r="R3" s="12"/>
      <c r="S3" s="11">
        <f t="shared" si="11"/>
        <v>11</v>
      </c>
      <c r="T3" s="12"/>
      <c r="U3" s="11">
        <f t="shared" si="7"/>
        <v>7.5</v>
      </c>
      <c r="V3" s="12"/>
      <c r="W3" s="11">
        <f t="shared" si="7"/>
        <v>9.5</v>
      </c>
      <c r="X3" s="12"/>
      <c r="Y3" s="11">
        <f t="shared" si="7"/>
        <v>11</v>
      </c>
      <c r="Z3" s="12"/>
      <c r="AA3" s="11">
        <f t="shared" si="7"/>
        <v>13</v>
      </c>
      <c r="AB3" s="12"/>
    </row>
    <row r="4" spans="1:28">
      <c r="A4" t="s">
        <v>12</v>
      </c>
      <c r="E4" s="11">
        <f t="shared" si="11"/>
        <v>6.64</v>
      </c>
      <c r="F4" s="12"/>
      <c r="G4" s="11">
        <f t="shared" ref="G4:AA17" si="12">G34</f>
        <v>5</v>
      </c>
      <c r="H4" s="12"/>
      <c r="I4" s="11">
        <f t="shared" si="12"/>
        <v>7.3</v>
      </c>
      <c r="J4" s="12"/>
      <c r="K4" s="11">
        <f t="shared" si="12"/>
        <v>6.25</v>
      </c>
      <c r="L4" s="12"/>
      <c r="M4" s="11">
        <f t="shared" si="12"/>
        <v>7.17</v>
      </c>
      <c r="N4" s="12"/>
      <c r="O4" s="11">
        <f t="shared" si="12"/>
        <v>6.5</v>
      </c>
      <c r="P4" s="12"/>
      <c r="Q4" s="11">
        <f t="shared" si="12"/>
        <v>6</v>
      </c>
      <c r="R4" s="12"/>
      <c r="S4" s="11">
        <f t="shared" si="12"/>
        <v>8</v>
      </c>
      <c r="T4" s="12"/>
      <c r="U4" s="11">
        <f t="shared" si="12"/>
        <v>5</v>
      </c>
      <c r="V4" s="12"/>
      <c r="W4" s="11">
        <f t="shared" si="12"/>
        <v>6.5</v>
      </c>
      <c r="X4" s="12"/>
      <c r="Y4" s="11">
        <f t="shared" si="12"/>
        <v>8</v>
      </c>
      <c r="Z4" s="12"/>
      <c r="AA4" s="11">
        <f t="shared" si="12"/>
        <v>10</v>
      </c>
      <c r="AB4" s="12"/>
    </row>
    <row r="5" spans="1:28">
      <c r="A5" t="s">
        <v>35</v>
      </c>
      <c r="E5" s="11">
        <f t="shared" si="11"/>
        <v>4</v>
      </c>
      <c r="F5" s="12"/>
      <c r="G5" s="11">
        <f t="shared" si="12"/>
        <v>1</v>
      </c>
      <c r="H5" s="12"/>
      <c r="I5" s="11">
        <f t="shared" si="12"/>
        <v>3</v>
      </c>
      <c r="J5" s="12"/>
      <c r="K5" s="15">
        <f t="shared" si="12"/>
        <v>0</v>
      </c>
      <c r="L5" s="16"/>
      <c r="M5" s="15">
        <f t="shared" si="12"/>
        <v>0</v>
      </c>
      <c r="N5" s="16"/>
      <c r="O5" s="11">
        <f t="shared" si="12"/>
        <v>3</v>
      </c>
      <c r="P5" s="12"/>
      <c r="Q5" s="11">
        <f t="shared" si="12"/>
        <v>0</v>
      </c>
      <c r="R5" s="12"/>
      <c r="S5" s="11">
        <f t="shared" si="12"/>
        <v>1</v>
      </c>
      <c r="T5" s="12"/>
      <c r="U5" s="11">
        <f t="shared" si="12"/>
        <v>2</v>
      </c>
      <c r="V5" s="12"/>
      <c r="W5" s="11">
        <f t="shared" si="12"/>
        <v>1</v>
      </c>
      <c r="X5" s="12"/>
      <c r="Y5" s="11">
        <f t="shared" si="12"/>
        <v>1</v>
      </c>
      <c r="Z5" s="12"/>
      <c r="AA5" s="11">
        <f t="shared" si="12"/>
        <v>0</v>
      </c>
      <c r="AB5" s="12"/>
    </row>
    <row r="6" spans="1:28">
      <c r="A6" t="s">
        <v>36</v>
      </c>
      <c r="E6" s="11">
        <f t="shared" si="11"/>
        <v>3</v>
      </c>
      <c r="F6" s="12"/>
      <c r="G6" s="11">
        <f t="shared" si="12"/>
        <v>1</v>
      </c>
      <c r="H6" s="12"/>
      <c r="I6" s="11">
        <f t="shared" si="12"/>
        <v>2</v>
      </c>
      <c r="J6" s="12"/>
      <c r="K6" s="15">
        <f t="shared" si="12"/>
        <v>0</v>
      </c>
      <c r="L6" s="16"/>
      <c r="M6" s="15">
        <f t="shared" si="12"/>
        <v>0</v>
      </c>
      <c r="N6" s="16"/>
      <c r="O6" s="11">
        <f t="shared" si="12"/>
        <v>2</v>
      </c>
      <c r="P6" s="12"/>
      <c r="Q6" s="11">
        <f t="shared" si="12"/>
        <v>1</v>
      </c>
      <c r="R6" s="12"/>
      <c r="S6" s="11">
        <f t="shared" si="12"/>
        <v>0</v>
      </c>
      <c r="T6" s="12"/>
      <c r="U6" s="11">
        <f t="shared" si="12"/>
        <v>0</v>
      </c>
      <c r="V6" s="12"/>
      <c r="W6" s="11">
        <f t="shared" si="12"/>
        <v>1</v>
      </c>
      <c r="X6" s="12"/>
      <c r="Y6" s="11">
        <f t="shared" si="12"/>
        <v>0</v>
      </c>
      <c r="Z6" s="12"/>
      <c r="AA6" s="11">
        <f t="shared" si="12"/>
        <v>1</v>
      </c>
      <c r="AB6" s="12"/>
    </row>
    <row r="7" spans="1:28">
      <c r="A7" t="s">
        <v>13</v>
      </c>
      <c r="E7" s="11">
        <f t="shared" si="11"/>
        <v>2</v>
      </c>
      <c r="F7" s="12"/>
      <c r="G7" s="15">
        <f t="shared" si="12"/>
        <v>0</v>
      </c>
      <c r="H7" s="16"/>
      <c r="I7" s="15">
        <f t="shared" si="12"/>
        <v>0</v>
      </c>
      <c r="J7" s="16"/>
      <c r="K7" s="11">
        <f t="shared" si="12"/>
        <v>1</v>
      </c>
      <c r="L7" s="12"/>
      <c r="M7" s="11">
        <f t="shared" si="12"/>
        <v>1</v>
      </c>
      <c r="N7" s="12"/>
      <c r="O7" s="11">
        <f t="shared" si="12"/>
        <v>1</v>
      </c>
      <c r="P7" s="12"/>
      <c r="Q7" s="11">
        <f t="shared" si="12"/>
        <v>1</v>
      </c>
      <c r="R7" s="12"/>
      <c r="S7" s="11">
        <f t="shared" si="12"/>
        <v>0</v>
      </c>
      <c r="T7" s="12"/>
      <c r="U7" s="11">
        <f t="shared" si="12"/>
        <v>1</v>
      </c>
      <c r="V7" s="12"/>
      <c r="W7" s="11">
        <f t="shared" si="12"/>
        <v>1</v>
      </c>
      <c r="X7" s="12"/>
      <c r="Y7" s="11">
        <f t="shared" si="12"/>
        <v>0</v>
      </c>
      <c r="Z7" s="12"/>
      <c r="AA7" s="11">
        <f t="shared" si="12"/>
        <v>0</v>
      </c>
      <c r="AB7" s="12"/>
    </row>
    <row r="8" spans="1:28">
      <c r="A8" t="s">
        <v>62</v>
      </c>
      <c r="E8" s="11">
        <f t="shared" si="11"/>
        <v>1</v>
      </c>
      <c r="F8" s="12"/>
      <c r="G8" s="11">
        <f t="shared" si="12"/>
        <v>0</v>
      </c>
      <c r="H8" s="12"/>
      <c r="I8" s="11">
        <f t="shared" si="12"/>
        <v>1</v>
      </c>
      <c r="J8" s="12"/>
      <c r="K8" s="11">
        <f t="shared" si="12"/>
        <v>1</v>
      </c>
      <c r="L8" s="12"/>
      <c r="M8" s="11">
        <f t="shared" si="12"/>
        <v>0</v>
      </c>
      <c r="N8" s="12"/>
      <c r="O8" s="15">
        <f t="shared" si="12"/>
        <v>0</v>
      </c>
      <c r="P8" s="16"/>
      <c r="Q8" s="15">
        <f t="shared" si="12"/>
        <v>0</v>
      </c>
      <c r="R8" s="16"/>
      <c r="S8" s="15">
        <f t="shared" si="12"/>
        <v>0</v>
      </c>
      <c r="T8" s="16"/>
      <c r="U8" s="11">
        <f t="shared" si="12"/>
        <v>0</v>
      </c>
      <c r="V8" s="12"/>
      <c r="W8" s="11">
        <f t="shared" si="12"/>
        <v>0</v>
      </c>
      <c r="X8" s="12"/>
      <c r="Y8" s="11">
        <f t="shared" si="12"/>
        <v>1</v>
      </c>
      <c r="Z8" s="12"/>
      <c r="AA8" s="11">
        <f t="shared" si="12"/>
        <v>0</v>
      </c>
      <c r="AB8" s="12"/>
    </row>
    <row r="9" spans="1:28">
      <c r="A9" t="s">
        <v>63</v>
      </c>
      <c r="E9" s="11">
        <f t="shared" si="11"/>
        <v>1</v>
      </c>
      <c r="F9" s="12"/>
      <c r="G9" s="11">
        <f t="shared" si="12"/>
        <v>1</v>
      </c>
      <c r="H9" s="12"/>
      <c r="I9" s="11">
        <f t="shared" si="12"/>
        <v>0</v>
      </c>
      <c r="J9" s="12"/>
      <c r="K9" s="11">
        <f t="shared" si="12"/>
        <v>0</v>
      </c>
      <c r="L9" s="12"/>
      <c r="M9" s="11">
        <f t="shared" si="12"/>
        <v>1</v>
      </c>
      <c r="N9" s="12"/>
      <c r="O9" s="15">
        <f t="shared" si="12"/>
        <v>0</v>
      </c>
      <c r="P9" s="16"/>
      <c r="Q9" s="15">
        <f t="shared" si="12"/>
        <v>0</v>
      </c>
      <c r="R9" s="16"/>
      <c r="S9" s="15">
        <f t="shared" si="12"/>
        <v>0</v>
      </c>
      <c r="T9" s="16"/>
      <c r="U9" s="11">
        <f t="shared" si="12"/>
        <v>0</v>
      </c>
      <c r="V9" s="12"/>
      <c r="W9" s="11">
        <f t="shared" si="12"/>
        <v>1</v>
      </c>
      <c r="X9" s="12"/>
      <c r="Y9" s="11">
        <f t="shared" si="12"/>
        <v>0</v>
      </c>
      <c r="Z9" s="12"/>
      <c r="AA9" s="11">
        <f t="shared" si="12"/>
        <v>0</v>
      </c>
      <c r="AB9" s="12"/>
    </row>
    <row r="10" spans="1:28">
      <c r="A10" t="s">
        <v>64</v>
      </c>
      <c r="E10" s="11">
        <f t="shared" si="11"/>
        <v>5</v>
      </c>
      <c r="F10" s="12"/>
      <c r="G10" s="11">
        <f t="shared" si="12"/>
        <v>1</v>
      </c>
      <c r="H10" s="12"/>
      <c r="I10" s="11">
        <f t="shared" si="12"/>
        <v>4</v>
      </c>
      <c r="J10" s="12"/>
      <c r="K10" s="11">
        <f t="shared" si="12"/>
        <v>3</v>
      </c>
      <c r="L10" s="12"/>
      <c r="M10" s="11">
        <f t="shared" si="12"/>
        <v>2</v>
      </c>
      <c r="N10" s="12"/>
      <c r="O10" s="15">
        <f t="shared" si="12"/>
        <v>0</v>
      </c>
      <c r="P10" s="16"/>
      <c r="Q10" s="15">
        <f t="shared" si="12"/>
        <v>0</v>
      </c>
      <c r="R10" s="16"/>
      <c r="S10" s="15">
        <f t="shared" si="12"/>
        <v>0</v>
      </c>
      <c r="T10" s="16"/>
      <c r="U10" s="11">
        <f t="shared" si="12"/>
        <v>2</v>
      </c>
      <c r="V10" s="12"/>
      <c r="W10" s="11">
        <f t="shared" si="12"/>
        <v>1</v>
      </c>
      <c r="X10" s="12"/>
      <c r="Y10" s="11">
        <f t="shared" si="12"/>
        <v>0</v>
      </c>
      <c r="Z10" s="12"/>
      <c r="AA10" s="11">
        <f t="shared" si="12"/>
        <v>1</v>
      </c>
      <c r="AB10" s="12"/>
    </row>
    <row r="11" spans="1:28">
      <c r="A11" t="s">
        <v>38</v>
      </c>
      <c r="E11" s="11">
        <f t="shared" si="11"/>
        <v>39.86</v>
      </c>
      <c r="F11" s="12"/>
      <c r="G11" s="11">
        <f t="shared" si="12"/>
        <v>30</v>
      </c>
      <c r="H11" s="12"/>
      <c r="I11" s="11">
        <f t="shared" si="12"/>
        <v>43.8</v>
      </c>
      <c r="J11" s="12"/>
      <c r="K11" s="11">
        <f t="shared" si="12"/>
        <v>32.25</v>
      </c>
      <c r="L11" s="12"/>
      <c r="M11" s="11">
        <f t="shared" si="12"/>
        <v>50</v>
      </c>
      <c r="N11" s="12"/>
      <c r="O11" s="11">
        <f t="shared" si="12"/>
        <v>35.799999999999997</v>
      </c>
      <c r="P11" s="12"/>
      <c r="Q11" s="11">
        <f t="shared" si="12"/>
        <v>40</v>
      </c>
      <c r="R11" s="12"/>
      <c r="S11" s="11">
        <f t="shared" si="12"/>
        <v>60</v>
      </c>
      <c r="T11" s="12"/>
      <c r="U11" s="11">
        <f t="shared" si="12"/>
        <v>20</v>
      </c>
      <c r="V11" s="12"/>
      <c r="W11" s="11">
        <f t="shared" si="12"/>
        <v>34.5</v>
      </c>
      <c r="X11" s="12"/>
      <c r="Y11" s="11">
        <f t="shared" si="12"/>
        <v>60</v>
      </c>
      <c r="Z11" s="12"/>
      <c r="AA11" s="11">
        <f t="shared" si="12"/>
        <v>80</v>
      </c>
      <c r="AB11" s="12"/>
    </row>
    <row r="12" spans="1:28">
      <c r="A12" t="s">
        <v>14</v>
      </c>
      <c r="E12" s="11">
        <f t="shared" si="11"/>
        <v>7</v>
      </c>
      <c r="F12" s="12"/>
      <c r="G12" s="11">
        <f t="shared" si="12"/>
        <v>2</v>
      </c>
      <c r="H12" s="12"/>
      <c r="I12" s="11">
        <f t="shared" si="12"/>
        <v>5</v>
      </c>
      <c r="J12" s="12"/>
      <c r="K12" s="11">
        <f t="shared" si="12"/>
        <v>4</v>
      </c>
      <c r="L12" s="12"/>
      <c r="M12" s="11">
        <f t="shared" si="12"/>
        <v>3</v>
      </c>
      <c r="N12" s="12"/>
      <c r="O12" s="11">
        <f t="shared" si="12"/>
        <v>5</v>
      </c>
      <c r="P12" s="12"/>
      <c r="Q12" s="11">
        <f t="shared" si="12"/>
        <v>1</v>
      </c>
      <c r="R12" s="12"/>
      <c r="S12" s="11">
        <f t="shared" si="12"/>
        <v>1</v>
      </c>
      <c r="T12" s="12"/>
      <c r="U12" s="11">
        <f t="shared" si="12"/>
        <v>2</v>
      </c>
      <c r="V12" s="12"/>
      <c r="W12" s="11">
        <f t="shared" si="12"/>
        <v>2</v>
      </c>
      <c r="X12" s="12"/>
      <c r="Y12" s="11">
        <f t="shared" si="12"/>
        <v>1</v>
      </c>
      <c r="Z12" s="12"/>
      <c r="AA12" s="11">
        <f t="shared" si="12"/>
        <v>1</v>
      </c>
      <c r="AB12" s="12"/>
    </row>
    <row r="13" spans="1:28">
      <c r="A13" t="s">
        <v>15</v>
      </c>
      <c r="E13" s="11">
        <f t="shared" si="11"/>
        <v>1.29</v>
      </c>
      <c r="F13" s="12"/>
      <c r="G13" s="11">
        <f t="shared" si="12"/>
        <v>0.5</v>
      </c>
      <c r="H13" s="12"/>
      <c r="I13" s="11">
        <f t="shared" si="12"/>
        <v>1.6</v>
      </c>
      <c r="J13" s="12"/>
      <c r="K13" s="11">
        <f t="shared" si="12"/>
        <v>1</v>
      </c>
      <c r="L13" s="12"/>
      <c r="M13" s="11">
        <f t="shared" si="12"/>
        <v>1.67</v>
      </c>
      <c r="N13" s="12"/>
      <c r="O13" s="11">
        <f t="shared" si="12"/>
        <v>1.2</v>
      </c>
      <c r="P13" s="12"/>
      <c r="Q13" s="11">
        <f t="shared" si="12"/>
        <v>1</v>
      </c>
      <c r="R13" s="12"/>
      <c r="S13" s="11">
        <f t="shared" si="12"/>
        <v>2</v>
      </c>
      <c r="T13" s="12"/>
      <c r="U13" s="11">
        <f t="shared" si="12"/>
        <v>1</v>
      </c>
      <c r="V13" s="12"/>
      <c r="W13" s="11">
        <f t="shared" si="12"/>
        <v>0.5</v>
      </c>
      <c r="X13" s="12"/>
      <c r="Y13" s="11">
        <f t="shared" si="12"/>
        <v>2</v>
      </c>
      <c r="Z13" s="12"/>
      <c r="AA13" s="11">
        <f t="shared" si="12"/>
        <v>3</v>
      </c>
      <c r="AB13" s="12"/>
    </row>
    <row r="14" spans="1:28">
      <c r="A14" t="s">
        <v>16</v>
      </c>
      <c r="E14" s="11">
        <f t="shared" si="11"/>
        <v>1.43</v>
      </c>
      <c r="F14" s="12"/>
      <c r="G14" s="11">
        <f t="shared" si="12"/>
        <v>1.5</v>
      </c>
      <c r="H14" s="12"/>
      <c r="I14" s="11">
        <f t="shared" si="12"/>
        <v>1.4</v>
      </c>
      <c r="J14" s="12"/>
      <c r="K14" s="11">
        <f t="shared" si="12"/>
        <v>1.75</v>
      </c>
      <c r="L14" s="12"/>
      <c r="M14" s="11">
        <f t="shared" si="12"/>
        <v>1</v>
      </c>
      <c r="N14" s="12"/>
      <c r="O14" s="11">
        <f t="shared" si="12"/>
        <v>1</v>
      </c>
      <c r="P14" s="12"/>
      <c r="Q14" s="11">
        <f t="shared" si="12"/>
        <v>2</v>
      </c>
      <c r="R14" s="12"/>
      <c r="S14" s="11">
        <f t="shared" si="12"/>
        <v>3</v>
      </c>
      <c r="T14" s="12"/>
      <c r="U14" s="11">
        <f t="shared" si="12"/>
        <v>1.5</v>
      </c>
      <c r="V14" s="12"/>
      <c r="W14" s="11">
        <f t="shared" si="12"/>
        <v>1.5</v>
      </c>
      <c r="X14" s="12"/>
      <c r="Y14" s="11">
        <f t="shared" si="12"/>
        <v>3</v>
      </c>
      <c r="Z14" s="12"/>
      <c r="AA14" s="11">
        <f t="shared" si="12"/>
        <v>0</v>
      </c>
      <c r="AB14" s="12"/>
    </row>
    <row r="15" spans="1:28">
      <c r="A15" t="s">
        <v>17</v>
      </c>
      <c r="E15" s="11">
        <f t="shared" si="11"/>
        <v>1.1399999999999999</v>
      </c>
      <c r="F15" s="12"/>
      <c r="G15" s="11">
        <f t="shared" si="12"/>
        <v>2.5</v>
      </c>
      <c r="H15" s="12"/>
      <c r="I15" s="11">
        <f t="shared" si="12"/>
        <v>0.6</v>
      </c>
      <c r="J15" s="12"/>
      <c r="K15" s="11">
        <f t="shared" si="12"/>
        <v>0.75</v>
      </c>
      <c r="L15" s="12"/>
      <c r="M15" s="11">
        <f t="shared" si="12"/>
        <v>1.67</v>
      </c>
      <c r="N15" s="12"/>
      <c r="O15" s="11">
        <f t="shared" si="12"/>
        <v>1</v>
      </c>
      <c r="P15" s="12"/>
      <c r="Q15" s="11">
        <f t="shared" si="12"/>
        <v>3</v>
      </c>
      <c r="R15" s="12"/>
      <c r="S15" s="11">
        <f t="shared" si="12"/>
        <v>0</v>
      </c>
      <c r="T15" s="12"/>
      <c r="U15" s="11">
        <f t="shared" si="12"/>
        <v>1.5</v>
      </c>
      <c r="V15" s="12"/>
      <c r="W15" s="11">
        <f t="shared" si="12"/>
        <v>1.5</v>
      </c>
      <c r="X15" s="12"/>
      <c r="Y15" s="11">
        <f t="shared" si="12"/>
        <v>0</v>
      </c>
      <c r="Z15" s="12"/>
      <c r="AA15" s="11">
        <f t="shared" si="12"/>
        <v>1</v>
      </c>
      <c r="AB15" s="12"/>
    </row>
    <row r="16" spans="1:28">
      <c r="A16" t="s">
        <v>18</v>
      </c>
      <c r="E16" s="11">
        <f t="shared" si="11"/>
        <v>1.1399999999999999</v>
      </c>
      <c r="F16" s="12"/>
      <c r="G16" s="11">
        <f t="shared" si="12"/>
        <v>1.5</v>
      </c>
      <c r="H16" s="12"/>
      <c r="I16" s="11">
        <f t="shared" si="12"/>
        <v>1</v>
      </c>
      <c r="J16" s="12"/>
      <c r="K16" s="11">
        <f t="shared" si="12"/>
        <v>1.25</v>
      </c>
      <c r="L16" s="12"/>
      <c r="M16" s="11">
        <f t="shared" si="12"/>
        <v>1</v>
      </c>
      <c r="N16" s="12"/>
      <c r="O16" s="11">
        <f t="shared" si="12"/>
        <v>1.4</v>
      </c>
      <c r="P16" s="12"/>
      <c r="Q16" s="11">
        <f t="shared" si="12"/>
        <v>0</v>
      </c>
      <c r="R16" s="12"/>
      <c r="S16" s="11">
        <f t="shared" si="12"/>
        <v>1</v>
      </c>
      <c r="T16" s="12"/>
      <c r="U16" s="11">
        <f t="shared" si="12"/>
        <v>2</v>
      </c>
      <c r="V16" s="12"/>
      <c r="W16" s="11">
        <f t="shared" si="12"/>
        <v>0</v>
      </c>
      <c r="X16" s="12"/>
      <c r="Y16" s="11">
        <f t="shared" si="12"/>
        <v>1</v>
      </c>
      <c r="Z16" s="12"/>
      <c r="AA16" s="11">
        <f t="shared" si="12"/>
        <v>2</v>
      </c>
      <c r="AB16" s="12"/>
    </row>
    <row r="17" spans="1:28">
      <c r="A17" t="s">
        <v>19</v>
      </c>
      <c r="E17" s="11">
        <f t="shared" si="11"/>
        <v>1.43</v>
      </c>
      <c r="F17" s="12"/>
      <c r="G17" s="11">
        <f t="shared" si="12"/>
        <v>0.5</v>
      </c>
      <c r="H17" s="12"/>
      <c r="I17" s="11">
        <f t="shared" si="12"/>
        <v>1.8</v>
      </c>
      <c r="J17" s="12"/>
      <c r="K17" s="11">
        <f t="shared" si="12"/>
        <v>1.25</v>
      </c>
      <c r="L17" s="12"/>
      <c r="M17" s="11">
        <f t="shared" si="12"/>
        <v>1.67</v>
      </c>
      <c r="N17" s="12"/>
      <c r="O17" s="11">
        <f t="shared" si="12"/>
        <v>1.4</v>
      </c>
      <c r="P17" s="12"/>
      <c r="Q17" s="11">
        <f t="shared" si="12"/>
        <v>1</v>
      </c>
      <c r="R17" s="12"/>
      <c r="S17" s="11">
        <f t="shared" si="12"/>
        <v>2</v>
      </c>
      <c r="T17" s="12"/>
      <c r="U17" s="11">
        <f t="shared" si="12"/>
        <v>1</v>
      </c>
      <c r="V17" s="12"/>
      <c r="W17" s="11">
        <f t="shared" si="12"/>
        <v>1</v>
      </c>
      <c r="X17" s="12"/>
      <c r="Y17" s="11">
        <f t="shared" si="12"/>
        <v>2</v>
      </c>
      <c r="Z17" s="12"/>
      <c r="AA17" s="11">
        <f t="shared" si="12"/>
        <v>3</v>
      </c>
      <c r="AB17" s="12"/>
    </row>
    <row r="18" spans="1:28">
      <c r="A18" t="s">
        <v>31</v>
      </c>
      <c r="E18" s="5">
        <f>E48</f>
        <v>0.85714285714285721</v>
      </c>
      <c r="F18" s="8">
        <f t="shared" ref="F18:AB20" si="13">F48</f>
        <v>6</v>
      </c>
      <c r="G18" s="5">
        <f t="shared" si="13"/>
        <v>1</v>
      </c>
      <c r="H18" s="8">
        <f t="shared" si="13"/>
        <v>4</v>
      </c>
      <c r="I18" s="5">
        <f t="shared" si="13"/>
        <v>0.8</v>
      </c>
      <c r="J18" s="8">
        <f t="shared" si="13"/>
        <v>6</v>
      </c>
      <c r="K18" s="5">
        <f t="shared" si="13"/>
        <v>1</v>
      </c>
      <c r="L18" s="8">
        <f t="shared" si="13"/>
        <v>6</v>
      </c>
      <c r="M18" s="5">
        <f t="shared" si="13"/>
        <v>1</v>
      </c>
      <c r="N18" s="8">
        <f t="shared" si="13"/>
        <v>8</v>
      </c>
      <c r="O18" s="5">
        <f t="shared" si="13"/>
        <v>0.8</v>
      </c>
      <c r="P18" s="8">
        <f t="shared" si="13"/>
        <v>5</v>
      </c>
      <c r="Q18" s="5">
        <f t="shared" si="13"/>
        <v>1</v>
      </c>
      <c r="R18" s="8">
        <f t="shared" si="13"/>
        <v>4</v>
      </c>
      <c r="S18" s="5">
        <f t="shared" si="13"/>
        <v>1</v>
      </c>
      <c r="T18" s="8">
        <f t="shared" si="13"/>
        <v>6</v>
      </c>
      <c r="U18" s="5">
        <f t="shared" si="13"/>
        <v>1</v>
      </c>
      <c r="V18" s="8">
        <f t="shared" si="13"/>
        <v>5</v>
      </c>
      <c r="W18" s="5">
        <f t="shared" si="13"/>
        <v>1</v>
      </c>
      <c r="X18" s="8">
        <f t="shared" si="13"/>
        <v>5</v>
      </c>
      <c r="Y18" s="5">
        <f t="shared" si="13"/>
        <v>1</v>
      </c>
      <c r="Z18" s="8">
        <f t="shared" si="13"/>
        <v>6</v>
      </c>
      <c r="AA18" s="5">
        <f t="shared" si="13"/>
        <v>1</v>
      </c>
      <c r="AB18" s="8">
        <f t="shared" si="13"/>
        <v>8</v>
      </c>
    </row>
    <row r="19" spans="1:28">
      <c r="A19" t="s">
        <v>32</v>
      </c>
      <c r="E19" s="8">
        <f t="shared" ref="E19:T20" si="14">E49</f>
        <v>40</v>
      </c>
      <c r="F19" s="8">
        <f t="shared" si="14"/>
        <v>8</v>
      </c>
      <c r="G19" s="8">
        <f t="shared" si="14"/>
        <v>12</v>
      </c>
      <c r="H19" s="8">
        <f t="shared" si="14"/>
        <v>6</v>
      </c>
      <c r="I19" s="8">
        <f t="shared" si="14"/>
        <v>36</v>
      </c>
      <c r="J19" s="8">
        <f t="shared" si="14"/>
        <v>9</v>
      </c>
      <c r="K19" s="8">
        <f t="shared" si="14"/>
        <v>24</v>
      </c>
      <c r="L19" s="8">
        <f t="shared" si="14"/>
        <v>6</v>
      </c>
      <c r="M19" s="8">
        <f t="shared" si="14"/>
        <v>24</v>
      </c>
      <c r="N19" s="8">
        <f t="shared" si="14"/>
        <v>8</v>
      </c>
      <c r="O19" s="8">
        <f t="shared" si="14"/>
        <v>27</v>
      </c>
      <c r="P19" s="8">
        <f t="shared" si="14"/>
        <v>9</v>
      </c>
      <c r="Q19" s="8">
        <f t="shared" si="14"/>
        <v>8</v>
      </c>
      <c r="R19" s="8">
        <f t="shared" si="14"/>
        <v>8</v>
      </c>
      <c r="S19" s="8">
        <f t="shared" si="14"/>
        <v>10</v>
      </c>
      <c r="T19" s="8">
        <f t="shared" si="14"/>
        <v>10</v>
      </c>
      <c r="U19" s="8">
        <f t="shared" si="13"/>
        <v>12</v>
      </c>
      <c r="V19" s="8">
        <f t="shared" si="13"/>
        <v>6</v>
      </c>
      <c r="W19" s="8">
        <f t="shared" si="13"/>
        <v>16</v>
      </c>
      <c r="X19" s="8">
        <f t="shared" si="13"/>
        <v>8</v>
      </c>
      <c r="Y19" s="8">
        <f t="shared" si="13"/>
        <v>10</v>
      </c>
      <c r="Z19" s="8">
        <f t="shared" si="13"/>
        <v>10</v>
      </c>
      <c r="AA19" s="8">
        <f t="shared" si="13"/>
        <v>12</v>
      </c>
      <c r="AB19" s="8">
        <f t="shared" si="13"/>
        <v>12</v>
      </c>
    </row>
    <row r="20" spans="1:28">
      <c r="A20" t="s">
        <v>33</v>
      </c>
      <c r="E20" s="8">
        <f t="shared" si="14"/>
        <v>30</v>
      </c>
      <c r="F20" s="8">
        <f t="shared" si="13"/>
        <v>8</v>
      </c>
      <c r="G20" s="8">
        <f t="shared" si="13"/>
        <v>8</v>
      </c>
      <c r="H20" s="8">
        <f t="shared" si="13"/>
        <v>6</v>
      </c>
      <c r="I20" s="8">
        <f t="shared" si="13"/>
        <v>28</v>
      </c>
      <c r="J20" s="8">
        <f t="shared" si="13"/>
        <v>9</v>
      </c>
      <c r="K20" s="8">
        <f t="shared" si="13"/>
        <v>16</v>
      </c>
      <c r="L20" s="8">
        <f t="shared" si="13"/>
        <v>6</v>
      </c>
      <c r="M20" s="8">
        <f t="shared" si="13"/>
        <v>18</v>
      </c>
      <c r="N20" s="8">
        <f t="shared" si="13"/>
        <v>8</v>
      </c>
      <c r="O20" s="8">
        <f t="shared" si="13"/>
        <v>21</v>
      </c>
      <c r="P20" s="8">
        <f t="shared" si="13"/>
        <v>9</v>
      </c>
      <c r="Q20" s="8">
        <f t="shared" si="13"/>
        <v>6</v>
      </c>
      <c r="R20" s="8">
        <f t="shared" si="13"/>
        <v>8</v>
      </c>
      <c r="S20" s="8">
        <f t="shared" si="13"/>
        <v>8</v>
      </c>
      <c r="T20" s="8">
        <f t="shared" si="13"/>
        <v>10</v>
      </c>
      <c r="U20" s="8">
        <f t="shared" si="13"/>
        <v>8</v>
      </c>
      <c r="V20" s="8">
        <f t="shared" si="13"/>
        <v>6</v>
      </c>
      <c r="W20" s="8">
        <f t="shared" si="13"/>
        <v>12</v>
      </c>
      <c r="X20" s="8">
        <f t="shared" si="13"/>
        <v>8</v>
      </c>
      <c r="Y20" s="8">
        <f t="shared" si="13"/>
        <v>8</v>
      </c>
      <c r="Z20" s="8">
        <f t="shared" si="13"/>
        <v>10</v>
      </c>
      <c r="AA20" s="8">
        <f t="shared" si="13"/>
        <v>10</v>
      </c>
      <c r="AB20" s="8">
        <f t="shared" si="13"/>
        <v>12</v>
      </c>
    </row>
    <row r="21" spans="1:28">
      <c r="E21" s="13"/>
      <c r="F21" s="13"/>
      <c r="G21" s="14"/>
      <c r="H21" s="13"/>
      <c r="I21" s="14"/>
      <c r="J21" s="13"/>
      <c r="K21" s="14"/>
      <c r="L21" s="13"/>
      <c r="M21" s="14"/>
      <c r="N21" s="13"/>
      <c r="O21" s="14"/>
      <c r="P21" s="13"/>
      <c r="Q21" s="14"/>
      <c r="R21" s="13"/>
      <c r="S21" s="14"/>
      <c r="T21" s="13"/>
      <c r="U21" s="14"/>
      <c r="V21" s="13"/>
      <c r="W21" s="14"/>
      <c r="X21" s="13"/>
      <c r="Y21" s="14"/>
      <c r="Z21" s="13"/>
      <c r="AA21" s="14"/>
      <c r="AB21" s="13"/>
    </row>
    <row r="22" spans="1:28">
      <c r="A22" t="s">
        <v>0</v>
      </c>
      <c r="B22" t="s">
        <v>34</v>
      </c>
      <c r="C22" t="s">
        <v>1</v>
      </c>
      <c r="D22" t="s">
        <v>2</v>
      </c>
      <c r="E22" t="s">
        <v>3</v>
      </c>
      <c r="F22" t="s">
        <v>4</v>
      </c>
      <c r="G22" t="s">
        <v>5</v>
      </c>
      <c r="H22" t="s">
        <v>6</v>
      </c>
      <c r="I22" t="s">
        <v>7</v>
      </c>
      <c r="J22" t="s">
        <v>8</v>
      </c>
      <c r="K22" t="s">
        <v>9</v>
      </c>
      <c r="L22" t="s">
        <v>53</v>
      </c>
      <c r="M22" t="s">
        <v>27</v>
      </c>
      <c r="P22">
        <v>2</v>
      </c>
    </row>
    <row r="23" spans="1:28">
      <c r="A23" s="1">
        <v>20</v>
      </c>
      <c r="B23" s="1">
        <v>1</v>
      </c>
      <c r="C23" s="1">
        <v>0</v>
      </c>
      <c r="D23" s="1">
        <v>4</v>
      </c>
      <c r="E23" s="1">
        <v>8</v>
      </c>
      <c r="F23" s="1">
        <v>0</v>
      </c>
      <c r="G23" s="1">
        <v>2</v>
      </c>
      <c r="H23" s="1">
        <v>2</v>
      </c>
      <c r="I23" s="1">
        <v>1</v>
      </c>
      <c r="J23" s="1">
        <v>1</v>
      </c>
      <c r="K23" s="1">
        <v>2</v>
      </c>
      <c r="L23">
        <f>IF(A23&lt;21,0,IF(A23&lt;41,1,IF(A23&lt;66,2,3)))</f>
        <v>0</v>
      </c>
    </row>
    <row r="24" spans="1:28">
      <c r="A24">
        <v>20</v>
      </c>
      <c r="B24">
        <v>1</v>
      </c>
      <c r="C24">
        <v>0</v>
      </c>
      <c r="D24">
        <v>1</v>
      </c>
      <c r="E24">
        <v>7</v>
      </c>
      <c r="F24">
        <v>1</v>
      </c>
      <c r="G24">
        <v>0</v>
      </c>
      <c r="H24">
        <v>1</v>
      </c>
      <c r="I24">
        <v>2</v>
      </c>
      <c r="J24">
        <v>3</v>
      </c>
      <c r="K24">
        <v>0</v>
      </c>
      <c r="L24">
        <f t="shared" ref="L24:L27" si="15">IF(A24&lt;21,0,IF(A24&lt;41,1,IF(A24&lt;66,2,3)))</f>
        <v>0</v>
      </c>
    </row>
    <row r="25" spans="1:28">
      <c r="A25">
        <v>40</v>
      </c>
      <c r="B25">
        <v>0</v>
      </c>
      <c r="C25">
        <v>1</v>
      </c>
      <c r="D25">
        <v>3</v>
      </c>
      <c r="E25">
        <v>9</v>
      </c>
      <c r="F25">
        <v>1</v>
      </c>
      <c r="G25">
        <v>1</v>
      </c>
      <c r="H25">
        <v>2</v>
      </c>
      <c r="I25">
        <v>3</v>
      </c>
      <c r="J25">
        <v>0</v>
      </c>
      <c r="K25">
        <v>1</v>
      </c>
      <c r="L25">
        <f t="shared" si="15"/>
        <v>1</v>
      </c>
    </row>
    <row r="26" spans="1:28">
      <c r="A26">
        <v>60</v>
      </c>
      <c r="B26">
        <v>1</v>
      </c>
      <c r="C26">
        <v>2</v>
      </c>
      <c r="D26">
        <v>5</v>
      </c>
      <c r="E26">
        <v>11</v>
      </c>
      <c r="F26">
        <v>0</v>
      </c>
      <c r="G26">
        <v>2</v>
      </c>
      <c r="H26">
        <v>3</v>
      </c>
      <c r="I26">
        <v>0</v>
      </c>
      <c r="J26">
        <v>1</v>
      </c>
      <c r="K26">
        <v>2</v>
      </c>
      <c r="L26">
        <f t="shared" si="15"/>
        <v>2</v>
      </c>
    </row>
    <row r="27" spans="1:28">
      <c r="A27">
        <v>80</v>
      </c>
      <c r="B27">
        <v>0</v>
      </c>
      <c r="C27">
        <v>0</v>
      </c>
      <c r="D27">
        <v>7</v>
      </c>
      <c r="E27">
        <v>13</v>
      </c>
      <c r="F27">
        <v>0</v>
      </c>
      <c r="G27">
        <v>3</v>
      </c>
      <c r="H27">
        <v>0</v>
      </c>
      <c r="I27">
        <v>1</v>
      </c>
      <c r="J27">
        <v>2</v>
      </c>
      <c r="K27">
        <v>3</v>
      </c>
      <c r="L27">
        <f t="shared" si="15"/>
        <v>3</v>
      </c>
    </row>
    <row r="28" spans="1:28">
      <c r="A28">
        <v>30</v>
      </c>
      <c r="B28">
        <v>0</v>
      </c>
      <c r="C28">
        <v>0</v>
      </c>
      <c r="D28">
        <v>1</v>
      </c>
      <c r="E28">
        <v>10</v>
      </c>
      <c r="F28">
        <v>0</v>
      </c>
      <c r="G28">
        <v>1</v>
      </c>
      <c r="H28">
        <v>1</v>
      </c>
      <c r="I28">
        <v>1</v>
      </c>
      <c r="J28">
        <v>1</v>
      </c>
      <c r="K28">
        <v>1</v>
      </c>
    </row>
    <row r="29" spans="1:28">
      <c r="A29" s="1">
        <v>29</v>
      </c>
      <c r="B29" s="1">
        <v>1</v>
      </c>
      <c r="C29" s="1">
        <v>0</v>
      </c>
      <c r="D29" s="1">
        <v>4</v>
      </c>
      <c r="E29" s="1">
        <v>10</v>
      </c>
      <c r="F29" s="1">
        <v>0</v>
      </c>
      <c r="G29" s="1">
        <v>0</v>
      </c>
      <c r="H29" s="1">
        <v>1</v>
      </c>
      <c r="I29" s="1">
        <v>0</v>
      </c>
      <c r="J29" s="1">
        <v>0</v>
      </c>
      <c r="K29" s="1">
        <v>1</v>
      </c>
      <c r="L29">
        <f t="shared" ref="L29" si="16">IF(A29&lt;21,0,IF(A29&lt;41,1,IF(A29&lt;66,2,3)))</f>
        <v>1</v>
      </c>
    </row>
    <row r="31" spans="1:28">
      <c r="E31" s="19" t="s">
        <v>37</v>
      </c>
      <c r="F31" s="20"/>
      <c r="G31" s="19" t="s">
        <v>39</v>
      </c>
      <c r="H31" s="20"/>
      <c r="I31" s="19" t="s">
        <v>40</v>
      </c>
      <c r="J31" s="20"/>
      <c r="K31" s="19" t="s">
        <v>42</v>
      </c>
      <c r="L31" s="20"/>
      <c r="M31" s="19" t="s">
        <v>43</v>
      </c>
      <c r="N31" s="20"/>
      <c r="O31" s="19" t="s">
        <v>46</v>
      </c>
      <c r="P31" s="20"/>
      <c r="Q31" s="19" t="s">
        <v>49</v>
      </c>
      <c r="R31" s="20"/>
      <c r="S31" s="19" t="s">
        <v>51</v>
      </c>
      <c r="T31" s="20"/>
      <c r="U31" s="19" t="s">
        <v>60</v>
      </c>
      <c r="V31" s="20"/>
      <c r="W31" s="19" t="s">
        <v>56</v>
      </c>
      <c r="X31" s="20"/>
      <c r="Y31" s="19" t="s">
        <v>57</v>
      </c>
      <c r="Z31" s="20"/>
      <c r="AA31" s="19" t="s">
        <v>59</v>
      </c>
      <c r="AB31" s="20"/>
    </row>
    <row r="32" spans="1:28">
      <c r="A32" t="s">
        <v>10</v>
      </c>
      <c r="E32" s="11">
        <f>ROUND(AVERAGE(D23:D29),2)</f>
        <v>3.57</v>
      </c>
      <c r="F32" s="12"/>
      <c r="G32" s="17">
        <f>ROUND(AVERAGEIFS($D$23:$D$29,$F$23:$F$29,1),2)</f>
        <v>2</v>
      </c>
      <c r="H32" s="18"/>
      <c r="I32" s="17">
        <f>ROUND(AVERAGEIFS($D$23:$D$29,$F$23:$F$29,0),2)</f>
        <v>4.2</v>
      </c>
      <c r="J32" s="18"/>
      <c r="K32" s="17">
        <f>ROUND(AVERAGEIFS($D$23:$D$29,$B$23:$B$29,1),2)</f>
        <v>3.5</v>
      </c>
      <c r="L32" s="18"/>
      <c r="M32" s="17">
        <f>ROUND(AVERAGEIFS($D$23:$D$29,$B$23:$B$29,0),2)</f>
        <v>3.67</v>
      </c>
      <c r="N32" s="18"/>
      <c r="O32" s="17">
        <f>ROUND(AVERAGEIFS($D$23:$D$29,$C$23:$C$29,0),2)</f>
        <v>3.4</v>
      </c>
      <c r="P32" s="18"/>
      <c r="Q32" s="17">
        <f>ROUND(AVERAGEIFS($D$23:$D$29,$C$23:$C$29,1),2)</f>
        <v>3</v>
      </c>
      <c r="R32" s="18"/>
      <c r="S32" s="17">
        <f>ROUND(AVERAGEIFS($D$23:$D$29,$C$23:$C$29,2),2)</f>
        <v>5</v>
      </c>
      <c r="T32" s="18"/>
      <c r="U32" s="17">
        <f>ROUND(AVERAGEIFS($D$23:$D$29,$L$23:$L$29,0),2)</f>
        <v>2.5</v>
      </c>
      <c r="V32" s="18"/>
      <c r="W32" s="17">
        <f>ROUND(AVERAGEIFS($D$23:$D$29,$L$23:$L$29,1),2)</f>
        <v>3.5</v>
      </c>
      <c r="X32" s="18"/>
      <c r="Y32" s="17">
        <f>ROUND(AVERAGEIFS($D$23:$D$29,$L$23:$L$29,2),2)</f>
        <v>5</v>
      </c>
      <c r="Z32" s="18"/>
      <c r="AA32" s="17">
        <f>ROUND(AVERAGEIFS($D$23:$D$29,$L$23:$L$29,3),2)</f>
        <v>7</v>
      </c>
      <c r="AB32" s="18"/>
    </row>
    <row r="33" spans="1:28">
      <c r="A33" t="s">
        <v>11</v>
      </c>
      <c r="E33" s="11">
        <f>ROUND(AVERAGE(E23:E29),2)</f>
        <v>9.7100000000000009</v>
      </c>
      <c r="F33" s="12"/>
      <c r="G33" s="17">
        <f>ROUND(AVERAGEIFS($E$23:$E$29,$F$23:$F$29,1),2)</f>
        <v>8</v>
      </c>
      <c r="H33" s="18"/>
      <c r="I33" s="17">
        <f>ROUND(AVERAGEIFS($E$23:$E$29,$F$23:$F$29,0),2)</f>
        <v>10.4</v>
      </c>
      <c r="J33" s="18"/>
      <c r="K33" s="17">
        <f>ROUND(AVERAGEIFS($E$23:$E$29,$B$23:$B$29,1),2)</f>
        <v>9</v>
      </c>
      <c r="L33" s="18"/>
      <c r="M33" s="17">
        <f>ROUND(AVERAGEIFS($E$23:$E$29,$B$23:$B$29,0),2)</f>
        <v>10.67</v>
      </c>
      <c r="N33" s="18"/>
      <c r="O33" s="17">
        <f>ROUND(AVERAGEIFS($E$23:$E$29,$C$23:$C$29,0),2)</f>
        <v>9.6</v>
      </c>
      <c r="P33" s="18"/>
      <c r="Q33" s="17">
        <f>ROUND(AVERAGEIFS($E$23:$E$29,$C$23:$C$29,1),2)</f>
        <v>9</v>
      </c>
      <c r="R33" s="18"/>
      <c r="S33" s="17">
        <f>ROUND(AVERAGEIFS($E$23:$E$29,$C$23:$C$29,2),2)</f>
        <v>11</v>
      </c>
      <c r="T33" s="18"/>
      <c r="U33" s="17">
        <f>ROUND(AVERAGEIFS($E$23:$E$29,$L$23:$L$29,0),2)</f>
        <v>7.5</v>
      </c>
      <c r="V33" s="18"/>
      <c r="W33" s="17">
        <f>ROUND(AVERAGEIFS($E$23:$E$29,$L$23:$L$29,1),2)</f>
        <v>9.5</v>
      </c>
      <c r="X33" s="18"/>
      <c r="Y33" s="17">
        <f>ROUND(AVERAGEIFS($E$23:$E$29,$L$23:$L$29,2),2)</f>
        <v>11</v>
      </c>
      <c r="Z33" s="18"/>
      <c r="AA33" s="17">
        <f>ROUND(AVERAGEIFS($E$23:$E$29,$L$23:$L$29,3),2)</f>
        <v>13</v>
      </c>
      <c r="AB33" s="18"/>
    </row>
    <row r="34" spans="1:28">
      <c r="A34" t="s">
        <v>12</v>
      </c>
      <c r="E34" s="11">
        <f>ROUND(AVERAGE(D23:E29),2)</f>
        <v>6.64</v>
      </c>
      <c r="F34" s="12"/>
      <c r="G34" s="17">
        <f>ROUND((G32+G33)/2,2)</f>
        <v>5</v>
      </c>
      <c r="H34" s="18"/>
      <c r="I34" s="17">
        <f>ROUND((I32+I33)/2,2)</f>
        <v>7.3</v>
      </c>
      <c r="J34" s="18"/>
      <c r="K34" s="17">
        <f>ROUND((K32+K33)/2,2)</f>
        <v>6.25</v>
      </c>
      <c r="L34" s="18"/>
      <c r="M34" s="17">
        <f>ROUND((M32+M33)/2,2)</f>
        <v>7.17</v>
      </c>
      <c r="N34" s="18"/>
      <c r="O34" s="17">
        <f>ROUND((O32+O33)/2,2)</f>
        <v>6.5</v>
      </c>
      <c r="P34" s="18"/>
      <c r="Q34" s="17">
        <f>ROUND((Q32+Q33)/2,2)</f>
        <v>6</v>
      </c>
      <c r="R34" s="18"/>
      <c r="S34" s="17">
        <f>ROUND((S32+S33)/2,2)</f>
        <v>8</v>
      </c>
      <c r="T34" s="18"/>
      <c r="U34" s="17">
        <f>ROUND((U32+U33)/2,2)</f>
        <v>5</v>
      </c>
      <c r="V34" s="18"/>
      <c r="W34" s="17">
        <f>ROUND((W32+W33)/2,2)</f>
        <v>6.5</v>
      </c>
      <c r="X34" s="18"/>
      <c r="Y34" s="17">
        <f>ROUND((Y32+Y33)/2,2)</f>
        <v>8</v>
      </c>
      <c r="Z34" s="18"/>
      <c r="AA34" s="17">
        <f>ROUND((AA32+AA33)/2,2)</f>
        <v>10</v>
      </c>
      <c r="AB34" s="18"/>
    </row>
    <row r="35" spans="1:28">
      <c r="A35" t="s">
        <v>35</v>
      </c>
      <c r="E35" s="11">
        <f>COUNTIF(B23:B29,1)</f>
        <v>4</v>
      </c>
      <c r="F35" s="12"/>
      <c r="G35" s="17">
        <f>COUNTIFS($B$23:$B$29,1,$F$23:$F$29,1)</f>
        <v>1</v>
      </c>
      <c r="H35" s="18"/>
      <c r="I35" s="17">
        <f>COUNTIFS($B$23:$B$29,1,$F$23:$F$29,0)</f>
        <v>3</v>
      </c>
      <c r="J35" s="18"/>
      <c r="K35" s="23"/>
      <c r="L35" s="24"/>
      <c r="M35" s="23"/>
      <c r="N35" s="24"/>
      <c r="O35" s="17">
        <f>COUNTIFS($B$23:$B$29,1,$C$23:$C$29,0)</f>
        <v>3</v>
      </c>
      <c r="P35" s="18"/>
      <c r="Q35" s="17">
        <f>COUNTIFS($B$23:$B$29,1,$C$23:$C$29,1)</f>
        <v>0</v>
      </c>
      <c r="R35" s="18"/>
      <c r="S35" s="17">
        <f>COUNTIFS($B$23:$B$29,1,$C$23:$C$29,2)</f>
        <v>1</v>
      </c>
      <c r="T35" s="18"/>
      <c r="U35" s="17">
        <f>COUNTIFS($B$23:$B$29,1,$L$23:$L$29,0)</f>
        <v>2</v>
      </c>
      <c r="V35" s="18"/>
      <c r="W35" s="17">
        <f>COUNTIFS($B$23:$B$29,1,$L$23:$L$29,1)</f>
        <v>1</v>
      </c>
      <c r="X35" s="18"/>
      <c r="Y35" s="17">
        <f>COUNTIFS($B$23:$B$29,1,$L$23:$L$29,2)</f>
        <v>1</v>
      </c>
      <c r="Z35" s="18"/>
      <c r="AA35" s="17">
        <f>COUNTIFS($B$23:$B$29,1,$L$23:$L$29,3)</f>
        <v>0</v>
      </c>
      <c r="AB35" s="18"/>
    </row>
    <row r="36" spans="1:28">
      <c r="A36" t="s">
        <v>36</v>
      </c>
      <c r="E36" s="11">
        <f>COUNTIF(B23:B29,0)</f>
        <v>3</v>
      </c>
      <c r="F36" s="12"/>
      <c r="G36" s="17">
        <f>COUNTIFS($B$23:$B$29,0,$F$23:$F$29,1)</f>
        <v>1</v>
      </c>
      <c r="H36" s="18"/>
      <c r="I36" s="17">
        <f>COUNTIFS($B$23:$B$29,0,$F$23:$F$29,0)</f>
        <v>2</v>
      </c>
      <c r="J36" s="18"/>
      <c r="K36" s="23"/>
      <c r="L36" s="24"/>
      <c r="M36" s="23"/>
      <c r="N36" s="24"/>
      <c r="O36" s="17">
        <f>COUNTIFS($B$23:$B$29,0,$C$23:$C$29,0)</f>
        <v>2</v>
      </c>
      <c r="P36" s="18"/>
      <c r="Q36" s="17">
        <f>COUNTIFS($B$23:$B$29,0,$C$23:$C$29,1)</f>
        <v>1</v>
      </c>
      <c r="R36" s="18"/>
      <c r="S36" s="17">
        <f>COUNTIFS($B$23:$B$29,0,$C$23:$C$29,2)</f>
        <v>0</v>
      </c>
      <c r="T36" s="18"/>
      <c r="U36" s="17">
        <f>COUNTIFS($B$23:$B$29,0,$L$23:$L$29,0)</f>
        <v>0</v>
      </c>
      <c r="V36" s="18"/>
      <c r="W36" s="17">
        <f>COUNTIFS($B$23:$B$29,0,$L$23:$L$29,1)</f>
        <v>1</v>
      </c>
      <c r="X36" s="18"/>
      <c r="Y36" s="17">
        <f>COUNTIFS($B$23:$B$29,0,$L$23:$L$29,2)</f>
        <v>0</v>
      </c>
      <c r="Z36" s="18"/>
      <c r="AA36" s="17">
        <f>COUNTIFS($B$23:$B$29,0,$L$23:$L$29,3)</f>
        <v>1</v>
      </c>
      <c r="AB36" s="18"/>
    </row>
    <row r="37" spans="1:28">
      <c r="A37" t="s">
        <v>13</v>
      </c>
      <c r="E37" s="11">
        <f>(COUNTIF(F23:F29,1))</f>
        <v>2</v>
      </c>
      <c r="F37" s="12"/>
      <c r="G37" s="23"/>
      <c r="H37" s="24"/>
      <c r="I37" s="23"/>
      <c r="J37" s="24"/>
      <c r="K37" s="21">
        <f>COUNTIFS(B23:B29,1,F23:F29,1)</f>
        <v>1</v>
      </c>
      <c r="L37" s="22"/>
      <c r="M37" s="21">
        <f>COUNTIFS(B23:B29,0,F23:F29,1)</f>
        <v>1</v>
      </c>
      <c r="N37" s="22"/>
      <c r="O37" s="21">
        <f>COUNTIFS(C23:C29,0,F23:F29,1)</f>
        <v>1</v>
      </c>
      <c r="P37" s="22"/>
      <c r="Q37" s="21">
        <f>COUNTIFS(C23:C29,1,$F$23:$F$29,1)</f>
        <v>1</v>
      </c>
      <c r="R37" s="22"/>
      <c r="S37" s="21">
        <f>COUNTIFS(C23:C29,2,$F$23:$F$29,1)</f>
        <v>0</v>
      </c>
      <c r="T37" s="22"/>
      <c r="U37" s="21">
        <f>COUNTIFS(L23:L29,0,$F$23:$F$29,1)</f>
        <v>1</v>
      </c>
      <c r="V37" s="22"/>
      <c r="W37" s="21">
        <f>COUNTIFS($L$23:$L$29,1,$F$23:$F$29,1)</f>
        <v>1</v>
      </c>
      <c r="X37" s="22"/>
      <c r="Y37" s="21">
        <f>COUNTIFS($L$23:$L$29,1,$F$23:$F$29,2)</f>
        <v>0</v>
      </c>
      <c r="Z37" s="22"/>
      <c r="AA37" s="21">
        <f>COUNTIFS($L$23:$L$29,1,$F$23:$F$29,3)</f>
        <v>0</v>
      </c>
      <c r="AB37" s="22"/>
    </row>
    <row r="38" spans="1:28">
      <c r="A38" t="s">
        <v>62</v>
      </c>
      <c r="E38" s="11">
        <f>COUNTIF(C23:C29,2)</f>
        <v>1</v>
      </c>
      <c r="F38" s="12"/>
      <c r="G38" s="17">
        <f>COUNTIFS($C$23:$C$29,2,$F$23:$F$29,1)</f>
        <v>0</v>
      </c>
      <c r="H38" s="18"/>
      <c r="I38" s="17">
        <f>COUNTIFS($C$23:$C$29,2,$F$23:$F$29,0)</f>
        <v>1</v>
      </c>
      <c r="J38" s="18"/>
      <c r="K38" s="17">
        <f>COUNTIFS($C$23:$C$29,2,$B$23:$B$29,1)</f>
        <v>1</v>
      </c>
      <c r="L38" s="18"/>
      <c r="M38" s="17">
        <f>COUNTIFS($C$23:$C$29,2,$B$23:$B$29,0)</f>
        <v>0</v>
      </c>
      <c r="N38" s="18"/>
      <c r="O38" s="23"/>
      <c r="P38" s="24"/>
      <c r="Q38" s="23"/>
      <c r="R38" s="24"/>
      <c r="S38" s="23"/>
      <c r="T38" s="24"/>
      <c r="U38" s="17">
        <f>COUNTIFS($C$23:$C$29,2,$L$23:$L$29,0)</f>
        <v>0</v>
      </c>
      <c r="V38" s="18"/>
      <c r="W38" s="17">
        <f>COUNTIFS($C$23:$C$29,2,$L$23:$L$29,1)</f>
        <v>0</v>
      </c>
      <c r="X38" s="18"/>
      <c r="Y38" s="17">
        <f>COUNTIFS($C$23:$C$29,2,$L$23:$L$29,2)</f>
        <v>1</v>
      </c>
      <c r="Z38" s="18"/>
      <c r="AA38" s="17">
        <f>COUNTIFS($C$23:$C$29,2,$L$23:$L$29,3)</f>
        <v>0</v>
      </c>
      <c r="AB38" s="18"/>
    </row>
    <row r="39" spans="1:28">
      <c r="A39" t="s">
        <v>63</v>
      </c>
      <c r="E39" s="11">
        <f>COUNTIF(C23:C29,1)</f>
        <v>1</v>
      </c>
      <c r="F39" s="12"/>
      <c r="G39" s="17">
        <f>COUNTIFS($C$23:$C$29,1,$F$23:$F$29,1)</f>
        <v>1</v>
      </c>
      <c r="H39" s="18"/>
      <c r="I39" s="17">
        <f>COUNTIFS($C$23:$C$29,1,$F$23:$F$29,0)</f>
        <v>0</v>
      </c>
      <c r="J39" s="18"/>
      <c r="K39" s="17">
        <f>COUNTIFS($C$23:$C$29,1,$B$23:$B$29,1)</f>
        <v>0</v>
      </c>
      <c r="L39" s="18"/>
      <c r="M39" s="17">
        <f>COUNTIFS($C$23:$C$29,1,$B$23:$B$29,0)</f>
        <v>1</v>
      </c>
      <c r="N39" s="18"/>
      <c r="O39" s="23"/>
      <c r="P39" s="24"/>
      <c r="Q39" s="23"/>
      <c r="R39" s="24"/>
      <c r="S39" s="23"/>
      <c r="T39" s="24"/>
      <c r="U39" s="17">
        <f>COUNTIFS($C$23:$C$29,1,$L$23:$L$29,0)</f>
        <v>0</v>
      </c>
      <c r="V39" s="18"/>
      <c r="W39" s="17">
        <f>COUNTIFS($C$23:$C$29,1,$L$23:$L$29,1)</f>
        <v>1</v>
      </c>
      <c r="X39" s="18"/>
      <c r="Y39" s="17">
        <f>COUNTIFS($C$23:$C$29,1,$L$23:$L$29,2)</f>
        <v>0</v>
      </c>
      <c r="Z39" s="18"/>
      <c r="AA39" s="17">
        <f>COUNTIFS($C$23:$C$29,1,$L$23:$L$29,3)</f>
        <v>0</v>
      </c>
      <c r="AB39" s="18"/>
    </row>
    <row r="40" spans="1:28">
      <c r="A40" t="s">
        <v>64</v>
      </c>
      <c r="E40" s="11">
        <f>COUNTIF(C23:C29,0)</f>
        <v>5</v>
      </c>
      <c r="F40" s="12"/>
      <c r="G40" s="17">
        <f>COUNTIFS($C$23:$C$29,0,$F$23:$F$29,1)</f>
        <v>1</v>
      </c>
      <c r="H40" s="18"/>
      <c r="I40" s="17">
        <f>COUNTIFS($C$23:$C$29,0,$F$23:$F$29,0)</f>
        <v>4</v>
      </c>
      <c r="J40" s="18"/>
      <c r="K40" s="17">
        <f>COUNTIFS($C$23:$C$29,0,$B$23:$B$29,1)</f>
        <v>3</v>
      </c>
      <c r="L40" s="18"/>
      <c r="M40" s="17">
        <f>COUNTIFS($C$23:$C$29,0,$B$23:$B$29,0)</f>
        <v>2</v>
      </c>
      <c r="N40" s="18"/>
      <c r="O40" s="23"/>
      <c r="P40" s="24"/>
      <c r="Q40" s="23"/>
      <c r="R40" s="24"/>
      <c r="S40" s="23"/>
      <c r="T40" s="24"/>
      <c r="U40" s="17">
        <f>COUNTIFS($C$23:$C$29,0,$L$23:$L$29,0)</f>
        <v>2</v>
      </c>
      <c r="V40" s="18"/>
      <c r="W40" s="17">
        <f>COUNTIFS($C$23:$C$29,0,$L$23:$L$29,1)</f>
        <v>1</v>
      </c>
      <c r="X40" s="18"/>
      <c r="Y40" s="17">
        <f>COUNTIFS($C$23:$C$29,0,$L$23:$L$29,2)</f>
        <v>0</v>
      </c>
      <c r="Z40" s="18"/>
      <c r="AA40" s="17">
        <f>COUNTIFS($C$23:$C$29,0,$L$23:$L$29,3)</f>
        <v>1</v>
      </c>
      <c r="AB40" s="18"/>
    </row>
    <row r="41" spans="1:28">
      <c r="A41" t="s">
        <v>38</v>
      </c>
      <c r="E41" s="11">
        <f>ROUND(AVERAGE(A23:A29),2)</f>
        <v>39.86</v>
      </c>
      <c r="F41" s="12"/>
      <c r="G41" s="17">
        <f>ROUND(AVERAGEIFS($A$23:$A$29,$F$23:$F$29,1),2)</f>
        <v>30</v>
      </c>
      <c r="H41" s="18"/>
      <c r="I41" s="17">
        <f>ROUND(AVERAGEIFS($A$23:$A$29,$F$23:$F$29,0),2)</f>
        <v>43.8</v>
      </c>
      <c r="J41" s="18"/>
      <c r="K41" s="17">
        <f>ROUND(AVERAGEIFS($A$23:$A$29,$B$23:$B$29,1),2)</f>
        <v>32.25</v>
      </c>
      <c r="L41" s="18"/>
      <c r="M41" s="17">
        <f>ROUND(AVERAGEIFS($A$23:$A$29,$B$23:$B$29,0),2)</f>
        <v>50</v>
      </c>
      <c r="N41" s="18"/>
      <c r="O41" s="17">
        <f>ROUND(AVERAGEIFS($A$23:$A$29,$C$23:$C$29,0),2)</f>
        <v>35.799999999999997</v>
      </c>
      <c r="P41" s="18"/>
      <c r="Q41" s="17">
        <f>ROUND(AVERAGEIFS($A$23:$A$29,$C$23:$C$29,1),2)</f>
        <v>40</v>
      </c>
      <c r="R41" s="18"/>
      <c r="S41" s="17">
        <f>ROUND(AVERAGEIFS($A$23:$A$29,$C$23:$C$29,2),2)</f>
        <v>60</v>
      </c>
      <c r="T41" s="18"/>
      <c r="U41" s="17">
        <f>ROUND(AVERAGEIFS($A$23:$A$29,$L$23:$L$29,0),2)</f>
        <v>20</v>
      </c>
      <c r="V41" s="18"/>
      <c r="W41" s="17">
        <f>ROUND(AVERAGEIFS($A$23:$A$29,$L$23:$L$29,1),2)</f>
        <v>34.5</v>
      </c>
      <c r="X41" s="18"/>
      <c r="Y41" s="17">
        <f>ROUND(AVERAGEIFS($A$23:$A$29,$L$23:$L$29,2),2)</f>
        <v>60</v>
      </c>
      <c r="Z41" s="18"/>
      <c r="AA41" s="17">
        <f>ROUND(AVERAGEIFS($A$23:$A$29,$L$23:$L$29,3),2)</f>
        <v>80</v>
      </c>
      <c r="AB41" s="18"/>
    </row>
    <row r="42" spans="1:28">
      <c r="A42" t="s">
        <v>14</v>
      </c>
      <c r="E42" s="11">
        <f>COUNT(F23:F29)</f>
        <v>7</v>
      </c>
      <c r="F42" s="12"/>
      <c r="G42" s="17">
        <f>E37</f>
        <v>2</v>
      </c>
      <c r="H42" s="18"/>
      <c r="I42" s="17">
        <f>(E42-E37)</f>
        <v>5</v>
      </c>
      <c r="J42" s="18"/>
      <c r="K42" s="17">
        <f>COUNTIF($B$23:$B$29,1)</f>
        <v>4</v>
      </c>
      <c r="L42" s="18"/>
      <c r="M42" s="17">
        <f>COUNTIF($B$23:$B$29,0)</f>
        <v>3</v>
      </c>
      <c r="N42" s="18"/>
      <c r="O42" s="17">
        <f>COUNTIF($C$23:$C$29,0)</f>
        <v>5</v>
      </c>
      <c r="P42" s="18"/>
      <c r="Q42" s="17">
        <f>COUNTIF($C$23:$C$29,1)</f>
        <v>1</v>
      </c>
      <c r="R42" s="18"/>
      <c r="S42" s="17">
        <f>COUNTIF($C$23:$C$29,2)</f>
        <v>1</v>
      </c>
      <c r="T42" s="18"/>
      <c r="U42" s="17">
        <f>COUNTIF($L$23:$L$29,0)</f>
        <v>2</v>
      </c>
      <c r="V42" s="18"/>
      <c r="W42" s="17">
        <f>COUNTIF($L$23:$L$29,1)</f>
        <v>2</v>
      </c>
      <c r="X42" s="18"/>
      <c r="Y42" s="17">
        <f>COUNTIF($L$23:$L$29,2)</f>
        <v>1</v>
      </c>
      <c r="Z42" s="18"/>
      <c r="AA42" s="17">
        <f>COUNTIF($L$23:$L$29,3)</f>
        <v>1</v>
      </c>
      <c r="AB42" s="18"/>
    </row>
    <row r="43" spans="1:28">
      <c r="A43" t="s">
        <v>15</v>
      </c>
      <c r="E43" s="11">
        <f>ROUND(AVERAGE(G23:G29),2)</f>
        <v>1.29</v>
      </c>
      <c r="F43" s="12"/>
      <c r="G43" s="17">
        <f>ROUND(AVERAGEIFS($G$23:$G$29,$F$23:$F$29,1),2)</f>
        <v>0.5</v>
      </c>
      <c r="H43" s="18"/>
      <c r="I43" s="17">
        <f>ROUND(AVERAGEIFS($G$23:$G$29,$F$23:$F$29,0),2)</f>
        <v>1.6</v>
      </c>
      <c r="J43" s="18"/>
      <c r="K43" s="17">
        <f>ROUND(AVERAGEIFS($G$23:$G$29,$B$23:$B$29,1),2)</f>
        <v>1</v>
      </c>
      <c r="L43" s="18"/>
      <c r="M43" s="17">
        <f>ROUND(AVERAGEIFS($G$23:$G$29,$B$23:$B$29,0),2)</f>
        <v>1.67</v>
      </c>
      <c r="N43" s="18"/>
      <c r="O43" s="17">
        <f>ROUND(AVERAGEIFS($G$23:$G$29,$C$23:$C$29,0),2)</f>
        <v>1.2</v>
      </c>
      <c r="P43" s="18"/>
      <c r="Q43" s="17">
        <f>ROUND(AVERAGEIFS($G$23:$G$29,$C$23:$C$29,1),2)</f>
        <v>1</v>
      </c>
      <c r="R43" s="18"/>
      <c r="S43" s="17">
        <f>ROUND(AVERAGEIFS($G$23:$G$29,$C$23:$C$29,2),2)</f>
        <v>2</v>
      </c>
      <c r="T43" s="18"/>
      <c r="U43" s="17">
        <f>ROUND(AVERAGEIFS($G$23:$G$29,$L$23:$L$29,0),2)</f>
        <v>1</v>
      </c>
      <c r="V43" s="18"/>
      <c r="W43" s="17">
        <f>ROUND(AVERAGEIFS($G$23:$G$29,$L$23:$L$29,1),2)</f>
        <v>0.5</v>
      </c>
      <c r="X43" s="18"/>
      <c r="Y43" s="17">
        <f>ROUND(AVERAGEIFS($G$23:$G$29,$L$23:$L$29,2),2)</f>
        <v>2</v>
      </c>
      <c r="Z43" s="18"/>
      <c r="AA43" s="17">
        <f>ROUND(AVERAGEIFS($G$23:$G$29,$L$23:$L$29,3),2)</f>
        <v>3</v>
      </c>
      <c r="AB43" s="18"/>
    </row>
    <row r="44" spans="1:28">
      <c r="A44" t="s">
        <v>16</v>
      </c>
      <c r="E44" s="11">
        <f>ROUND(AVERAGE(H23:H29),2)</f>
        <v>1.43</v>
      </c>
      <c r="F44" s="12"/>
      <c r="G44" s="17">
        <f>ROUND(AVERAGEIFS($H$23:$H$29,$F$23:$F$29,1),2)</f>
        <v>1.5</v>
      </c>
      <c r="H44" s="18"/>
      <c r="I44" s="17">
        <f>ROUND(AVERAGEIFS($H$23:$H$29,$F$23:$F$29,0),2)</f>
        <v>1.4</v>
      </c>
      <c r="J44" s="18"/>
      <c r="K44" s="17">
        <f>ROUND(AVERAGEIFS($H$23:$H$29,$B$23:$B$29,1),2)</f>
        <v>1.75</v>
      </c>
      <c r="L44" s="18"/>
      <c r="M44" s="17">
        <f>ROUND(AVERAGEIFS($H$23:$H$29,$B$23:$B$29,0),2)</f>
        <v>1</v>
      </c>
      <c r="N44" s="18"/>
      <c r="O44" s="17">
        <f>ROUND(AVERAGEIFS($H$23:$H$29,$C$23:$C$29,0),2)</f>
        <v>1</v>
      </c>
      <c r="P44" s="18"/>
      <c r="Q44" s="17">
        <f>ROUND(AVERAGEIFS($H$23:$H$29,$C$23:$C$29,1),2)</f>
        <v>2</v>
      </c>
      <c r="R44" s="18"/>
      <c r="S44" s="17">
        <f>ROUND(AVERAGEIFS($H$23:$H$29,$C$23:$C$29,2),2)</f>
        <v>3</v>
      </c>
      <c r="T44" s="18"/>
      <c r="U44" s="17">
        <f>ROUND(AVERAGEIFS($H$23:$H$29,$L$23:$L$29,0),2)</f>
        <v>1.5</v>
      </c>
      <c r="V44" s="18"/>
      <c r="W44" s="17">
        <f>ROUND(AVERAGEIFS($H$23:$H$29,$L$23:$L$29,1),2)</f>
        <v>1.5</v>
      </c>
      <c r="X44" s="18"/>
      <c r="Y44" s="17">
        <f>ROUND(AVERAGEIFS($H$23:$H$29,$L$23:$L$29,2),2)</f>
        <v>3</v>
      </c>
      <c r="Z44" s="18"/>
      <c r="AA44" s="17">
        <f>ROUND(AVERAGEIFS($H$23:$H$29,$L$23:$L$29,3),2)</f>
        <v>0</v>
      </c>
      <c r="AB44" s="18"/>
    </row>
    <row r="45" spans="1:28">
      <c r="A45" t="s">
        <v>17</v>
      </c>
      <c r="E45" s="11">
        <f>ROUND(AVERAGE(I23:I29),2)</f>
        <v>1.1399999999999999</v>
      </c>
      <c r="F45" s="12"/>
      <c r="G45" s="17">
        <f>ROUND(AVERAGEIFS($I$23:$I$29,$F$23:$F$29,1),2)</f>
        <v>2.5</v>
      </c>
      <c r="H45" s="18"/>
      <c r="I45" s="17">
        <f>ROUND(AVERAGEIFS($I$23:$I$29,$F$23:$F$29,0),2)</f>
        <v>0.6</v>
      </c>
      <c r="J45" s="18"/>
      <c r="K45" s="17">
        <f>ROUND(AVERAGEIFS($I$23:$I$29,$B$23:$B$29,1),2)</f>
        <v>0.75</v>
      </c>
      <c r="L45" s="18"/>
      <c r="M45" s="17">
        <f>ROUND(AVERAGEIFS($I$23:$I$29,$B$23:$B$29,0),2)</f>
        <v>1.67</v>
      </c>
      <c r="N45" s="18"/>
      <c r="O45" s="17">
        <f>ROUND(AVERAGEIFS($I$23:$I$29,$C$23:$C$29,0),2)</f>
        <v>1</v>
      </c>
      <c r="P45" s="18"/>
      <c r="Q45" s="17">
        <f>ROUND(AVERAGEIFS($I$23:$I$29,$C$23:$C$29,1),2)</f>
        <v>3</v>
      </c>
      <c r="R45" s="18"/>
      <c r="S45" s="17">
        <f>ROUND(AVERAGEIFS($I$23:$I$29,$C$23:$C$29,2),2)</f>
        <v>0</v>
      </c>
      <c r="T45" s="18"/>
      <c r="U45" s="17">
        <f>ROUND(AVERAGEIFS($I$23:$I$29,$L$23:$L$29,0),2)</f>
        <v>1.5</v>
      </c>
      <c r="V45" s="18"/>
      <c r="W45" s="17">
        <f>ROUND(AVERAGEIFS($I$23:$I$29,$L$23:$L$29,1),2)</f>
        <v>1.5</v>
      </c>
      <c r="X45" s="18"/>
      <c r="Y45" s="17">
        <f>ROUND(AVERAGEIFS($I$23:$I$29,$L$23:$L$29,2),2)</f>
        <v>0</v>
      </c>
      <c r="Z45" s="18"/>
      <c r="AA45" s="17">
        <f>ROUND(AVERAGEIFS($I$23:$I$29,$L$23:$L$29,3),2)</f>
        <v>1</v>
      </c>
      <c r="AB45" s="18"/>
    </row>
    <row r="46" spans="1:28">
      <c r="A46" t="s">
        <v>18</v>
      </c>
      <c r="E46" s="11">
        <f>ROUND(AVERAGE(J23:J29),2)</f>
        <v>1.1399999999999999</v>
      </c>
      <c r="F46" s="12"/>
      <c r="G46" s="17">
        <f>ROUND(AVERAGEIFS($J$23:$J$29,$F$23:$F$29,1),2)</f>
        <v>1.5</v>
      </c>
      <c r="H46" s="18"/>
      <c r="I46" s="17">
        <f>ROUND(AVERAGEIFS($J$23:$J$29,$F$23:$F$29,0),2)</f>
        <v>1</v>
      </c>
      <c r="J46" s="18"/>
      <c r="K46" s="17">
        <f>ROUND(AVERAGEIFS($J$23:$J$29,$B$23:$B$29,1),2)</f>
        <v>1.25</v>
      </c>
      <c r="L46" s="18"/>
      <c r="M46" s="17">
        <f>ROUND(AVERAGEIFS($J$23:$J$29,$B$23:$B$29,0),2)</f>
        <v>1</v>
      </c>
      <c r="N46" s="18"/>
      <c r="O46" s="17">
        <f>ROUND(AVERAGEIFS($J$23:$J$29,$C$23:$C$29,0),2)</f>
        <v>1.4</v>
      </c>
      <c r="P46" s="18"/>
      <c r="Q46" s="17">
        <f>ROUND(AVERAGEIFS($J$23:$J$29,$C$23:$C$29,1),2)</f>
        <v>0</v>
      </c>
      <c r="R46" s="18"/>
      <c r="S46" s="17">
        <f>ROUND(AVERAGEIFS($J$23:$J$29,$C$23:$C$29,2),2)</f>
        <v>1</v>
      </c>
      <c r="T46" s="18"/>
      <c r="U46" s="17">
        <f>ROUND(AVERAGEIFS($J$23:$J$29,$L$23:$L$29,0),2)</f>
        <v>2</v>
      </c>
      <c r="V46" s="18"/>
      <c r="W46" s="17">
        <f>ROUND(AVERAGEIFS($J$23:$J$29,$L$23:$L$29,1),2)</f>
        <v>0</v>
      </c>
      <c r="X46" s="18"/>
      <c r="Y46" s="17">
        <f>ROUND(AVERAGEIFS($J$23:$J$29,$L$23:$L$29,2),2)</f>
        <v>1</v>
      </c>
      <c r="Z46" s="18"/>
      <c r="AA46" s="17">
        <f>ROUND(AVERAGEIFS($J$23:$J$29,$L$23:$L$29,3),2)</f>
        <v>2</v>
      </c>
      <c r="AB46" s="18"/>
    </row>
    <row r="47" spans="1:28">
      <c r="A47" t="s">
        <v>19</v>
      </c>
      <c r="E47" s="11">
        <f>ROUND(AVERAGE(K23:K29),2)</f>
        <v>1.43</v>
      </c>
      <c r="F47" s="12"/>
      <c r="G47" s="17">
        <f>ROUND(AVERAGEIFS($K$23:$K$29,$F$23:$F$29,1),2)</f>
        <v>0.5</v>
      </c>
      <c r="H47" s="18"/>
      <c r="I47" s="17">
        <f>ROUND(AVERAGEIFS($K$23:$K$29,$F$23:$F$29,0),2)</f>
        <v>1.8</v>
      </c>
      <c r="J47" s="18"/>
      <c r="K47" s="17">
        <f>ROUND(AVERAGEIFS($K$23:$K$29,$B$23:$B$29,1),2)</f>
        <v>1.25</v>
      </c>
      <c r="L47" s="18"/>
      <c r="M47" s="17">
        <f>ROUND(AVERAGEIFS($K$23:$K$29,$B$23:$B$29,0),2)</f>
        <v>1.67</v>
      </c>
      <c r="N47" s="18"/>
      <c r="O47" s="17">
        <f>ROUND(AVERAGEIFS($K$23:$K$29,$C$23:$C$29,0),2)</f>
        <v>1.4</v>
      </c>
      <c r="P47" s="18"/>
      <c r="Q47" s="17">
        <f>ROUND(AVERAGEIFS($K$23:$K$29,$C$23:$C$29,1),2)</f>
        <v>1</v>
      </c>
      <c r="R47" s="18"/>
      <c r="S47" s="17">
        <f>ROUND(AVERAGEIFS($K$23:$K$29,$C$23:$C$29,2),2)</f>
        <v>2</v>
      </c>
      <c r="T47" s="18"/>
      <c r="U47" s="17">
        <f>ROUND(AVERAGEIFS($K$23:$K$29,$L$23:$L$29,0),2)</f>
        <v>1</v>
      </c>
      <c r="V47" s="18"/>
      <c r="W47" s="17">
        <f>ROUND(AVERAGEIFS($K$23:$K$29,$L$23:$L$29,1),2)</f>
        <v>1</v>
      </c>
      <c r="X47" s="18"/>
      <c r="Y47" s="17">
        <f>ROUND(AVERAGEIFS($K$23:$K$29,$L$23:$L$29,2),2)</f>
        <v>2</v>
      </c>
      <c r="Z47" s="18"/>
      <c r="AA47" s="17">
        <f>ROUND(AVERAGEIFS($K$23:$K$29,$L$23:$L$29,3),2)</f>
        <v>3</v>
      </c>
      <c r="AB47" s="18"/>
    </row>
    <row r="48" spans="1:28">
      <c r="A48" t="s">
        <v>31</v>
      </c>
      <c r="E48" s="5">
        <f>MAX(B59:V59)</f>
        <v>0.85714285714285721</v>
      </c>
      <c r="F48" s="4">
        <f>IF(B59=E48,$B$53,IF(C59=E48,$C$53,IF(D59=E48,$D$53,IF(E59=E48,$E$53,IF(F59=E48,$F$53,IF(G59=E48,$G$53,IF(H59=E48,$H$53,IF(I59=E48,$I$53,IF(J59=E48,$J$53,IF(K59=E48,$K$53,IF(L59=E48,$L$53,IF(M59=E48,$M$53,IF(N59=E48,$N$53,IF(O59=E48,$O$53,IF(P59=E48,$P$53,IF(Q59=E48,$Q$53,IF(R59=E48,$R$53,IF(S59=E48,$S$53,IF(T59=E48,$T$53,IF(U59=E48,$U$53,IF(V59=E48,$V$53,0)))))))))))))))))))))</f>
        <v>6</v>
      </c>
      <c r="G48" s="5">
        <f>MAX(B85:V85)</f>
        <v>1</v>
      </c>
      <c r="H48" s="4">
        <f>IF(B85=G48,$B$53,IF(C85=G48,$C$53,IF(D85=G48,$D$53,IF(E85=G48,$E$53,IF(F85=G48,$F$53,IF(G85=G48,$G$53,IF(H85=G48,$H$53,IF(I85=G48,$I$53,IF(J85=G48,$J$53,IF(K85=G48,$K$53,IF(L85=G48,$L$53,IF(M85=G48,$M$53,IF(N85=G48,$N$53,IF(O85=G48,$O$53,IF(P85=G48,$P$53,IF(Q85=G48,$Q$53,IF(R85=G48,$R$53,IF(S85=G48,$S$53,IF(T85=G48,$T$53,IF(U85=G48,$U$53,IF(V85=G48,$V$53,0)))))))))))))))))))))</f>
        <v>4</v>
      </c>
      <c r="I48" s="5">
        <f>MAX(B110:V110)</f>
        <v>0.8</v>
      </c>
      <c r="J48" s="4">
        <f>IF(B110=I48,$B$53,IF(C110=I48,$C$53,IF(D110=I48,$D$53,IF(E110=I48,$E$53,IF(F110=I48,$F$53,IF(G110=I48,$G$53,IF(H110=I48,$H$53,IF(I110=I48,$I$53,IF(J110=I48,$J$53,IF(K110=I48,$K$53,IF(L110=I48,$L$53,IF(M110=I48,$M$53,IF(N110=I48,$N$53,IF(O110=I48,$O$53,IF(P110=I48,$P$53,IF(Q110=I48,$Q$53,IF(R110=I48,$R$53,IF(S110=I48,$S$53,IF(T110=I48,$T$53,IF(U110=I48,$U$53,IF(V110=I48,$V$53,0)))))))))))))))))))))</f>
        <v>6</v>
      </c>
      <c r="K48" s="5">
        <f>MAX(B137:V137)</f>
        <v>1</v>
      </c>
      <c r="L48" s="4">
        <f>IF(B137=K48,$B$53,IF(C137=K48,$C$53,IF(D137=K48,$D$53,IF(E137=K48,$E$53,IF(F137=K48,$F$53,IF(G137=K48,$G$53,IF(H137=K48,$H$53,IF(I137=K48,$I$53,IF(J137=K48,$J$53,IF(K137=K48,$K$53,IF(L137=K48,$L$53,IF(M137=K48,$M$53,IF(N137=K48,$N$53,IF(O137=K48,$O$53,IF(P137=K48,$P$53,IF(Q137=K48,$Q$53,IF(R137=K48,$R$53,IF(S137=K48,$S$53,IF(T137=K48,$T$53,IF(U137=K48,$U$53,IF(V137=K48,$V$53,0)))))))))))))))))))))</f>
        <v>6</v>
      </c>
      <c r="M48" s="5">
        <f>MAX(B165:V165)</f>
        <v>1</v>
      </c>
      <c r="N48" s="4">
        <f>IF(B165=M48,$B$53,IF(C165=M48,$C$53,IF(D165=M48,$D$53,IF(E165=M48,$E$53,IF(F165=M48,$F$53,IF(G165=M48,$G$53,IF(H165=M48,$H$53,IF(I165=M48,$I$53,IF(J165=M48,$J$53,IF(K165=M48,$K$53,IF(L165=M48,$L$53,IF(M165=M48,$M$53,IF(N165=M48,$N$53,IF(O165=M48,$O$53,IF(P165=M48,$P$53,IF(Q165=M48,$Q$53,IF(R165=M48,$R$53,IF(S165=M48,$S$53,IF(T165=M48,$T$53,IF(U165=M48,$U$53,IF(V165=M48,$V$53,0)))))))))))))))))))))</f>
        <v>8</v>
      </c>
      <c r="O48" s="5">
        <f>MAX($B191:$V191)</f>
        <v>0.8</v>
      </c>
      <c r="P48" s="4">
        <f>IF($B191=O48,$B$53,IF($C191=O48,$C$53,IF($D191=O48,$D$53,IF($E191=O48,$E$53,IF($F191=O48,$F$53,IF($G191=O48,$G$53,IF($H191=O48,$H$53,IF($I191=O48,$I$53,IF($J191=O48,$J$53,IF($K191=O48,$K$53,IF($L191=O48,$L$53,IF($M191=O48,$M$53,IF($N191=O48,$N$53,IF($O191=O48,$O$53,IF($P191=O48,$P$53,IF($Q191=O48,$Q$53,IF($R191=O48,$R$53,IF($S191=O48,$S$53,IF($T191=O48,$T$53,IF($U191=O48,$U$53,IF($V191=O48,$V$53,0)))))))))))))))))))))</f>
        <v>5</v>
      </c>
      <c r="Q48" s="5">
        <f>MAX($B217:$V217)</f>
        <v>1</v>
      </c>
      <c r="R48" s="4">
        <f>IF($B217=Q48,$B$53,IF($C217=Q48,$C$53,IF($D217=Q48,$D$53,IF($E217=Q48,$E$53,IF($F217=Q48,$F$53,IF($G217=Q48,$G$53,IF($H217=Q48,$H$53,IF($I217=Q48,$I$53,IF($J217=Q48,$J$53,IF($K217=Q48,$K$53,IF($L217=Q48,$L$53,IF($M217=Q48,$M$53,IF($N217=Q48,$N$53,IF($O217=Q48,$O$53,IF($P217=Q48,$P$53,IF($Q217=Q48,$Q$53,IF($R217=Q48,$R$53,IF($S217=Q48,$S$53,IF($T217=Q48,$T$53,IF($U217=Q48,$U$53,IF($V217=Q48,$V$53,0)))))))))))))))))))))</f>
        <v>4</v>
      </c>
      <c r="S48" s="5">
        <f>MAX($B243:$V243)</f>
        <v>1</v>
      </c>
      <c r="T48" s="4">
        <f>IF($B243=S48,$B$53,IF($C243=S48,$C$53,IF($D243=S48,$D$53,IF($E243=S48,$E$53,IF($F243=S48,$F$53,IF($G243=S48,$G$53,IF($H243=S48,$H$53,IF($I243=S48,$I$53,IF($J243=S48,$J$53,IF($K243=S48,$K$53,IF($L243=S48,$L$53,IF($M243=S48,$M$53,IF($N243=S48,$N$53,IF($O243=S48,$O$53,IF($P243=S48,$P$53,IF($Q243=S48,$Q$53,IF($R243=S48,$R$53,IF($S243=S48,$S$53,IF($T243=S48,$T$53,IF($U243=S48,$U$53,IF($V243=S48,$V$53,0)))))))))))))))))))))</f>
        <v>6</v>
      </c>
      <c r="U48" s="5">
        <f>MAX($B270:$V270)</f>
        <v>1</v>
      </c>
      <c r="V48" s="4">
        <f>IF($B270=U48,$B$53,IF($C270=U48,$C$53,IF($D270=U48,$D$53,IF($E270=U48,$E$53,IF($F270=U48,$F$53,IF($G270=U48,$G$53,IF($H270=U48,$H$53,IF($I270=U48,$I$53,IF($J270=U48,$J$53,IF($K270=U48,$K$53,IF($L270=U48,$L$53,IF($M270=U48,$M$53,IF($N270=U48,$N$53,IF($O270=U48,$O$53,IF($P270=U48,$P$53,IF($Q270=U48,$Q$53,IF($R270=U48,$R$53,IF($S270=U48,$S$53,IF($T270=U48,$T$53,IF($U270=U48,$U$53,IF($V270=U48,$V$53,0)))))))))))))))))))))</f>
        <v>5</v>
      </c>
      <c r="W48" s="5">
        <f>MAX($B297:$V297)</f>
        <v>1</v>
      </c>
      <c r="X48" s="4">
        <f>IF($B297=W48,$B$53,IF($C297=W48,$C$53,IF($D297=W48,$D$53,IF($E297=W48,$E$53,IF($F297=W48,$F$53,IF($G297=W48,$G$53,IF($H297=W48,$H$53,IF($I297=W48,$I$53,IF($J297=W48,$J$53,IF($K297=W48,$K$53,IF($L297=W48,$L$53,IF($M297=W48,$M$53,IF($N297=W48,$N$53,IF($O297=W48,$O$53,IF($P297=W48,$P$53,IF($Q297=W48,$Q$53,IF($R297=W48,$R$53,IF($S297=W48,$S$53,IF($T297=W48,$T$53,IF($U297=W48,$U$53,IF($V297=W48,$V$53,0)))))))))))))))))))))</f>
        <v>5</v>
      </c>
      <c r="Y48" s="5">
        <f>MAX($B324:$V324)</f>
        <v>1</v>
      </c>
      <c r="Z48" s="4">
        <f>IF($B324=Y48,$B$53,IF($C324=Y48,$C$53,IF($D324=Y48,$D$53,IF($E324=Y48,$E$53,IF($F324=Y48,$F$53,IF($G324=Y48,$G$53,IF($H324=Y48,$H$53,IF($I324=Y48,$I$53,IF($J324=Y48,$J$53,IF($K324=Y48,$K$53,IF($L324=Y48,$L$53,IF($M324=Y48,$M$53,IF($N324=Y48,$N$53,IF($O324=Y48,$O$53,IF($P324=Y48,$P$53,IF($Q324=Y48,$Q$53,IF($R324=Y48,$R$53,IF($S324=Y48,$S$53,IF($T324=Y48,$T$53,IF($U324=Y48,$U$53,IF($V324=Y48,$V$53,0)))))))))))))))))))))</f>
        <v>6</v>
      </c>
      <c r="AA48" s="5">
        <f>MAX($B351:$V351)</f>
        <v>1</v>
      </c>
      <c r="AB48" s="4">
        <f>IF($B351=AA48,$B$53,IF($C351=AA48,$C$53,IF($D351=AA48,$D$53,IF($E351=AA48,$E$53,IF($F351=AA48,$F$53,IF($G351=AA48,$G$53,IF($H351=AA48,$H$53,IF($I351=AA48,$I$53,IF($J351=AA48,$J$53,IF($K351=AA48,$K$53,IF($L351=AA48,$L$53,IF($M351=AA48,$M$53,IF($N351=AA48,$N$53,IF($O351=AA48,$O$53,IF($P351=AA48,$P$53,IF($Q351=AA48,$Q$53,IF($R351=AA48,$R$53,IF($S351=AA48,$S$53,IF($T351=AA48,$T$53,IF($U351=AA48,$U$53,IF($V351=AA48,$V$53,0)))))))))))))))))))))</f>
        <v>8</v>
      </c>
    </row>
    <row r="49" spans="1:28">
      <c r="A49" t="s">
        <v>32</v>
      </c>
      <c r="E49" s="3">
        <f>MAX(B60:V60)</f>
        <v>40</v>
      </c>
      <c r="F49" s="4">
        <f>IF(B60=E49,$B$53,IF(C60=E49,$C$53,IF(D60=E49,$D$53,IF(E60=E49,$E$53,IF(F60=E49,$F$53,IF(G60=E49,$G$53,IF(H60=E49,$H$53,IF(I60=E49,$I$53,IF(J60=E49,$J$53,IF(K60=E49,$K$53,IF(L60=E49,$L$53,IF(M60=E49,$M$53,IF(N60=E49,$N$53,IF(O60=E49,$O$53,IF(P60=E49,$P$53,IF(Q60=E49,$Q$53,IF(R60=E49,$R$53,IF(S60=E49,$S$53,IF(T60=E49,$T$53,IF(U60=E49,$U$53,IF(V60=E49,$V$53,0)))))))))))))))))))))</f>
        <v>8</v>
      </c>
      <c r="G49" s="8">
        <f>MAX(B86:V86)</f>
        <v>12</v>
      </c>
      <c r="H49" s="4">
        <f>IF(B86=G49,$B$53,IF(C86=G49,$C$53,IF(D86=G49,$D$53,IF(E86=G49,$E$53,IF(F86=G49,$F$53,IF(G86=G49,$G$53,IF(H86=G49,$H$53,IF(I86=G49,$I$53,IF(J86=G49,$J$53,IF(K86=G49,$K$53,IF(L86=G49,$L$53,IF(M86=G49,$M$53,IF(N86=G49,$N$53,IF(O86=G49,$O$53,IF(P86=G49,$P$53,IF(Q86=G49,$Q$53,IF(R86=G49,$R$53,IF(S86=G49,$S$53,IF(T86=G49,$T$53,IF(U86=G49,$U$53,IF(V86=G49,$V$53,0)))))))))))))))))))))</f>
        <v>6</v>
      </c>
      <c r="I49" s="8">
        <f t="shared" ref="I49:I50" si="17">MAX(B111:V111)</f>
        <v>36</v>
      </c>
      <c r="J49" s="4">
        <f t="shared" ref="J49:J50" si="18">IF(B111=I49,$B$53,IF(C111=I49,$C$53,IF(D111=I49,$D$53,IF(E111=I49,$E$53,IF(F111=I49,$F$53,IF(G111=I49,$G$53,IF(H111=I49,$H$53,IF(I111=I49,$I$53,IF(J111=I49,$J$53,IF(K111=I49,$K$53,IF(L111=I49,$L$53,IF(M111=I49,$M$53,IF(N111=I49,$N$53,IF(O111=I49,$O$53,IF(P111=I49,$P$53,IF(Q111=I49,$Q$53,IF(R111=I49,$R$53,IF(S111=I49,$S$53,IF(T111=I49,$T$53,IF(U111=I49,$U$53,IF(V111=I49,$V$53,0)))))))))))))))))))))</f>
        <v>9</v>
      </c>
      <c r="K49" s="8">
        <f t="shared" ref="K49:K50" si="19">MAX(B138:V138)</f>
        <v>24</v>
      </c>
      <c r="L49" s="4">
        <f t="shared" ref="L49:L50" si="20">IF(B138=K49,$B$53,IF(C138=K49,$C$53,IF(D138=K49,$D$53,IF(E138=K49,$E$53,IF(F138=K49,$F$53,IF(G138=K49,$G$53,IF(H138=K49,$H$53,IF(I138=K49,$I$53,IF(J138=K49,$J$53,IF(K138=K49,$K$53,IF(L138=K49,$L$53,IF(M138=K49,$M$53,IF(N138=K49,$N$53,IF(O138=K49,$O$53,IF(P138=K49,$P$53,IF(Q138=K49,$Q$53,IF(R138=K49,$R$53,IF(S138=K49,$S$53,IF(T138=K49,$T$53,IF(U138=K49,$U$53,IF(V138=K49,$V$53,0)))))))))))))))))))))</f>
        <v>6</v>
      </c>
      <c r="M49" s="8">
        <f>MAX(B166:V166)</f>
        <v>24</v>
      </c>
      <c r="N49" s="4">
        <f t="shared" ref="N49:N50" si="21">IF(B166=M49,$B$53,IF(C166=M49,$C$53,IF(D166=M49,$D$53,IF(E166=M49,$E$53,IF(F166=M49,$F$53,IF(G166=M49,$G$53,IF(H166=M49,$H$53,IF(I166=M49,$I$53,IF(J166=M49,$J$53,IF(K166=M49,$K$53,IF(L166=M49,$L$53,IF(M166=M49,$M$53,IF(N166=M49,$N$53,IF(O166=M49,$O$53,IF(P166=M49,$P$53,IF(Q166=M49,$Q$53,IF(R166=M49,$R$53,IF(S166=M49,$S$53,IF(T166=M49,$T$53,IF(U166=M49,$U$53,IF(V166=M49,$V$53,0)))))))))))))))))))))</f>
        <v>8</v>
      </c>
      <c r="O49" s="8">
        <f>MAX($B192:$V192)</f>
        <v>27</v>
      </c>
      <c r="P49" s="4">
        <f t="shared" ref="P49:P50" si="22">IF($B192=O49,$B$53,IF($C192=O49,$C$53,IF($D192=O49,$D$53,IF($E192=O49,$E$53,IF($F192=O49,$F$53,IF($G192=O49,$G$53,IF($H192=O49,$H$53,IF($I192=O49,$I$53,IF($J192=O49,$J$53,IF($K192=O49,$K$53,IF($L192=O49,$L$53,IF($M192=O49,$M$53,IF($N192=O49,$N$53,IF($O192=O49,$O$53,IF($P192=O49,$P$53,IF($Q192=O49,$Q$53,IF($R192=O49,$R$53,IF($S192=O49,$S$53,IF($T192=O49,$T$53,IF($U192=O49,$U$53,IF($V192=O49,$V$53,0)))))))))))))))))))))</f>
        <v>9</v>
      </c>
      <c r="Q49" s="8">
        <f t="shared" ref="Q49:Q50" si="23">MAX($B218:$V218)</f>
        <v>8</v>
      </c>
      <c r="R49" s="4">
        <f t="shared" ref="R49:R50" si="24">IF($B218=Q49,$B$53,IF($C218=Q49,$C$53,IF($D218=Q49,$D$53,IF($E218=Q49,$E$53,IF($F218=Q49,$F$53,IF($G218=Q49,$G$53,IF($H218=Q49,$H$53,IF($I218=Q49,$I$53,IF($J218=Q49,$J$53,IF($K218=Q49,$K$53,IF($L218=Q49,$L$53,IF($M218=Q49,$M$53,IF($N218=Q49,$N$53,IF($O218=Q49,$O$53,IF($P218=Q49,$P$53,IF($Q218=Q49,$Q$53,IF($R218=Q49,$R$53,IF($S218=Q49,$S$53,IF($T218=Q49,$T$53,IF($U218=Q49,$U$53,IF($V218=Q49,$V$53,0)))))))))))))))))))))</f>
        <v>8</v>
      </c>
      <c r="S49" s="8">
        <f t="shared" ref="S49:S50" si="25">MAX($B244:$V244)</f>
        <v>10</v>
      </c>
      <c r="T49" s="4">
        <f t="shared" ref="T49:T50" si="26">IF($B244=S49,$B$53,IF($C244=S49,$C$53,IF($D244=S49,$D$53,IF($E244=S49,$E$53,IF($F244=S49,$F$53,IF($G244=S49,$G$53,IF($H244=S49,$H$53,IF($I244=S49,$I$53,IF($J244=S49,$J$53,IF($K244=S49,$K$53,IF($L244=S49,$L$53,IF($M244=S49,$M$53,IF($N244=S49,$N$53,IF($O244=S49,$O$53,IF($P244=S49,$P$53,IF($Q244=S49,$Q$53,IF($R244=S49,$R$53,IF($S244=S49,$S$53,IF($T244=S49,$T$53,IF($U244=S49,$U$53,IF($V244=S49,$V$53,0)))))))))))))))))))))</f>
        <v>10</v>
      </c>
      <c r="U49" s="8">
        <f t="shared" ref="U49:U50" si="27">MAX($B271:$V271)</f>
        <v>12</v>
      </c>
      <c r="V49" s="4">
        <f t="shared" ref="V49:V50" si="28">IF($B271=U49,$B$53,IF($C271=U49,$C$53,IF($D271=U49,$D$53,IF($E271=U49,$E$53,IF($F271=U49,$F$53,IF($G271=U49,$G$53,IF($H271=U49,$H$53,IF($I271=U49,$I$53,IF($J271=U49,$J$53,IF($K271=U49,$K$53,IF($L271=U49,$L$53,IF($M271=U49,$M$53,IF($N271=U49,$N$53,IF($O271=U49,$O$53,IF($P271=U49,$P$53,IF($Q271=U49,$Q$53,IF($R271=U49,$R$53,IF($S271=U49,$S$53,IF($T271=U49,$T$53,IF($U271=U49,$U$53,IF($V271=U49,$V$53,0)))))))))))))))))))))</f>
        <v>6</v>
      </c>
      <c r="W49" s="8">
        <f t="shared" ref="W49:W50" si="29">MAX($B298:$V298)</f>
        <v>16</v>
      </c>
      <c r="X49" s="4">
        <f>IF($B298=W49,$B$53,IF($C298=W49,$C$53,IF($D298=W49,$D$53,IF($E298=W49,$E$53,IF($F298=W49,$F$53,IF($G298=W49,$G$53,IF($H298=W49,$H$53,IF($I298=W49,$I$53,IF($J298=W49,$J$53,IF($K298=W49,$K$53,IF($L298=W49,$L$53,IF($M298=W49,$M$53,IF($N298=W49,$N$53,IF($O298=W49,$O$53,IF($P298=W49,$P$53,IF($Q298=W49,$Q$53,IF($R298=W49,$R$53,IF($S298=W49,$S$53,IF($T298=W49,$T$53,IF($U298=W49,$U$53,IF($V298=W49,$V$53,0)))))))))))))))))))))</f>
        <v>8</v>
      </c>
      <c r="Y49" s="8">
        <f t="shared" ref="Y49:Y50" si="30">MAX($B325:$V325)</f>
        <v>10</v>
      </c>
      <c r="Z49" s="4">
        <f>IF($B325=Y49,$B$53,IF($C325=Y49,$C$53,IF($D325=Y49,$D$53,IF($E325=Y49,$E$53,IF($F325=Y49,$F$53,IF($G325=Y49,$G$53,IF($H325=Y49,$H$53,IF($I325=Y49,$I$53,IF($J325=Y49,$J$53,IF($K325=Y49,$K$53,IF($L325=Y49,$L$53,IF($M325=Y49,$M$53,IF($N325=Y49,$N$53,IF($O325=Y49,$O$53,IF($P325=Y49,$P$53,IF($Q325=Y49,$Q$53,IF($R325=Y49,$R$53,IF($S325=Y49,$S$53,IF($T325=Y49,$T$53,IF($U325=Y49,$U$53,IF($V325=Y49,$V$53,0)))))))))))))))))))))</f>
        <v>10</v>
      </c>
      <c r="AA49" s="8">
        <f t="shared" ref="AA49:AA50" si="31">MAX($B352:$V352)</f>
        <v>12</v>
      </c>
      <c r="AB49" s="4">
        <f t="shared" ref="AB49:AB50" si="32">IF($B352=AA49,$B$53,IF($C352=AA49,$C$53,IF($D352=AA49,$D$53,IF($E352=AA49,$E$53,IF($F352=AA49,$F$53,IF($G352=AA49,$G$53,IF($H352=AA49,$H$53,IF($I352=AA49,$I$53,IF($J352=AA49,$J$53,IF($K352=AA49,$K$53,IF($L352=AA49,$L$53,IF($M352=AA49,$M$53,IF($N352=AA49,$N$53,IF($O352=AA49,$O$53,IF($P352=AA49,$P$53,IF($Q352=AA49,$Q$53,IF($R352=AA49,$R$53,IF($S352=AA49,$S$53,IF($T352=AA49,$T$53,IF($U352=AA49,$U$53,IF($V352=AA49,$V$53,0)))))))))))))))))))))</f>
        <v>12</v>
      </c>
    </row>
    <row r="50" spans="1:28">
      <c r="A50" t="s">
        <v>33</v>
      </c>
      <c r="E50" s="6">
        <f>MAX(B61:V61)</f>
        <v>30</v>
      </c>
      <c r="F50" s="7">
        <f>IF(B61=E50,$B$53,IF(C61=E50,$C$53,IF(D61=E50,$D$53,IF(E61=E50,$E$53,IF(F61=E50,$F$53,IF(G61=E50,$G$53,IF(H61=E50,$H$53,IF(I61=E50,$I$53,IF(J61=E50,$J$53,IF(K61=E50,$K$53,IF(L61=E50,$L$53,IF(M61=E50,$M$53,IF(N61=E50,$N$53,IF(O61=E50,$O$53,IF(P61=E50,$P$53,IF(Q61=E50,$Q$53,IF(R61=E50,$R$53,IF(S61=E50,$S$53,IF(T61=E50,$T$53,IF(U61=E50,$U$53,IF(V61=E50,$V$53,0)))))))))))))))))))))</f>
        <v>8</v>
      </c>
      <c r="G50" s="9">
        <f>MAX(B87:V87)</f>
        <v>8</v>
      </c>
      <c r="H50" s="7">
        <f>IF(B87=G50,$B$53,IF(C87=G50,$C$53,IF(D87=G50,$D$53,IF(E87=G50,$E$53,IF(F87=G50,$F$53,IF(G87=G50,$G$53,IF(H87=G50,$H$53,IF(I87=G50,$I$53,IF(J87=G50,$J$53,IF(K87=G50,$K$53,IF(L87=G50,$L$53,IF(M87=G50,$M$53,IF(N87=G50,$N$53,IF(O87=G50,$O$53,IF(P87=G50,$P$53,IF(Q87=G50,$Q$53,IF(R87=G50,$R$53,IF(S87=G50,$S$53,IF(T87=G50,$T$53,IF(U87=G50,$U$53,IF(V87=G50,$V$53,0)))))))))))))))))))))</f>
        <v>6</v>
      </c>
      <c r="I50" s="9">
        <f t="shared" si="17"/>
        <v>28</v>
      </c>
      <c r="J50" s="7">
        <f t="shared" si="18"/>
        <v>9</v>
      </c>
      <c r="K50" s="9">
        <f t="shared" si="19"/>
        <v>16</v>
      </c>
      <c r="L50" s="7">
        <f t="shared" si="20"/>
        <v>6</v>
      </c>
      <c r="M50" s="9">
        <f>MAX(B167:V167)</f>
        <v>18</v>
      </c>
      <c r="N50" s="4">
        <f t="shared" si="21"/>
        <v>8</v>
      </c>
      <c r="O50" s="9">
        <f>MAX($B193:$V193)</f>
        <v>21</v>
      </c>
      <c r="P50" s="4">
        <f t="shared" si="22"/>
        <v>9</v>
      </c>
      <c r="Q50" s="8">
        <f t="shared" si="23"/>
        <v>6</v>
      </c>
      <c r="R50" s="4">
        <f t="shared" si="24"/>
        <v>8</v>
      </c>
      <c r="S50" s="8">
        <f t="shared" si="25"/>
        <v>8</v>
      </c>
      <c r="T50" s="4">
        <f t="shared" si="26"/>
        <v>10</v>
      </c>
      <c r="U50" s="8">
        <f t="shared" si="27"/>
        <v>8</v>
      </c>
      <c r="V50" s="4">
        <f t="shared" si="28"/>
        <v>6</v>
      </c>
      <c r="W50" s="8">
        <f t="shared" si="29"/>
        <v>12</v>
      </c>
      <c r="X50" s="4">
        <f>IF($B299=W50,$B$53,IF($C299=W50,$C$53,IF($D299=W50,$D$53,IF($E299=W50,$E$53,IF($F299=W50,$F$53,IF($G299=W50,$G$53,IF($H299=W50,$H$53,IF($I299=W50,$I$53,IF($J299=W50,$J$53,IF($K299=W50,$K$53,IF($L299=W50,$L$53,IF($M299=W50,$M$53,IF($N299=W50,$N$53,IF($O299=W50,$O$53,IF($P299=W50,$P$53,IF($Q299=W50,$Q$53,IF($R299=W50,$R$53,IF($S299=W50,$S$53,IF($T299=W50,$T$53,IF($U299=W50,$U$53,IF($V299=W50,$V$53,0)))))))))))))))))))))</f>
        <v>8</v>
      </c>
      <c r="Y50" s="8">
        <f t="shared" si="30"/>
        <v>8</v>
      </c>
      <c r="Z50" s="4">
        <f>IF($B326=Y50,$B$53,IF($C326=Y50,$C$53,IF($D326=Y50,$D$53,IF($E326=Y50,$E$53,IF($F326=Y50,$F$53,IF($G326=Y50,$G$53,IF($H326=Y50,$H$53,IF($I326=Y50,$I$53,IF($J326=Y50,$J$53,IF($K326=Y50,$K$53,IF($L326=Y50,$L$53,IF($M326=Y50,$M$53,IF($N326=Y50,$N$53,IF($O326=Y50,$O$53,IF($P326=Y50,$P$53,IF($Q326=Y50,$Q$53,IF($R326=Y50,$R$53,IF($S326=Y50,$S$53,IF($T326=Y50,$T$53,IF($U326=Y50,$U$53,IF($V326=Y50,$V$53,0)))))))))))))))))))))</f>
        <v>10</v>
      </c>
      <c r="AA50" s="8">
        <f t="shared" si="31"/>
        <v>10</v>
      </c>
      <c r="AB50" s="4">
        <f t="shared" si="32"/>
        <v>12</v>
      </c>
    </row>
    <row r="52" spans="1:28" ht="39">
      <c r="A52" s="10" t="s">
        <v>20</v>
      </c>
    </row>
    <row r="53" spans="1:28">
      <c r="A53" t="s">
        <v>23</v>
      </c>
      <c r="B53">
        <v>0</v>
      </c>
      <c r="C53">
        <v>1</v>
      </c>
      <c r="D53">
        <v>2</v>
      </c>
      <c r="E53">
        <v>3</v>
      </c>
      <c r="F53">
        <v>4</v>
      </c>
      <c r="G53">
        <v>5</v>
      </c>
      <c r="H53">
        <v>6</v>
      </c>
      <c r="I53">
        <v>7</v>
      </c>
      <c r="J53">
        <v>8</v>
      </c>
      <c r="K53">
        <v>9</v>
      </c>
      <c r="L53">
        <v>10</v>
      </c>
      <c r="M53">
        <v>11</v>
      </c>
      <c r="N53">
        <v>12</v>
      </c>
      <c r="O53">
        <v>13</v>
      </c>
      <c r="P53">
        <v>14</v>
      </c>
      <c r="Q53">
        <v>15</v>
      </c>
      <c r="R53">
        <v>16</v>
      </c>
      <c r="S53">
        <v>17</v>
      </c>
      <c r="T53">
        <v>18</v>
      </c>
      <c r="U53">
        <v>19</v>
      </c>
      <c r="V53">
        <v>20</v>
      </c>
    </row>
    <row r="54" spans="1:28">
      <c r="A54" t="s">
        <v>21</v>
      </c>
      <c r="B54">
        <f t="shared" ref="B54:V54" si="33">COUNTIF($D$23:$D$29,B53)</f>
        <v>0</v>
      </c>
      <c r="C54">
        <f t="shared" si="33"/>
        <v>2</v>
      </c>
      <c r="D54">
        <f t="shared" si="33"/>
        <v>0</v>
      </c>
      <c r="E54">
        <f t="shared" si="33"/>
        <v>1</v>
      </c>
      <c r="F54">
        <f t="shared" si="33"/>
        <v>2</v>
      </c>
      <c r="G54">
        <f t="shared" si="33"/>
        <v>1</v>
      </c>
      <c r="H54">
        <f t="shared" si="33"/>
        <v>0</v>
      </c>
      <c r="I54">
        <f t="shared" si="33"/>
        <v>1</v>
      </c>
      <c r="J54">
        <f t="shared" si="33"/>
        <v>0</v>
      </c>
      <c r="K54">
        <f t="shared" si="33"/>
        <v>0</v>
      </c>
      <c r="L54">
        <f t="shared" si="33"/>
        <v>0</v>
      </c>
      <c r="M54">
        <f t="shared" si="33"/>
        <v>0</v>
      </c>
      <c r="N54">
        <f t="shared" si="33"/>
        <v>0</v>
      </c>
      <c r="O54">
        <f t="shared" si="33"/>
        <v>0</v>
      </c>
      <c r="P54">
        <f t="shared" si="33"/>
        <v>0</v>
      </c>
      <c r="Q54">
        <f t="shared" si="33"/>
        <v>0</v>
      </c>
      <c r="R54">
        <f t="shared" si="33"/>
        <v>0</v>
      </c>
      <c r="S54">
        <f t="shared" si="33"/>
        <v>0</v>
      </c>
      <c r="T54">
        <f t="shared" si="33"/>
        <v>0</v>
      </c>
      <c r="U54">
        <f t="shared" si="33"/>
        <v>0</v>
      </c>
      <c r="V54">
        <f t="shared" si="33"/>
        <v>0</v>
      </c>
    </row>
    <row r="55" spans="1:28">
      <c r="A55" t="s">
        <v>25</v>
      </c>
      <c r="B55">
        <f>SUM(B54:V54)</f>
        <v>7</v>
      </c>
      <c r="C55">
        <f>SUM(C54:V54)</f>
        <v>7</v>
      </c>
      <c r="D55">
        <f>SUM(D54:V54)</f>
        <v>5</v>
      </c>
      <c r="E55">
        <f>SUM(E54:V54)</f>
        <v>5</v>
      </c>
      <c r="F55">
        <f>SUM(F54:V54)</f>
        <v>4</v>
      </c>
      <c r="G55">
        <f>SUM(G54:V54)</f>
        <v>2</v>
      </c>
      <c r="H55">
        <f>SUM(H54:V54)</f>
        <v>1</v>
      </c>
      <c r="I55">
        <f>SUM(I54:V54)</f>
        <v>1</v>
      </c>
      <c r="J55">
        <f>SUM(J54:V54)</f>
        <v>0</v>
      </c>
      <c r="K55">
        <f>SUM(K54:V54)</f>
        <v>0</v>
      </c>
      <c r="L55">
        <f>SUM(L54:V54)</f>
        <v>0</v>
      </c>
      <c r="M55">
        <f>SUM(M54:V54)</f>
        <v>0</v>
      </c>
      <c r="N55">
        <f>SUM(N54:V54)</f>
        <v>0</v>
      </c>
      <c r="O55">
        <f>SUM(O54:V54)</f>
        <v>0</v>
      </c>
      <c r="P55">
        <f>SUM(P54:V54)</f>
        <v>0</v>
      </c>
      <c r="Q55">
        <f>SUM(Q54:V54)</f>
        <v>0</v>
      </c>
      <c r="R55">
        <f>SUM(R54:V54)</f>
        <v>0</v>
      </c>
      <c r="S55">
        <f>SUM(S54:V54)</f>
        <v>0</v>
      </c>
      <c r="T55">
        <f>SUM(T54:V54)</f>
        <v>0</v>
      </c>
      <c r="U55">
        <f>SUM(U54:V54)</f>
        <v>0</v>
      </c>
      <c r="V55">
        <f>V54</f>
        <v>0</v>
      </c>
    </row>
    <row r="56" spans="1:28">
      <c r="A56" t="s">
        <v>22</v>
      </c>
      <c r="B56">
        <f t="shared" ref="B56:V56" si="34">COUNTIF($E$23:$E$29,B53)</f>
        <v>0</v>
      </c>
      <c r="C56">
        <f t="shared" si="34"/>
        <v>0</v>
      </c>
      <c r="D56">
        <f t="shared" si="34"/>
        <v>0</v>
      </c>
      <c r="E56">
        <f t="shared" si="34"/>
        <v>0</v>
      </c>
      <c r="F56">
        <f t="shared" si="34"/>
        <v>0</v>
      </c>
      <c r="G56">
        <f t="shared" si="34"/>
        <v>0</v>
      </c>
      <c r="H56">
        <f t="shared" si="34"/>
        <v>0</v>
      </c>
      <c r="I56">
        <f t="shared" si="34"/>
        <v>1</v>
      </c>
      <c r="J56">
        <f t="shared" si="34"/>
        <v>1</v>
      </c>
      <c r="K56">
        <f t="shared" si="34"/>
        <v>1</v>
      </c>
      <c r="L56">
        <f t="shared" si="34"/>
        <v>2</v>
      </c>
      <c r="M56">
        <f t="shared" si="34"/>
        <v>1</v>
      </c>
      <c r="N56">
        <f t="shared" si="34"/>
        <v>0</v>
      </c>
      <c r="O56">
        <f t="shared" si="34"/>
        <v>1</v>
      </c>
      <c r="P56">
        <f t="shared" si="34"/>
        <v>0</v>
      </c>
      <c r="Q56">
        <f t="shared" si="34"/>
        <v>0</v>
      </c>
      <c r="R56">
        <f t="shared" si="34"/>
        <v>0</v>
      </c>
      <c r="S56">
        <f t="shared" si="34"/>
        <v>0</v>
      </c>
      <c r="T56">
        <f t="shared" si="34"/>
        <v>0</v>
      </c>
      <c r="U56">
        <f t="shared" si="34"/>
        <v>0</v>
      </c>
      <c r="V56">
        <f t="shared" si="34"/>
        <v>0</v>
      </c>
    </row>
    <row r="57" spans="1:28">
      <c r="A57" t="s">
        <v>26</v>
      </c>
      <c r="B57">
        <f>B56</f>
        <v>0</v>
      </c>
      <c r="C57">
        <f>SUM(B56:C56)</f>
        <v>0</v>
      </c>
      <c r="D57">
        <f>SUM(B56:D56)</f>
        <v>0</v>
      </c>
      <c r="E57">
        <f>SUM(B56:E56)</f>
        <v>0</v>
      </c>
      <c r="F57">
        <f>SUM(B56:F56)</f>
        <v>0</v>
      </c>
      <c r="G57">
        <f>SUM(B56:G56)</f>
        <v>0</v>
      </c>
      <c r="H57">
        <f>SUM(B56:H56)</f>
        <v>0</v>
      </c>
      <c r="I57">
        <f>SUM(B56:I56)</f>
        <v>1</v>
      </c>
      <c r="J57">
        <f>SUM(B56:J56)</f>
        <v>2</v>
      </c>
      <c r="K57">
        <f>SUM(B56:K56)</f>
        <v>3</v>
      </c>
      <c r="L57">
        <f>SUM(B56:L56)</f>
        <v>5</v>
      </c>
      <c r="M57">
        <f>SUM(B56:M56)</f>
        <v>6</v>
      </c>
      <c r="N57">
        <f>SUM(B56:N56)</f>
        <v>6</v>
      </c>
      <c r="O57">
        <f>SUM(B56:O56)</f>
        <v>7</v>
      </c>
      <c r="P57">
        <f>SUM(B56:P56)</f>
        <v>7</v>
      </c>
      <c r="Q57">
        <f>SUM(B56:Q56)</f>
        <v>7</v>
      </c>
      <c r="R57">
        <f>SUM(B56:R56)</f>
        <v>7</v>
      </c>
      <c r="S57">
        <f>SUM(B56:S56)</f>
        <v>7</v>
      </c>
      <c r="T57">
        <f>SUM(B56:T56)</f>
        <v>7</v>
      </c>
      <c r="U57">
        <f>SUM(B56:U56)</f>
        <v>7</v>
      </c>
      <c r="V57">
        <f>SUM(B56:V56)</f>
        <v>7</v>
      </c>
    </row>
    <row r="58" spans="1:28">
      <c r="A58" t="s">
        <v>24</v>
      </c>
      <c r="B58">
        <f>B55+B57</f>
        <v>7</v>
      </c>
      <c r="C58">
        <f t="shared" ref="C58:V58" si="35">C55+C57</f>
        <v>7</v>
      </c>
      <c r="D58">
        <f t="shared" si="35"/>
        <v>5</v>
      </c>
      <c r="E58">
        <f t="shared" si="35"/>
        <v>5</v>
      </c>
      <c r="F58">
        <f t="shared" si="35"/>
        <v>4</v>
      </c>
      <c r="G58">
        <f t="shared" si="35"/>
        <v>2</v>
      </c>
      <c r="H58">
        <f t="shared" si="35"/>
        <v>1</v>
      </c>
      <c r="I58">
        <f t="shared" si="35"/>
        <v>2</v>
      </c>
      <c r="J58">
        <f t="shared" si="35"/>
        <v>2</v>
      </c>
      <c r="K58">
        <f t="shared" si="35"/>
        <v>3</v>
      </c>
      <c r="L58">
        <f t="shared" si="35"/>
        <v>5</v>
      </c>
      <c r="M58">
        <f t="shared" si="35"/>
        <v>6</v>
      </c>
      <c r="N58">
        <f t="shared" si="35"/>
        <v>6</v>
      </c>
      <c r="O58">
        <f t="shared" si="35"/>
        <v>7</v>
      </c>
      <c r="P58">
        <f t="shared" si="35"/>
        <v>7</v>
      </c>
      <c r="Q58">
        <f t="shared" si="35"/>
        <v>7</v>
      </c>
      <c r="R58">
        <f t="shared" si="35"/>
        <v>7</v>
      </c>
      <c r="S58">
        <f t="shared" si="35"/>
        <v>7</v>
      </c>
      <c r="T58">
        <f t="shared" si="35"/>
        <v>7</v>
      </c>
      <c r="U58">
        <f t="shared" si="35"/>
        <v>7</v>
      </c>
      <c r="V58">
        <f t="shared" si="35"/>
        <v>7</v>
      </c>
    </row>
    <row r="59" spans="1:28">
      <c r="A59" t="s">
        <v>29</v>
      </c>
      <c r="B59" s="2">
        <f t="shared" ref="B59:V59" si="36">100%-(B58/$E$42)</f>
        <v>0</v>
      </c>
      <c r="C59" s="2">
        <f t="shared" si="36"/>
        <v>0</v>
      </c>
      <c r="D59" s="2">
        <f t="shared" si="36"/>
        <v>0.2857142857142857</v>
      </c>
      <c r="E59" s="2">
        <f t="shared" si="36"/>
        <v>0.2857142857142857</v>
      </c>
      <c r="F59" s="2">
        <f t="shared" si="36"/>
        <v>0.4285714285714286</v>
      </c>
      <c r="G59" s="2">
        <f t="shared" si="36"/>
        <v>0.7142857142857143</v>
      </c>
      <c r="H59" s="2">
        <f t="shared" si="36"/>
        <v>0.85714285714285721</v>
      </c>
      <c r="I59" s="2">
        <f t="shared" si="36"/>
        <v>0.7142857142857143</v>
      </c>
      <c r="J59" s="2">
        <f t="shared" si="36"/>
        <v>0.7142857142857143</v>
      </c>
      <c r="K59" s="2">
        <f t="shared" si="36"/>
        <v>0.5714285714285714</v>
      </c>
      <c r="L59" s="2">
        <f t="shared" si="36"/>
        <v>0.2857142857142857</v>
      </c>
      <c r="M59" s="2">
        <f t="shared" si="36"/>
        <v>0.1428571428571429</v>
      </c>
      <c r="N59" s="2">
        <f t="shared" si="36"/>
        <v>0.1428571428571429</v>
      </c>
      <c r="O59" s="2">
        <f t="shared" si="36"/>
        <v>0</v>
      </c>
      <c r="P59" s="2">
        <f t="shared" si="36"/>
        <v>0</v>
      </c>
      <c r="Q59" s="2">
        <f t="shared" si="36"/>
        <v>0</v>
      </c>
      <c r="R59" s="2">
        <f t="shared" si="36"/>
        <v>0</v>
      </c>
      <c r="S59" s="2">
        <f t="shared" si="36"/>
        <v>0</v>
      </c>
      <c r="T59" s="2">
        <f t="shared" si="36"/>
        <v>0</v>
      </c>
      <c r="U59" s="2">
        <f t="shared" si="36"/>
        <v>0</v>
      </c>
      <c r="V59" s="2">
        <f t="shared" si="36"/>
        <v>0</v>
      </c>
    </row>
    <row r="60" spans="1:28">
      <c r="A60" t="s">
        <v>28</v>
      </c>
      <c r="B60">
        <f t="shared" ref="B60:V60" si="37">($E$42-B58)*B53</f>
        <v>0</v>
      </c>
      <c r="C60">
        <f t="shared" si="37"/>
        <v>0</v>
      </c>
      <c r="D60">
        <f t="shared" si="37"/>
        <v>4</v>
      </c>
      <c r="E60">
        <f t="shared" si="37"/>
        <v>6</v>
      </c>
      <c r="F60">
        <f t="shared" si="37"/>
        <v>12</v>
      </c>
      <c r="G60">
        <f t="shared" si="37"/>
        <v>25</v>
      </c>
      <c r="H60">
        <f t="shared" si="37"/>
        <v>36</v>
      </c>
      <c r="I60">
        <f t="shared" si="37"/>
        <v>35</v>
      </c>
      <c r="J60">
        <f t="shared" si="37"/>
        <v>40</v>
      </c>
      <c r="K60">
        <f t="shared" si="37"/>
        <v>36</v>
      </c>
      <c r="L60">
        <f t="shared" si="37"/>
        <v>20</v>
      </c>
      <c r="M60">
        <f t="shared" si="37"/>
        <v>11</v>
      </c>
      <c r="N60">
        <f t="shared" si="37"/>
        <v>12</v>
      </c>
      <c r="O60">
        <f t="shared" si="37"/>
        <v>0</v>
      </c>
      <c r="P60">
        <f t="shared" si="37"/>
        <v>0</v>
      </c>
      <c r="Q60">
        <f t="shared" si="37"/>
        <v>0</v>
      </c>
      <c r="R60">
        <f t="shared" si="37"/>
        <v>0</v>
      </c>
      <c r="S60">
        <f t="shared" si="37"/>
        <v>0</v>
      </c>
      <c r="T60">
        <f t="shared" si="37"/>
        <v>0</v>
      </c>
      <c r="U60">
        <f t="shared" si="37"/>
        <v>0</v>
      </c>
      <c r="V60">
        <f t="shared" si="37"/>
        <v>0</v>
      </c>
    </row>
    <row r="61" spans="1:28">
      <c r="A61" t="s">
        <v>30</v>
      </c>
      <c r="B61">
        <f t="shared" ref="B61:V61" si="38">(B53-$P$22)*($E$42-B58)</f>
        <v>0</v>
      </c>
      <c r="C61">
        <f t="shared" si="38"/>
        <v>0</v>
      </c>
      <c r="D61">
        <f t="shared" si="38"/>
        <v>0</v>
      </c>
      <c r="E61">
        <f t="shared" si="38"/>
        <v>2</v>
      </c>
      <c r="F61">
        <f t="shared" si="38"/>
        <v>6</v>
      </c>
      <c r="G61">
        <f t="shared" si="38"/>
        <v>15</v>
      </c>
      <c r="H61">
        <f t="shared" si="38"/>
        <v>24</v>
      </c>
      <c r="I61">
        <f t="shared" si="38"/>
        <v>25</v>
      </c>
      <c r="J61">
        <f t="shared" si="38"/>
        <v>30</v>
      </c>
      <c r="K61">
        <f t="shared" si="38"/>
        <v>28</v>
      </c>
      <c r="L61">
        <f t="shared" si="38"/>
        <v>16</v>
      </c>
      <c r="M61">
        <f t="shared" si="38"/>
        <v>9</v>
      </c>
      <c r="N61">
        <f t="shared" si="38"/>
        <v>10</v>
      </c>
      <c r="O61">
        <f t="shared" si="38"/>
        <v>0</v>
      </c>
      <c r="P61">
        <f t="shared" si="38"/>
        <v>0</v>
      </c>
      <c r="Q61">
        <f t="shared" si="38"/>
        <v>0</v>
      </c>
      <c r="R61">
        <f t="shared" si="38"/>
        <v>0</v>
      </c>
      <c r="S61">
        <f t="shared" si="38"/>
        <v>0</v>
      </c>
      <c r="T61">
        <f t="shared" si="38"/>
        <v>0</v>
      </c>
      <c r="U61">
        <f t="shared" si="38"/>
        <v>0</v>
      </c>
      <c r="V61">
        <f t="shared" si="38"/>
        <v>0</v>
      </c>
    </row>
    <row r="78" spans="1:22" ht="39">
      <c r="A78" s="10" t="s">
        <v>47</v>
      </c>
    </row>
    <row r="79" spans="1:22">
      <c r="A79" t="s">
        <v>23</v>
      </c>
      <c r="B79">
        <v>0</v>
      </c>
      <c r="C79">
        <v>1</v>
      </c>
      <c r="D79">
        <v>2</v>
      </c>
      <c r="E79">
        <v>3</v>
      </c>
      <c r="F79">
        <v>4</v>
      </c>
      <c r="G79">
        <v>5</v>
      </c>
      <c r="H79">
        <v>6</v>
      </c>
      <c r="I79">
        <v>7</v>
      </c>
      <c r="J79">
        <v>8</v>
      </c>
      <c r="K79">
        <v>9</v>
      </c>
      <c r="L79">
        <v>10</v>
      </c>
      <c r="M79">
        <v>11</v>
      </c>
      <c r="N79">
        <v>12</v>
      </c>
      <c r="O79">
        <v>13</v>
      </c>
      <c r="P79">
        <v>14</v>
      </c>
      <c r="Q79">
        <v>15</v>
      </c>
      <c r="R79">
        <v>16</v>
      </c>
      <c r="S79">
        <v>17</v>
      </c>
      <c r="T79">
        <v>18</v>
      </c>
      <c r="U79">
        <v>19</v>
      </c>
      <c r="V79">
        <v>20</v>
      </c>
    </row>
    <row r="80" spans="1:22">
      <c r="A80" t="s">
        <v>21</v>
      </c>
      <c r="B80">
        <f t="shared" ref="B80:V80" si="39">COUNTIFS($D$23:$D$29,B79,$F$23:$F$29,1)</f>
        <v>0</v>
      </c>
      <c r="C80">
        <f t="shared" si="39"/>
        <v>1</v>
      </c>
      <c r="D80">
        <f t="shared" si="39"/>
        <v>0</v>
      </c>
      <c r="E80">
        <f t="shared" si="39"/>
        <v>1</v>
      </c>
      <c r="F80">
        <f t="shared" si="39"/>
        <v>0</v>
      </c>
      <c r="G80">
        <f t="shared" si="39"/>
        <v>0</v>
      </c>
      <c r="H80">
        <f t="shared" si="39"/>
        <v>0</v>
      </c>
      <c r="I80">
        <f t="shared" si="39"/>
        <v>0</v>
      </c>
      <c r="J80">
        <f t="shared" si="39"/>
        <v>0</v>
      </c>
      <c r="K80">
        <f t="shared" si="39"/>
        <v>0</v>
      </c>
      <c r="L80">
        <f t="shared" si="39"/>
        <v>0</v>
      </c>
      <c r="M80">
        <f t="shared" si="39"/>
        <v>0</v>
      </c>
      <c r="N80">
        <f t="shared" si="39"/>
        <v>0</v>
      </c>
      <c r="O80">
        <f t="shared" si="39"/>
        <v>0</v>
      </c>
      <c r="P80">
        <f t="shared" si="39"/>
        <v>0</v>
      </c>
      <c r="Q80">
        <f t="shared" si="39"/>
        <v>0</v>
      </c>
      <c r="R80">
        <f t="shared" si="39"/>
        <v>0</v>
      </c>
      <c r="S80">
        <f t="shared" si="39"/>
        <v>0</v>
      </c>
      <c r="T80">
        <f t="shared" si="39"/>
        <v>0</v>
      </c>
      <c r="U80">
        <f t="shared" si="39"/>
        <v>0</v>
      </c>
      <c r="V80">
        <f t="shared" si="39"/>
        <v>0</v>
      </c>
    </row>
    <row r="81" spans="1:22">
      <c r="A81" t="s">
        <v>25</v>
      </c>
      <c r="B81">
        <f>SUM(B80:V80)</f>
        <v>2</v>
      </c>
      <c r="C81">
        <f>SUM(C80:V80)</f>
        <v>2</v>
      </c>
      <c r="D81">
        <f>SUM(D80:V80)</f>
        <v>1</v>
      </c>
      <c r="E81">
        <f>SUM(E80:V80)</f>
        <v>1</v>
      </c>
      <c r="F81">
        <f>SUM(F80:V80)</f>
        <v>0</v>
      </c>
      <c r="G81">
        <f>SUM(G80:V80)</f>
        <v>0</v>
      </c>
      <c r="H81">
        <f>SUM(H80:V80)</f>
        <v>0</v>
      </c>
      <c r="I81">
        <f>SUM(I80:V80)</f>
        <v>0</v>
      </c>
      <c r="J81">
        <f>SUM(J80:V80)</f>
        <v>0</v>
      </c>
      <c r="K81">
        <f>SUM(K80:V80)</f>
        <v>0</v>
      </c>
      <c r="L81">
        <f>SUM(L80:V80)</f>
        <v>0</v>
      </c>
      <c r="M81">
        <f>SUM(M80:V80)</f>
        <v>0</v>
      </c>
      <c r="N81">
        <f>SUM(N80:V80)</f>
        <v>0</v>
      </c>
      <c r="O81">
        <f>SUM(O80:V80)</f>
        <v>0</v>
      </c>
      <c r="P81">
        <f>SUM(P80:V80)</f>
        <v>0</v>
      </c>
      <c r="Q81">
        <f>SUM(Q80:V80)</f>
        <v>0</v>
      </c>
      <c r="R81">
        <f>SUM(R80:V80)</f>
        <v>0</v>
      </c>
      <c r="S81">
        <f>SUM(S80:V80)</f>
        <v>0</v>
      </c>
      <c r="T81">
        <f>SUM(T80:V80)</f>
        <v>0</v>
      </c>
      <c r="U81">
        <f>SUM(U80:V80)</f>
        <v>0</v>
      </c>
      <c r="V81">
        <f>V80</f>
        <v>0</v>
      </c>
    </row>
    <row r="82" spans="1:22">
      <c r="A82" t="s">
        <v>22</v>
      </c>
      <c r="B82">
        <f t="shared" ref="B82:V82" si="40">COUNTIFS($E$23:$E$29,B79,$F$23:$F$29,1)</f>
        <v>0</v>
      </c>
      <c r="C82">
        <f t="shared" si="40"/>
        <v>0</v>
      </c>
      <c r="D82">
        <f t="shared" si="40"/>
        <v>0</v>
      </c>
      <c r="E82">
        <f t="shared" si="40"/>
        <v>0</v>
      </c>
      <c r="F82">
        <f t="shared" si="40"/>
        <v>0</v>
      </c>
      <c r="G82">
        <f t="shared" si="40"/>
        <v>0</v>
      </c>
      <c r="H82">
        <f t="shared" si="40"/>
        <v>0</v>
      </c>
      <c r="I82">
        <f t="shared" si="40"/>
        <v>1</v>
      </c>
      <c r="J82">
        <f t="shared" si="40"/>
        <v>0</v>
      </c>
      <c r="K82">
        <f t="shared" si="40"/>
        <v>1</v>
      </c>
      <c r="L82">
        <f t="shared" si="40"/>
        <v>0</v>
      </c>
      <c r="M82">
        <f t="shared" si="40"/>
        <v>0</v>
      </c>
      <c r="N82">
        <f t="shared" si="40"/>
        <v>0</v>
      </c>
      <c r="O82">
        <f t="shared" si="40"/>
        <v>0</v>
      </c>
      <c r="P82">
        <f t="shared" si="40"/>
        <v>0</v>
      </c>
      <c r="Q82">
        <f t="shared" si="40"/>
        <v>0</v>
      </c>
      <c r="R82">
        <f t="shared" si="40"/>
        <v>0</v>
      </c>
      <c r="S82">
        <f t="shared" si="40"/>
        <v>0</v>
      </c>
      <c r="T82">
        <f t="shared" si="40"/>
        <v>0</v>
      </c>
      <c r="U82">
        <f t="shared" si="40"/>
        <v>0</v>
      </c>
      <c r="V82">
        <f t="shared" si="40"/>
        <v>0</v>
      </c>
    </row>
    <row r="83" spans="1:22">
      <c r="A83" t="s">
        <v>26</v>
      </c>
      <c r="B83">
        <f>B82</f>
        <v>0</v>
      </c>
      <c r="C83">
        <f>SUM(B82:C82)</f>
        <v>0</v>
      </c>
      <c r="D83">
        <f>SUM(B82:D82)</f>
        <v>0</v>
      </c>
      <c r="E83">
        <f>SUM(B82:E82)</f>
        <v>0</v>
      </c>
      <c r="F83">
        <f>SUM(B82:F82)</f>
        <v>0</v>
      </c>
      <c r="G83">
        <f>SUM(B82:G82)</f>
        <v>0</v>
      </c>
      <c r="H83">
        <f>SUM(B82:H82)</f>
        <v>0</v>
      </c>
      <c r="I83">
        <f>SUM(B82:I82)</f>
        <v>1</v>
      </c>
      <c r="J83">
        <f>SUM(B82:J82)</f>
        <v>1</v>
      </c>
      <c r="K83">
        <f>SUM(B82:K82)</f>
        <v>2</v>
      </c>
      <c r="L83">
        <f>SUM(B82:L82)</f>
        <v>2</v>
      </c>
      <c r="M83">
        <f>SUM(B82:M82)</f>
        <v>2</v>
      </c>
      <c r="N83">
        <f>SUM(B82:N82)</f>
        <v>2</v>
      </c>
      <c r="O83">
        <f>SUM(B82:O82)</f>
        <v>2</v>
      </c>
      <c r="P83">
        <f>SUM(B82:P82)</f>
        <v>2</v>
      </c>
      <c r="Q83">
        <f>SUM(B82:Q82)</f>
        <v>2</v>
      </c>
      <c r="R83">
        <f>SUM(B82:R82)</f>
        <v>2</v>
      </c>
      <c r="S83">
        <f>SUM(B82:S82)</f>
        <v>2</v>
      </c>
      <c r="T83">
        <f>SUM(B82:T82)</f>
        <v>2</v>
      </c>
      <c r="U83">
        <f>SUM(B82:U82)</f>
        <v>2</v>
      </c>
      <c r="V83">
        <f>SUM(B82:V82)</f>
        <v>2</v>
      </c>
    </row>
    <row r="84" spans="1:22">
      <c r="A84" t="s">
        <v>24</v>
      </c>
      <c r="B84">
        <f>B81+B83</f>
        <v>2</v>
      </c>
      <c r="C84">
        <f t="shared" ref="C84:V84" si="41">C81+C83</f>
        <v>2</v>
      </c>
      <c r="D84">
        <f t="shared" si="41"/>
        <v>1</v>
      </c>
      <c r="E84">
        <f t="shared" si="41"/>
        <v>1</v>
      </c>
      <c r="F84">
        <f t="shared" si="41"/>
        <v>0</v>
      </c>
      <c r="G84">
        <f t="shared" si="41"/>
        <v>0</v>
      </c>
      <c r="H84">
        <f t="shared" si="41"/>
        <v>0</v>
      </c>
      <c r="I84">
        <f t="shared" si="41"/>
        <v>1</v>
      </c>
      <c r="J84">
        <f t="shared" si="41"/>
        <v>1</v>
      </c>
      <c r="K84">
        <f t="shared" si="41"/>
        <v>2</v>
      </c>
      <c r="L84">
        <f t="shared" si="41"/>
        <v>2</v>
      </c>
      <c r="M84">
        <f t="shared" si="41"/>
        <v>2</v>
      </c>
      <c r="N84">
        <f t="shared" si="41"/>
        <v>2</v>
      </c>
      <c r="O84">
        <f t="shared" si="41"/>
        <v>2</v>
      </c>
      <c r="P84">
        <f t="shared" si="41"/>
        <v>2</v>
      </c>
      <c r="Q84">
        <f t="shared" si="41"/>
        <v>2</v>
      </c>
      <c r="R84">
        <f t="shared" si="41"/>
        <v>2</v>
      </c>
      <c r="S84">
        <f t="shared" si="41"/>
        <v>2</v>
      </c>
      <c r="T84">
        <f t="shared" si="41"/>
        <v>2</v>
      </c>
      <c r="U84">
        <f t="shared" si="41"/>
        <v>2</v>
      </c>
      <c r="V84">
        <f t="shared" si="41"/>
        <v>2</v>
      </c>
    </row>
    <row r="85" spans="1:22">
      <c r="A85" t="s">
        <v>29</v>
      </c>
      <c r="B85" s="2">
        <f t="shared" ref="B85:V85" si="42">100%-(B84/$G$42)</f>
        <v>0</v>
      </c>
      <c r="C85" s="2">
        <f t="shared" si="42"/>
        <v>0</v>
      </c>
      <c r="D85" s="2">
        <f t="shared" si="42"/>
        <v>0.5</v>
      </c>
      <c r="E85" s="2">
        <f t="shared" si="42"/>
        <v>0.5</v>
      </c>
      <c r="F85" s="2">
        <f t="shared" si="42"/>
        <v>1</v>
      </c>
      <c r="G85" s="2">
        <f t="shared" si="42"/>
        <v>1</v>
      </c>
      <c r="H85" s="2">
        <f t="shared" si="42"/>
        <v>1</v>
      </c>
      <c r="I85" s="2">
        <f t="shared" si="42"/>
        <v>0.5</v>
      </c>
      <c r="J85" s="2">
        <f t="shared" si="42"/>
        <v>0.5</v>
      </c>
      <c r="K85" s="2">
        <f t="shared" si="42"/>
        <v>0</v>
      </c>
      <c r="L85" s="2">
        <f t="shared" si="42"/>
        <v>0</v>
      </c>
      <c r="M85" s="2">
        <f t="shared" si="42"/>
        <v>0</v>
      </c>
      <c r="N85" s="2">
        <f t="shared" si="42"/>
        <v>0</v>
      </c>
      <c r="O85" s="2">
        <f t="shared" si="42"/>
        <v>0</v>
      </c>
      <c r="P85" s="2">
        <f t="shared" si="42"/>
        <v>0</v>
      </c>
      <c r="Q85" s="2">
        <f t="shared" si="42"/>
        <v>0</v>
      </c>
      <c r="R85" s="2">
        <f t="shared" si="42"/>
        <v>0</v>
      </c>
      <c r="S85" s="2">
        <f t="shared" si="42"/>
        <v>0</v>
      </c>
      <c r="T85" s="2">
        <f t="shared" si="42"/>
        <v>0</v>
      </c>
      <c r="U85" s="2">
        <f t="shared" si="42"/>
        <v>0</v>
      </c>
      <c r="V85" s="2">
        <f t="shared" si="42"/>
        <v>0</v>
      </c>
    </row>
    <row r="86" spans="1:22">
      <c r="A86" t="s">
        <v>28</v>
      </c>
      <c r="B86">
        <f t="shared" ref="B86:V86" si="43">($G$42-B84)*B79</f>
        <v>0</v>
      </c>
      <c r="C86">
        <f t="shared" si="43"/>
        <v>0</v>
      </c>
      <c r="D86">
        <f t="shared" si="43"/>
        <v>2</v>
      </c>
      <c r="E86">
        <f t="shared" si="43"/>
        <v>3</v>
      </c>
      <c r="F86">
        <f t="shared" si="43"/>
        <v>8</v>
      </c>
      <c r="G86">
        <f t="shared" si="43"/>
        <v>10</v>
      </c>
      <c r="H86">
        <f t="shared" si="43"/>
        <v>12</v>
      </c>
      <c r="I86">
        <f t="shared" si="43"/>
        <v>7</v>
      </c>
      <c r="J86">
        <f t="shared" si="43"/>
        <v>8</v>
      </c>
      <c r="K86">
        <f t="shared" si="43"/>
        <v>0</v>
      </c>
      <c r="L86">
        <f t="shared" si="43"/>
        <v>0</v>
      </c>
      <c r="M86">
        <f t="shared" si="43"/>
        <v>0</v>
      </c>
      <c r="N86">
        <f t="shared" si="43"/>
        <v>0</v>
      </c>
      <c r="O86">
        <f t="shared" si="43"/>
        <v>0</v>
      </c>
      <c r="P86">
        <f t="shared" si="43"/>
        <v>0</v>
      </c>
      <c r="Q86">
        <f t="shared" si="43"/>
        <v>0</v>
      </c>
      <c r="R86">
        <f t="shared" si="43"/>
        <v>0</v>
      </c>
      <c r="S86">
        <f t="shared" si="43"/>
        <v>0</v>
      </c>
      <c r="T86">
        <f t="shared" si="43"/>
        <v>0</v>
      </c>
      <c r="U86">
        <f t="shared" si="43"/>
        <v>0</v>
      </c>
      <c r="V86">
        <f t="shared" si="43"/>
        <v>0</v>
      </c>
    </row>
    <row r="87" spans="1:22">
      <c r="A87" t="s">
        <v>30</v>
      </c>
      <c r="B87">
        <f t="shared" ref="B87:V87" si="44">(B79-$P$22)*($G$42-B84)</f>
        <v>0</v>
      </c>
      <c r="C87">
        <f t="shared" si="44"/>
        <v>0</v>
      </c>
      <c r="D87">
        <f t="shared" si="44"/>
        <v>0</v>
      </c>
      <c r="E87">
        <f t="shared" si="44"/>
        <v>1</v>
      </c>
      <c r="F87">
        <f t="shared" si="44"/>
        <v>4</v>
      </c>
      <c r="G87">
        <f t="shared" si="44"/>
        <v>6</v>
      </c>
      <c r="H87">
        <f t="shared" si="44"/>
        <v>8</v>
      </c>
      <c r="I87">
        <f t="shared" si="44"/>
        <v>5</v>
      </c>
      <c r="J87">
        <f t="shared" si="44"/>
        <v>6</v>
      </c>
      <c r="K87">
        <f t="shared" si="44"/>
        <v>0</v>
      </c>
      <c r="L87">
        <f t="shared" si="44"/>
        <v>0</v>
      </c>
      <c r="M87">
        <f t="shared" si="44"/>
        <v>0</v>
      </c>
      <c r="N87">
        <f t="shared" si="44"/>
        <v>0</v>
      </c>
      <c r="O87">
        <f t="shared" si="44"/>
        <v>0</v>
      </c>
      <c r="P87">
        <f t="shared" si="44"/>
        <v>0</v>
      </c>
      <c r="Q87">
        <f t="shared" si="44"/>
        <v>0</v>
      </c>
      <c r="R87">
        <f t="shared" si="44"/>
        <v>0</v>
      </c>
      <c r="S87">
        <f t="shared" si="44"/>
        <v>0</v>
      </c>
      <c r="T87">
        <f t="shared" si="44"/>
        <v>0</v>
      </c>
      <c r="U87">
        <f t="shared" si="44"/>
        <v>0</v>
      </c>
      <c r="V87">
        <f t="shared" si="44"/>
        <v>0</v>
      </c>
    </row>
    <row r="103" spans="1:22" ht="39">
      <c r="A103" s="10" t="s">
        <v>41</v>
      </c>
    </row>
    <row r="104" spans="1:22">
      <c r="A104" t="s">
        <v>23</v>
      </c>
      <c r="B104">
        <v>0</v>
      </c>
      <c r="C104">
        <v>1</v>
      </c>
      <c r="D104">
        <v>2</v>
      </c>
      <c r="E104">
        <v>3</v>
      </c>
      <c r="F104">
        <v>4</v>
      </c>
      <c r="G104">
        <v>5</v>
      </c>
      <c r="H104">
        <v>6</v>
      </c>
      <c r="I104">
        <v>7</v>
      </c>
      <c r="J104">
        <v>8</v>
      </c>
      <c r="K104">
        <v>9</v>
      </c>
      <c r="L104">
        <v>10</v>
      </c>
      <c r="M104">
        <v>11</v>
      </c>
      <c r="N104">
        <v>12</v>
      </c>
      <c r="O104">
        <v>13</v>
      </c>
      <c r="P104">
        <v>14</v>
      </c>
      <c r="Q104">
        <v>15</v>
      </c>
      <c r="R104">
        <v>16</v>
      </c>
      <c r="S104">
        <v>17</v>
      </c>
      <c r="T104">
        <v>18</v>
      </c>
      <c r="U104">
        <v>19</v>
      </c>
      <c r="V104">
        <v>20</v>
      </c>
    </row>
    <row r="105" spans="1:22">
      <c r="A105" t="s">
        <v>21</v>
      </c>
      <c r="B105">
        <f t="shared" ref="B105:V105" si="45">COUNTIFS($D$23:$D$29,B104,$F$23:$F$29,0)</f>
        <v>0</v>
      </c>
      <c r="C105">
        <f t="shared" si="45"/>
        <v>1</v>
      </c>
      <c r="D105">
        <f t="shared" si="45"/>
        <v>0</v>
      </c>
      <c r="E105">
        <f t="shared" si="45"/>
        <v>0</v>
      </c>
      <c r="F105">
        <f t="shared" si="45"/>
        <v>2</v>
      </c>
      <c r="G105">
        <f t="shared" si="45"/>
        <v>1</v>
      </c>
      <c r="H105">
        <f t="shared" si="45"/>
        <v>0</v>
      </c>
      <c r="I105">
        <f t="shared" si="45"/>
        <v>1</v>
      </c>
      <c r="J105">
        <f t="shared" si="45"/>
        <v>0</v>
      </c>
      <c r="K105">
        <f t="shared" si="45"/>
        <v>0</v>
      </c>
      <c r="L105">
        <f t="shared" si="45"/>
        <v>0</v>
      </c>
      <c r="M105">
        <f t="shared" si="45"/>
        <v>0</v>
      </c>
      <c r="N105">
        <f t="shared" si="45"/>
        <v>0</v>
      </c>
      <c r="O105">
        <f t="shared" si="45"/>
        <v>0</v>
      </c>
      <c r="P105">
        <f t="shared" si="45"/>
        <v>0</v>
      </c>
      <c r="Q105">
        <f t="shared" si="45"/>
        <v>0</v>
      </c>
      <c r="R105">
        <f t="shared" si="45"/>
        <v>0</v>
      </c>
      <c r="S105">
        <f t="shared" si="45"/>
        <v>0</v>
      </c>
      <c r="T105">
        <f t="shared" si="45"/>
        <v>0</v>
      </c>
      <c r="U105">
        <f t="shared" si="45"/>
        <v>0</v>
      </c>
      <c r="V105">
        <f t="shared" si="45"/>
        <v>0</v>
      </c>
    </row>
    <row r="106" spans="1:22">
      <c r="A106" t="s">
        <v>25</v>
      </c>
      <c r="B106">
        <f>SUM(B105:V105)</f>
        <v>5</v>
      </c>
      <c r="C106">
        <f>SUM(C105:V105)</f>
        <v>5</v>
      </c>
      <c r="D106">
        <f>SUM(D105:V105)</f>
        <v>4</v>
      </c>
      <c r="E106">
        <f>SUM(E105:V105)</f>
        <v>4</v>
      </c>
      <c r="F106">
        <f>SUM(F105:V105)</f>
        <v>4</v>
      </c>
      <c r="G106">
        <f>SUM(G105:V105)</f>
        <v>2</v>
      </c>
      <c r="H106">
        <f>SUM(H105:V105)</f>
        <v>1</v>
      </c>
      <c r="I106">
        <f>SUM(I105:V105)</f>
        <v>1</v>
      </c>
      <c r="J106">
        <f>SUM(J105:V105)</f>
        <v>0</v>
      </c>
      <c r="K106">
        <f>SUM(K105:V105)</f>
        <v>0</v>
      </c>
      <c r="L106">
        <f>SUM(L105:V105)</f>
        <v>0</v>
      </c>
      <c r="M106">
        <f>SUM(M105:V105)</f>
        <v>0</v>
      </c>
      <c r="N106">
        <f>SUM(N105:V105)</f>
        <v>0</v>
      </c>
      <c r="O106">
        <f>SUM(O105:V105)</f>
        <v>0</v>
      </c>
      <c r="P106">
        <f>SUM(P105:V105)</f>
        <v>0</v>
      </c>
      <c r="Q106">
        <f>SUM(Q105:V105)</f>
        <v>0</v>
      </c>
      <c r="R106">
        <f>SUM(R105:V105)</f>
        <v>0</v>
      </c>
      <c r="S106">
        <f>SUM(S105:V105)</f>
        <v>0</v>
      </c>
      <c r="T106">
        <f>SUM(T105:V105)</f>
        <v>0</v>
      </c>
      <c r="U106">
        <f>SUM(U105:V105)</f>
        <v>0</v>
      </c>
      <c r="V106">
        <f>V105</f>
        <v>0</v>
      </c>
    </row>
    <row r="107" spans="1:22">
      <c r="A107" t="s">
        <v>22</v>
      </c>
      <c r="B107">
        <f t="shared" ref="B107:V107" si="46">COUNTIFS($E$23:$E$29,B104,$F$23:$F$29,0)</f>
        <v>0</v>
      </c>
      <c r="C107">
        <f t="shared" si="46"/>
        <v>0</v>
      </c>
      <c r="D107">
        <f t="shared" si="46"/>
        <v>0</v>
      </c>
      <c r="E107">
        <f t="shared" si="46"/>
        <v>0</v>
      </c>
      <c r="F107">
        <f t="shared" si="46"/>
        <v>0</v>
      </c>
      <c r="G107">
        <f t="shared" si="46"/>
        <v>0</v>
      </c>
      <c r="H107">
        <f t="shared" si="46"/>
        <v>0</v>
      </c>
      <c r="I107">
        <f t="shared" si="46"/>
        <v>0</v>
      </c>
      <c r="J107">
        <f t="shared" si="46"/>
        <v>1</v>
      </c>
      <c r="K107">
        <f t="shared" si="46"/>
        <v>0</v>
      </c>
      <c r="L107">
        <f t="shared" si="46"/>
        <v>2</v>
      </c>
      <c r="M107">
        <f t="shared" si="46"/>
        <v>1</v>
      </c>
      <c r="N107">
        <f t="shared" si="46"/>
        <v>0</v>
      </c>
      <c r="O107">
        <f t="shared" si="46"/>
        <v>1</v>
      </c>
      <c r="P107">
        <f t="shared" si="46"/>
        <v>0</v>
      </c>
      <c r="Q107">
        <f t="shared" si="46"/>
        <v>0</v>
      </c>
      <c r="R107">
        <f t="shared" si="46"/>
        <v>0</v>
      </c>
      <c r="S107">
        <f t="shared" si="46"/>
        <v>0</v>
      </c>
      <c r="T107">
        <f t="shared" si="46"/>
        <v>0</v>
      </c>
      <c r="U107">
        <f t="shared" si="46"/>
        <v>0</v>
      </c>
      <c r="V107">
        <f t="shared" si="46"/>
        <v>0</v>
      </c>
    </row>
    <row r="108" spans="1:22">
      <c r="A108" t="s">
        <v>26</v>
      </c>
      <c r="B108">
        <f>B107</f>
        <v>0</v>
      </c>
      <c r="C108">
        <f>SUM(B107:C107)</f>
        <v>0</v>
      </c>
      <c r="D108">
        <f>SUM(B107:D107)</f>
        <v>0</v>
      </c>
      <c r="E108">
        <f>SUM(B107:E107)</f>
        <v>0</v>
      </c>
      <c r="F108">
        <f>SUM(B107:F107)</f>
        <v>0</v>
      </c>
      <c r="G108">
        <f>SUM(B107:G107)</f>
        <v>0</v>
      </c>
      <c r="H108">
        <f>SUM(B107:H107)</f>
        <v>0</v>
      </c>
      <c r="I108">
        <f>SUM(B107:I107)</f>
        <v>0</v>
      </c>
      <c r="J108">
        <f>SUM(B107:J107)</f>
        <v>1</v>
      </c>
      <c r="K108">
        <f>SUM(B107:K107)</f>
        <v>1</v>
      </c>
      <c r="L108">
        <f>SUM(B107:L107)</f>
        <v>3</v>
      </c>
      <c r="M108">
        <f>SUM(B107:M107)</f>
        <v>4</v>
      </c>
      <c r="N108">
        <f>SUM(B107:N107)</f>
        <v>4</v>
      </c>
      <c r="O108">
        <f>SUM(B107:O107)</f>
        <v>5</v>
      </c>
      <c r="P108">
        <f>SUM(B107:P107)</f>
        <v>5</v>
      </c>
      <c r="Q108">
        <f>SUM(B107:Q107)</f>
        <v>5</v>
      </c>
      <c r="R108">
        <f>SUM(B107:R107)</f>
        <v>5</v>
      </c>
      <c r="S108">
        <f>SUM(B107:S107)</f>
        <v>5</v>
      </c>
      <c r="T108">
        <f>SUM(B107:T107)</f>
        <v>5</v>
      </c>
      <c r="U108">
        <f>SUM(B107:U107)</f>
        <v>5</v>
      </c>
      <c r="V108">
        <f>SUM(B107:V107)</f>
        <v>5</v>
      </c>
    </row>
    <row r="109" spans="1:22">
      <c r="A109" t="s">
        <v>24</v>
      </c>
      <c r="B109">
        <f>B106+B108</f>
        <v>5</v>
      </c>
      <c r="C109">
        <f t="shared" ref="C109:V109" si="47">C106+C108</f>
        <v>5</v>
      </c>
      <c r="D109">
        <f t="shared" si="47"/>
        <v>4</v>
      </c>
      <c r="E109">
        <f t="shared" si="47"/>
        <v>4</v>
      </c>
      <c r="F109">
        <f t="shared" si="47"/>
        <v>4</v>
      </c>
      <c r="G109">
        <f t="shared" si="47"/>
        <v>2</v>
      </c>
      <c r="H109">
        <f t="shared" si="47"/>
        <v>1</v>
      </c>
      <c r="I109">
        <f t="shared" si="47"/>
        <v>1</v>
      </c>
      <c r="J109">
        <f t="shared" si="47"/>
        <v>1</v>
      </c>
      <c r="K109">
        <f t="shared" si="47"/>
        <v>1</v>
      </c>
      <c r="L109">
        <f t="shared" si="47"/>
        <v>3</v>
      </c>
      <c r="M109">
        <f t="shared" si="47"/>
        <v>4</v>
      </c>
      <c r="N109">
        <f t="shared" si="47"/>
        <v>4</v>
      </c>
      <c r="O109">
        <f t="shared" si="47"/>
        <v>5</v>
      </c>
      <c r="P109">
        <f t="shared" si="47"/>
        <v>5</v>
      </c>
      <c r="Q109">
        <f t="shared" si="47"/>
        <v>5</v>
      </c>
      <c r="R109">
        <f t="shared" si="47"/>
        <v>5</v>
      </c>
      <c r="S109">
        <f t="shared" si="47"/>
        <v>5</v>
      </c>
      <c r="T109">
        <f t="shared" si="47"/>
        <v>5</v>
      </c>
      <c r="U109">
        <f t="shared" si="47"/>
        <v>5</v>
      </c>
      <c r="V109">
        <f t="shared" si="47"/>
        <v>5</v>
      </c>
    </row>
    <row r="110" spans="1:22">
      <c r="A110" t="s">
        <v>29</v>
      </c>
      <c r="B110" s="2">
        <f>100%-(B109/$I$42)</f>
        <v>0</v>
      </c>
      <c r="C110" s="2">
        <f t="shared" ref="C110:V110" si="48">100%-(C109/$I$42)</f>
        <v>0</v>
      </c>
      <c r="D110" s="2">
        <f t="shared" si="48"/>
        <v>0.19999999999999996</v>
      </c>
      <c r="E110" s="2">
        <f t="shared" si="48"/>
        <v>0.19999999999999996</v>
      </c>
      <c r="F110" s="2">
        <f t="shared" si="48"/>
        <v>0.19999999999999996</v>
      </c>
      <c r="G110" s="2">
        <f t="shared" si="48"/>
        <v>0.6</v>
      </c>
      <c r="H110" s="2">
        <f t="shared" si="48"/>
        <v>0.8</v>
      </c>
      <c r="I110" s="2">
        <f t="shared" si="48"/>
        <v>0.8</v>
      </c>
      <c r="J110" s="2">
        <f t="shared" si="48"/>
        <v>0.8</v>
      </c>
      <c r="K110" s="2">
        <f t="shared" si="48"/>
        <v>0.8</v>
      </c>
      <c r="L110" s="2">
        <f t="shared" si="48"/>
        <v>0.4</v>
      </c>
      <c r="M110" s="2">
        <f t="shared" si="48"/>
        <v>0.19999999999999996</v>
      </c>
      <c r="N110" s="2">
        <f t="shared" si="48"/>
        <v>0.19999999999999996</v>
      </c>
      <c r="O110" s="2">
        <f t="shared" si="48"/>
        <v>0</v>
      </c>
      <c r="P110" s="2">
        <f t="shared" si="48"/>
        <v>0</v>
      </c>
      <c r="Q110" s="2">
        <f t="shared" si="48"/>
        <v>0</v>
      </c>
      <c r="R110" s="2">
        <f t="shared" si="48"/>
        <v>0</v>
      </c>
      <c r="S110" s="2">
        <f t="shared" si="48"/>
        <v>0</v>
      </c>
      <c r="T110" s="2">
        <f t="shared" si="48"/>
        <v>0</v>
      </c>
      <c r="U110" s="2">
        <f t="shared" si="48"/>
        <v>0</v>
      </c>
      <c r="V110" s="2">
        <f t="shared" si="48"/>
        <v>0</v>
      </c>
    </row>
    <row r="111" spans="1:22">
      <c r="A111" t="s">
        <v>28</v>
      </c>
      <c r="B111">
        <f>($I$42-B109)*B104</f>
        <v>0</v>
      </c>
      <c r="C111">
        <f t="shared" ref="C111:V111" si="49">($I$42-C109)*C104</f>
        <v>0</v>
      </c>
      <c r="D111">
        <f t="shared" si="49"/>
        <v>2</v>
      </c>
      <c r="E111">
        <f t="shared" si="49"/>
        <v>3</v>
      </c>
      <c r="F111">
        <f t="shared" si="49"/>
        <v>4</v>
      </c>
      <c r="G111">
        <f t="shared" si="49"/>
        <v>15</v>
      </c>
      <c r="H111">
        <f t="shared" si="49"/>
        <v>24</v>
      </c>
      <c r="I111">
        <f t="shared" si="49"/>
        <v>28</v>
      </c>
      <c r="J111">
        <f t="shared" si="49"/>
        <v>32</v>
      </c>
      <c r="K111">
        <f t="shared" si="49"/>
        <v>36</v>
      </c>
      <c r="L111">
        <f t="shared" si="49"/>
        <v>20</v>
      </c>
      <c r="M111">
        <f t="shared" si="49"/>
        <v>11</v>
      </c>
      <c r="N111">
        <f t="shared" si="49"/>
        <v>12</v>
      </c>
      <c r="O111">
        <f t="shared" si="49"/>
        <v>0</v>
      </c>
      <c r="P111">
        <f t="shared" si="49"/>
        <v>0</v>
      </c>
      <c r="Q111">
        <f t="shared" si="49"/>
        <v>0</v>
      </c>
      <c r="R111">
        <f t="shared" si="49"/>
        <v>0</v>
      </c>
      <c r="S111">
        <f t="shared" si="49"/>
        <v>0</v>
      </c>
      <c r="T111">
        <f t="shared" si="49"/>
        <v>0</v>
      </c>
      <c r="U111">
        <f t="shared" si="49"/>
        <v>0</v>
      </c>
      <c r="V111">
        <f t="shared" si="49"/>
        <v>0</v>
      </c>
    </row>
    <row r="112" spans="1:22">
      <c r="A112" t="s">
        <v>30</v>
      </c>
      <c r="B112">
        <f t="shared" ref="B112:V112" si="50">(B104-$P$22)*($I$42-B109)</f>
        <v>0</v>
      </c>
      <c r="C112">
        <f t="shared" si="50"/>
        <v>0</v>
      </c>
      <c r="D112">
        <f t="shared" si="50"/>
        <v>0</v>
      </c>
      <c r="E112">
        <f t="shared" si="50"/>
        <v>1</v>
      </c>
      <c r="F112">
        <f t="shared" si="50"/>
        <v>2</v>
      </c>
      <c r="G112">
        <f t="shared" si="50"/>
        <v>9</v>
      </c>
      <c r="H112">
        <f t="shared" si="50"/>
        <v>16</v>
      </c>
      <c r="I112">
        <f t="shared" si="50"/>
        <v>20</v>
      </c>
      <c r="J112">
        <f t="shared" si="50"/>
        <v>24</v>
      </c>
      <c r="K112">
        <f t="shared" si="50"/>
        <v>28</v>
      </c>
      <c r="L112">
        <f t="shared" si="50"/>
        <v>16</v>
      </c>
      <c r="M112">
        <f t="shared" si="50"/>
        <v>9</v>
      </c>
      <c r="N112">
        <f t="shared" si="50"/>
        <v>10</v>
      </c>
      <c r="O112">
        <f t="shared" si="50"/>
        <v>0</v>
      </c>
      <c r="P112">
        <f t="shared" si="50"/>
        <v>0</v>
      </c>
      <c r="Q112">
        <f t="shared" si="50"/>
        <v>0</v>
      </c>
      <c r="R112">
        <f t="shared" si="50"/>
        <v>0</v>
      </c>
      <c r="S112">
        <f t="shared" si="50"/>
        <v>0</v>
      </c>
      <c r="T112">
        <f t="shared" si="50"/>
        <v>0</v>
      </c>
      <c r="U112">
        <f t="shared" si="50"/>
        <v>0</v>
      </c>
      <c r="V112">
        <f t="shared" si="50"/>
        <v>0</v>
      </c>
    </row>
    <row r="130" spans="1:22" ht="39">
      <c r="A130" s="10" t="s">
        <v>44</v>
      </c>
    </row>
    <row r="131" spans="1:22">
      <c r="A131" t="s">
        <v>23</v>
      </c>
      <c r="B131">
        <v>0</v>
      </c>
      <c r="C131">
        <v>1</v>
      </c>
      <c r="D131">
        <v>2</v>
      </c>
      <c r="E131">
        <v>3</v>
      </c>
      <c r="F131">
        <v>4</v>
      </c>
      <c r="G131">
        <v>5</v>
      </c>
      <c r="H131">
        <v>6</v>
      </c>
      <c r="I131">
        <v>7</v>
      </c>
      <c r="J131">
        <v>8</v>
      </c>
      <c r="K131">
        <v>9</v>
      </c>
      <c r="L131">
        <v>10</v>
      </c>
      <c r="M131">
        <v>11</v>
      </c>
      <c r="N131">
        <v>12</v>
      </c>
      <c r="O131">
        <v>13</v>
      </c>
      <c r="P131">
        <v>14</v>
      </c>
      <c r="Q131">
        <v>15</v>
      </c>
      <c r="R131">
        <v>16</v>
      </c>
      <c r="S131">
        <v>17</v>
      </c>
      <c r="T131">
        <v>18</v>
      </c>
      <c r="U131">
        <v>19</v>
      </c>
      <c r="V131">
        <v>20</v>
      </c>
    </row>
    <row r="132" spans="1:22">
      <c r="A132" t="s">
        <v>21</v>
      </c>
      <c r="B132">
        <f t="shared" ref="B132:V132" si="51">COUNTIFS($D$23:$D$29,B131,$B$23:$B$29,1)</f>
        <v>0</v>
      </c>
      <c r="C132">
        <f t="shared" si="51"/>
        <v>1</v>
      </c>
      <c r="D132">
        <f t="shared" si="51"/>
        <v>0</v>
      </c>
      <c r="E132">
        <f t="shared" si="51"/>
        <v>0</v>
      </c>
      <c r="F132">
        <f t="shared" si="51"/>
        <v>2</v>
      </c>
      <c r="G132">
        <f t="shared" si="51"/>
        <v>1</v>
      </c>
      <c r="H132">
        <f t="shared" si="51"/>
        <v>0</v>
      </c>
      <c r="I132">
        <f t="shared" si="51"/>
        <v>0</v>
      </c>
      <c r="J132">
        <f t="shared" si="51"/>
        <v>0</v>
      </c>
      <c r="K132">
        <f t="shared" si="51"/>
        <v>0</v>
      </c>
      <c r="L132">
        <f t="shared" si="51"/>
        <v>0</v>
      </c>
      <c r="M132">
        <f t="shared" si="51"/>
        <v>0</v>
      </c>
      <c r="N132">
        <f t="shared" si="51"/>
        <v>0</v>
      </c>
      <c r="O132">
        <f t="shared" si="51"/>
        <v>0</v>
      </c>
      <c r="P132">
        <f t="shared" si="51"/>
        <v>0</v>
      </c>
      <c r="Q132">
        <f t="shared" si="51"/>
        <v>0</v>
      </c>
      <c r="R132">
        <f t="shared" si="51"/>
        <v>0</v>
      </c>
      <c r="S132">
        <f t="shared" si="51"/>
        <v>0</v>
      </c>
      <c r="T132">
        <f t="shared" si="51"/>
        <v>0</v>
      </c>
      <c r="U132">
        <f t="shared" si="51"/>
        <v>0</v>
      </c>
      <c r="V132">
        <f t="shared" si="51"/>
        <v>0</v>
      </c>
    </row>
    <row r="133" spans="1:22">
      <c r="A133" t="s">
        <v>25</v>
      </c>
      <c r="B133">
        <f>SUM(B132:V132)</f>
        <v>4</v>
      </c>
      <c r="C133">
        <f>SUM(C132:V132)</f>
        <v>4</v>
      </c>
      <c r="D133">
        <f>SUM(D132:V132)</f>
        <v>3</v>
      </c>
      <c r="E133">
        <f>SUM(E132:V132)</f>
        <v>3</v>
      </c>
      <c r="F133">
        <f>SUM(F132:V132)</f>
        <v>3</v>
      </c>
      <c r="G133">
        <f>SUM(G132:V132)</f>
        <v>1</v>
      </c>
      <c r="H133">
        <f>SUM(H132:V132)</f>
        <v>0</v>
      </c>
      <c r="I133">
        <f>SUM(I132:V132)</f>
        <v>0</v>
      </c>
      <c r="J133">
        <f>SUM(J132:V132)</f>
        <v>0</v>
      </c>
      <c r="K133">
        <f>SUM(K132:V132)</f>
        <v>0</v>
      </c>
      <c r="L133">
        <f>SUM(L132:V132)</f>
        <v>0</v>
      </c>
      <c r="M133">
        <f>SUM(M132:V132)</f>
        <v>0</v>
      </c>
      <c r="N133">
        <f>SUM(N132:V132)</f>
        <v>0</v>
      </c>
      <c r="O133">
        <f>SUM(O132:V132)</f>
        <v>0</v>
      </c>
      <c r="P133">
        <f>SUM(P132:V132)</f>
        <v>0</v>
      </c>
      <c r="Q133">
        <f>SUM(Q132:V132)</f>
        <v>0</v>
      </c>
      <c r="R133">
        <f>SUM(R132:V132)</f>
        <v>0</v>
      </c>
      <c r="S133">
        <f>SUM(S132:V132)</f>
        <v>0</v>
      </c>
      <c r="T133">
        <f>SUM(T132:V132)</f>
        <v>0</v>
      </c>
      <c r="U133">
        <f>SUM(U132:V132)</f>
        <v>0</v>
      </c>
      <c r="V133">
        <f>V132</f>
        <v>0</v>
      </c>
    </row>
    <row r="134" spans="1:22">
      <c r="A134" t="s">
        <v>22</v>
      </c>
      <c r="B134">
        <f t="shared" ref="B134:V134" si="52">COUNTIFS($E$23:$E$29,B131,$B$23:$B$29,1)</f>
        <v>0</v>
      </c>
      <c r="C134">
        <f t="shared" si="52"/>
        <v>0</v>
      </c>
      <c r="D134">
        <f t="shared" si="52"/>
        <v>0</v>
      </c>
      <c r="E134">
        <f t="shared" si="52"/>
        <v>0</v>
      </c>
      <c r="F134">
        <f t="shared" si="52"/>
        <v>0</v>
      </c>
      <c r="G134">
        <f t="shared" si="52"/>
        <v>0</v>
      </c>
      <c r="H134">
        <f t="shared" si="52"/>
        <v>0</v>
      </c>
      <c r="I134">
        <f t="shared" si="52"/>
        <v>1</v>
      </c>
      <c r="J134">
        <f t="shared" si="52"/>
        <v>1</v>
      </c>
      <c r="K134">
        <f t="shared" si="52"/>
        <v>0</v>
      </c>
      <c r="L134">
        <f t="shared" si="52"/>
        <v>1</v>
      </c>
      <c r="M134">
        <f t="shared" si="52"/>
        <v>1</v>
      </c>
      <c r="N134">
        <f t="shared" si="52"/>
        <v>0</v>
      </c>
      <c r="O134">
        <f t="shared" si="52"/>
        <v>0</v>
      </c>
      <c r="P134">
        <f t="shared" si="52"/>
        <v>0</v>
      </c>
      <c r="Q134">
        <f t="shared" si="52"/>
        <v>0</v>
      </c>
      <c r="R134">
        <f t="shared" si="52"/>
        <v>0</v>
      </c>
      <c r="S134">
        <f t="shared" si="52"/>
        <v>0</v>
      </c>
      <c r="T134">
        <f t="shared" si="52"/>
        <v>0</v>
      </c>
      <c r="U134">
        <f t="shared" si="52"/>
        <v>0</v>
      </c>
      <c r="V134">
        <f t="shared" si="52"/>
        <v>0</v>
      </c>
    </row>
    <row r="135" spans="1:22">
      <c r="A135" t="s">
        <v>26</v>
      </c>
      <c r="B135">
        <f>B134</f>
        <v>0</v>
      </c>
      <c r="C135">
        <f>SUM(B134:C134)</f>
        <v>0</v>
      </c>
      <c r="D135">
        <f>SUM(B134:D134)</f>
        <v>0</v>
      </c>
      <c r="E135">
        <f>SUM(B134:E134)</f>
        <v>0</v>
      </c>
      <c r="F135">
        <f>SUM(B134:F134)</f>
        <v>0</v>
      </c>
      <c r="G135">
        <f>SUM(B134:G134)</f>
        <v>0</v>
      </c>
      <c r="H135">
        <f>SUM(B134:H134)</f>
        <v>0</v>
      </c>
      <c r="I135">
        <f>SUM(B134:I134)</f>
        <v>1</v>
      </c>
      <c r="J135">
        <f>SUM(B134:J134)</f>
        <v>2</v>
      </c>
      <c r="K135">
        <f>SUM(B134:K134)</f>
        <v>2</v>
      </c>
      <c r="L135">
        <f>SUM(B134:L134)</f>
        <v>3</v>
      </c>
      <c r="M135">
        <f>SUM(B134:M134)</f>
        <v>4</v>
      </c>
      <c r="N135">
        <f>SUM(B134:N134)</f>
        <v>4</v>
      </c>
      <c r="O135">
        <f>SUM(B134:O134)</f>
        <v>4</v>
      </c>
      <c r="P135">
        <f>SUM(B134:P134)</f>
        <v>4</v>
      </c>
      <c r="Q135">
        <f>SUM(B134:Q134)</f>
        <v>4</v>
      </c>
      <c r="R135">
        <f>SUM(B134:R134)</f>
        <v>4</v>
      </c>
      <c r="S135">
        <f>SUM(B134:S134)</f>
        <v>4</v>
      </c>
      <c r="T135">
        <f>SUM(B134:T134)</f>
        <v>4</v>
      </c>
      <c r="U135">
        <f>SUM(B134:U134)</f>
        <v>4</v>
      </c>
      <c r="V135">
        <f>SUM(B134:V134)</f>
        <v>4</v>
      </c>
    </row>
    <row r="136" spans="1:22">
      <c r="A136" t="s">
        <v>24</v>
      </c>
      <c r="B136">
        <f>B133+B135</f>
        <v>4</v>
      </c>
      <c r="C136">
        <f t="shared" ref="C136:V136" si="53">C133+C135</f>
        <v>4</v>
      </c>
      <c r="D136">
        <f t="shared" si="53"/>
        <v>3</v>
      </c>
      <c r="E136">
        <f t="shared" si="53"/>
        <v>3</v>
      </c>
      <c r="F136">
        <f t="shared" si="53"/>
        <v>3</v>
      </c>
      <c r="G136">
        <f t="shared" si="53"/>
        <v>1</v>
      </c>
      <c r="H136">
        <f t="shared" si="53"/>
        <v>0</v>
      </c>
      <c r="I136">
        <f t="shared" si="53"/>
        <v>1</v>
      </c>
      <c r="J136">
        <f t="shared" si="53"/>
        <v>2</v>
      </c>
      <c r="K136">
        <f t="shared" si="53"/>
        <v>2</v>
      </c>
      <c r="L136">
        <f t="shared" si="53"/>
        <v>3</v>
      </c>
      <c r="M136">
        <f t="shared" si="53"/>
        <v>4</v>
      </c>
      <c r="N136">
        <f t="shared" si="53"/>
        <v>4</v>
      </c>
      <c r="O136">
        <f t="shared" si="53"/>
        <v>4</v>
      </c>
      <c r="P136">
        <f t="shared" si="53"/>
        <v>4</v>
      </c>
      <c r="Q136">
        <f t="shared" si="53"/>
        <v>4</v>
      </c>
      <c r="R136">
        <f t="shared" si="53"/>
        <v>4</v>
      </c>
      <c r="S136">
        <f t="shared" si="53"/>
        <v>4</v>
      </c>
      <c r="T136">
        <f t="shared" si="53"/>
        <v>4</v>
      </c>
      <c r="U136">
        <f t="shared" si="53"/>
        <v>4</v>
      </c>
      <c r="V136">
        <f t="shared" si="53"/>
        <v>4</v>
      </c>
    </row>
    <row r="137" spans="1:22">
      <c r="A137" t="s">
        <v>29</v>
      </c>
      <c r="B137" s="2">
        <f>100%-(B136/$K$42)</f>
        <v>0</v>
      </c>
      <c r="C137" s="2">
        <f t="shared" ref="C137:V137" si="54">100%-(C136/$K$42)</f>
        <v>0</v>
      </c>
      <c r="D137" s="2">
        <f t="shared" si="54"/>
        <v>0.25</v>
      </c>
      <c r="E137" s="2">
        <f t="shared" si="54"/>
        <v>0.25</v>
      </c>
      <c r="F137" s="2">
        <f t="shared" si="54"/>
        <v>0.25</v>
      </c>
      <c r="G137" s="2">
        <f t="shared" si="54"/>
        <v>0.75</v>
      </c>
      <c r="H137" s="2">
        <f t="shared" si="54"/>
        <v>1</v>
      </c>
      <c r="I137" s="2">
        <f t="shared" si="54"/>
        <v>0.75</v>
      </c>
      <c r="J137" s="2">
        <f t="shared" si="54"/>
        <v>0.5</v>
      </c>
      <c r="K137" s="2">
        <f t="shared" si="54"/>
        <v>0.5</v>
      </c>
      <c r="L137" s="2">
        <f t="shared" si="54"/>
        <v>0.25</v>
      </c>
      <c r="M137" s="2">
        <f t="shared" si="54"/>
        <v>0</v>
      </c>
      <c r="N137" s="2">
        <f t="shared" si="54"/>
        <v>0</v>
      </c>
      <c r="O137" s="2">
        <f t="shared" si="54"/>
        <v>0</v>
      </c>
      <c r="P137" s="2">
        <f t="shared" si="54"/>
        <v>0</v>
      </c>
      <c r="Q137" s="2">
        <f t="shared" si="54"/>
        <v>0</v>
      </c>
      <c r="R137" s="2">
        <f t="shared" si="54"/>
        <v>0</v>
      </c>
      <c r="S137" s="2">
        <f t="shared" si="54"/>
        <v>0</v>
      </c>
      <c r="T137" s="2">
        <f t="shared" si="54"/>
        <v>0</v>
      </c>
      <c r="U137" s="2">
        <f t="shared" si="54"/>
        <v>0</v>
      </c>
      <c r="V137" s="2">
        <f t="shared" si="54"/>
        <v>0</v>
      </c>
    </row>
    <row r="138" spans="1:22">
      <c r="A138" t="s">
        <v>28</v>
      </c>
      <c r="B138">
        <f>($K$42-B136)*B131</f>
        <v>0</v>
      </c>
      <c r="C138">
        <f t="shared" ref="C138:V138" si="55">($K$42-C136)*C131</f>
        <v>0</v>
      </c>
      <c r="D138">
        <f t="shared" si="55"/>
        <v>2</v>
      </c>
      <c r="E138">
        <f t="shared" si="55"/>
        <v>3</v>
      </c>
      <c r="F138">
        <f t="shared" si="55"/>
        <v>4</v>
      </c>
      <c r="G138">
        <f t="shared" si="55"/>
        <v>15</v>
      </c>
      <c r="H138">
        <f t="shared" si="55"/>
        <v>24</v>
      </c>
      <c r="I138">
        <f t="shared" si="55"/>
        <v>21</v>
      </c>
      <c r="J138">
        <f t="shared" si="55"/>
        <v>16</v>
      </c>
      <c r="K138">
        <f t="shared" si="55"/>
        <v>18</v>
      </c>
      <c r="L138">
        <f t="shared" si="55"/>
        <v>10</v>
      </c>
      <c r="M138">
        <f t="shared" si="55"/>
        <v>0</v>
      </c>
      <c r="N138">
        <f t="shared" si="55"/>
        <v>0</v>
      </c>
      <c r="O138">
        <f t="shared" si="55"/>
        <v>0</v>
      </c>
      <c r="P138">
        <f t="shared" si="55"/>
        <v>0</v>
      </c>
      <c r="Q138">
        <f t="shared" si="55"/>
        <v>0</v>
      </c>
      <c r="R138">
        <f t="shared" si="55"/>
        <v>0</v>
      </c>
      <c r="S138">
        <f t="shared" si="55"/>
        <v>0</v>
      </c>
      <c r="T138">
        <f t="shared" si="55"/>
        <v>0</v>
      </c>
      <c r="U138">
        <f t="shared" si="55"/>
        <v>0</v>
      </c>
      <c r="V138">
        <f t="shared" si="55"/>
        <v>0</v>
      </c>
    </row>
    <row r="139" spans="1:22">
      <c r="A139" t="s">
        <v>30</v>
      </c>
      <c r="B139">
        <f t="shared" ref="B139:V139" si="56">(B131-$P$22)*($K$42-B136)</f>
        <v>0</v>
      </c>
      <c r="C139">
        <f t="shared" si="56"/>
        <v>0</v>
      </c>
      <c r="D139">
        <f t="shared" si="56"/>
        <v>0</v>
      </c>
      <c r="E139">
        <f t="shared" si="56"/>
        <v>1</v>
      </c>
      <c r="F139">
        <f t="shared" si="56"/>
        <v>2</v>
      </c>
      <c r="G139">
        <f t="shared" si="56"/>
        <v>9</v>
      </c>
      <c r="H139">
        <f t="shared" si="56"/>
        <v>16</v>
      </c>
      <c r="I139">
        <f t="shared" si="56"/>
        <v>15</v>
      </c>
      <c r="J139">
        <f t="shared" si="56"/>
        <v>12</v>
      </c>
      <c r="K139">
        <f t="shared" si="56"/>
        <v>14</v>
      </c>
      <c r="L139">
        <f t="shared" si="56"/>
        <v>8</v>
      </c>
      <c r="M139">
        <f t="shared" si="56"/>
        <v>0</v>
      </c>
      <c r="N139">
        <f t="shared" si="56"/>
        <v>0</v>
      </c>
      <c r="O139">
        <f t="shared" si="56"/>
        <v>0</v>
      </c>
      <c r="P139">
        <f t="shared" si="56"/>
        <v>0</v>
      </c>
      <c r="Q139">
        <f t="shared" si="56"/>
        <v>0</v>
      </c>
      <c r="R139">
        <f t="shared" si="56"/>
        <v>0</v>
      </c>
      <c r="S139">
        <f t="shared" si="56"/>
        <v>0</v>
      </c>
      <c r="T139">
        <f t="shared" si="56"/>
        <v>0</v>
      </c>
      <c r="U139">
        <f t="shared" si="56"/>
        <v>0</v>
      </c>
      <c r="V139">
        <f t="shared" si="56"/>
        <v>0</v>
      </c>
    </row>
    <row r="158" spans="1:22" ht="39">
      <c r="A158" s="10" t="s">
        <v>45</v>
      </c>
    </row>
    <row r="159" spans="1:22">
      <c r="A159" t="s">
        <v>23</v>
      </c>
      <c r="B159">
        <v>0</v>
      </c>
      <c r="C159">
        <v>1</v>
      </c>
      <c r="D159">
        <v>2</v>
      </c>
      <c r="E159">
        <v>3</v>
      </c>
      <c r="F159">
        <v>4</v>
      </c>
      <c r="G159">
        <v>5</v>
      </c>
      <c r="H159">
        <v>6</v>
      </c>
      <c r="I159">
        <v>7</v>
      </c>
      <c r="J159">
        <v>8</v>
      </c>
      <c r="K159">
        <v>9</v>
      </c>
      <c r="L159">
        <v>10</v>
      </c>
      <c r="M159">
        <v>11</v>
      </c>
      <c r="N159">
        <v>12</v>
      </c>
      <c r="O159">
        <v>13</v>
      </c>
      <c r="P159">
        <v>14</v>
      </c>
      <c r="Q159">
        <v>15</v>
      </c>
      <c r="R159">
        <v>16</v>
      </c>
      <c r="S159">
        <v>17</v>
      </c>
      <c r="T159">
        <v>18</v>
      </c>
      <c r="U159">
        <v>19</v>
      </c>
      <c r="V159">
        <v>20</v>
      </c>
    </row>
    <row r="160" spans="1:22">
      <c r="A160" t="s">
        <v>21</v>
      </c>
      <c r="B160">
        <f t="shared" ref="B160:V160" si="57">COUNTIFS($D$23:$D$29,B159,$B$23:$B$29,0)</f>
        <v>0</v>
      </c>
      <c r="C160">
        <f t="shared" si="57"/>
        <v>1</v>
      </c>
      <c r="D160">
        <f t="shared" si="57"/>
        <v>0</v>
      </c>
      <c r="E160">
        <f t="shared" si="57"/>
        <v>1</v>
      </c>
      <c r="F160">
        <f t="shared" si="57"/>
        <v>0</v>
      </c>
      <c r="G160">
        <f t="shared" si="57"/>
        <v>0</v>
      </c>
      <c r="H160">
        <f t="shared" si="57"/>
        <v>0</v>
      </c>
      <c r="I160">
        <f t="shared" si="57"/>
        <v>1</v>
      </c>
      <c r="J160">
        <f t="shared" si="57"/>
        <v>0</v>
      </c>
      <c r="K160">
        <f t="shared" si="57"/>
        <v>0</v>
      </c>
      <c r="L160">
        <f t="shared" si="57"/>
        <v>0</v>
      </c>
      <c r="M160">
        <f t="shared" si="57"/>
        <v>0</v>
      </c>
      <c r="N160">
        <f t="shared" si="57"/>
        <v>0</v>
      </c>
      <c r="O160">
        <f t="shared" si="57"/>
        <v>0</v>
      </c>
      <c r="P160">
        <f t="shared" si="57"/>
        <v>0</v>
      </c>
      <c r="Q160">
        <f t="shared" si="57"/>
        <v>0</v>
      </c>
      <c r="R160">
        <f t="shared" si="57"/>
        <v>0</v>
      </c>
      <c r="S160">
        <f t="shared" si="57"/>
        <v>0</v>
      </c>
      <c r="T160">
        <f t="shared" si="57"/>
        <v>0</v>
      </c>
      <c r="U160">
        <f t="shared" si="57"/>
        <v>0</v>
      </c>
      <c r="V160">
        <f t="shared" si="57"/>
        <v>0</v>
      </c>
    </row>
    <row r="161" spans="1:22">
      <c r="A161" t="s">
        <v>25</v>
      </c>
      <c r="B161">
        <f>SUM(B160:V160)</f>
        <v>3</v>
      </c>
      <c r="C161">
        <f>SUM(C160:V160)</f>
        <v>3</v>
      </c>
      <c r="D161">
        <f>SUM(D160:V160)</f>
        <v>2</v>
      </c>
      <c r="E161">
        <f>SUM(E160:V160)</f>
        <v>2</v>
      </c>
      <c r="F161">
        <f>SUM(F160:V160)</f>
        <v>1</v>
      </c>
      <c r="G161">
        <f>SUM(G160:V160)</f>
        <v>1</v>
      </c>
      <c r="H161">
        <f>SUM(H160:V160)</f>
        <v>1</v>
      </c>
      <c r="I161">
        <f>SUM(I160:V160)</f>
        <v>1</v>
      </c>
      <c r="J161">
        <f>SUM(J160:V160)</f>
        <v>0</v>
      </c>
      <c r="K161">
        <f>SUM(K160:V160)</f>
        <v>0</v>
      </c>
      <c r="L161">
        <f>SUM(L160:V160)</f>
        <v>0</v>
      </c>
      <c r="M161">
        <f>SUM(M160:V160)</f>
        <v>0</v>
      </c>
      <c r="N161">
        <f>SUM(N160:V160)</f>
        <v>0</v>
      </c>
      <c r="O161">
        <f>SUM(O160:V160)</f>
        <v>0</v>
      </c>
      <c r="P161">
        <f>SUM(P160:V160)</f>
        <v>0</v>
      </c>
      <c r="Q161">
        <f>SUM(Q160:V160)</f>
        <v>0</v>
      </c>
      <c r="R161">
        <f>SUM(R160:V160)</f>
        <v>0</v>
      </c>
      <c r="S161">
        <f>SUM(S160:V160)</f>
        <v>0</v>
      </c>
      <c r="T161">
        <f>SUM(T160:V160)</f>
        <v>0</v>
      </c>
      <c r="U161">
        <f>SUM(U160:V160)</f>
        <v>0</v>
      </c>
      <c r="V161">
        <f>V160</f>
        <v>0</v>
      </c>
    </row>
    <row r="162" spans="1:22">
      <c r="A162" t="s">
        <v>22</v>
      </c>
      <c r="B162">
        <f t="shared" ref="B162:V162" si="58">COUNTIFS($E$23:$E$29,B159,$B$23:$B$29,0)</f>
        <v>0</v>
      </c>
      <c r="C162">
        <f t="shared" si="58"/>
        <v>0</v>
      </c>
      <c r="D162">
        <f t="shared" si="58"/>
        <v>0</v>
      </c>
      <c r="E162">
        <f t="shared" si="58"/>
        <v>0</v>
      </c>
      <c r="F162">
        <f t="shared" si="58"/>
        <v>0</v>
      </c>
      <c r="G162">
        <f t="shared" si="58"/>
        <v>0</v>
      </c>
      <c r="H162">
        <f t="shared" si="58"/>
        <v>0</v>
      </c>
      <c r="I162">
        <f t="shared" si="58"/>
        <v>0</v>
      </c>
      <c r="J162">
        <f t="shared" si="58"/>
        <v>0</v>
      </c>
      <c r="K162">
        <f t="shared" si="58"/>
        <v>1</v>
      </c>
      <c r="L162">
        <f t="shared" si="58"/>
        <v>1</v>
      </c>
      <c r="M162">
        <f t="shared" si="58"/>
        <v>0</v>
      </c>
      <c r="N162">
        <f t="shared" si="58"/>
        <v>0</v>
      </c>
      <c r="O162">
        <f t="shared" si="58"/>
        <v>1</v>
      </c>
      <c r="P162">
        <f t="shared" si="58"/>
        <v>0</v>
      </c>
      <c r="Q162">
        <f t="shared" si="58"/>
        <v>0</v>
      </c>
      <c r="R162">
        <f t="shared" si="58"/>
        <v>0</v>
      </c>
      <c r="S162">
        <f t="shared" si="58"/>
        <v>0</v>
      </c>
      <c r="T162">
        <f t="shared" si="58"/>
        <v>0</v>
      </c>
      <c r="U162">
        <f t="shared" si="58"/>
        <v>0</v>
      </c>
      <c r="V162">
        <f t="shared" si="58"/>
        <v>0</v>
      </c>
    </row>
    <row r="163" spans="1:22">
      <c r="A163" t="s">
        <v>26</v>
      </c>
      <c r="B163">
        <f>B162</f>
        <v>0</v>
      </c>
      <c r="C163">
        <f>SUM(B162:C162)</f>
        <v>0</v>
      </c>
      <c r="D163">
        <f>SUM(B162:D162)</f>
        <v>0</v>
      </c>
      <c r="E163">
        <f>SUM(B162:E162)</f>
        <v>0</v>
      </c>
      <c r="F163">
        <f>SUM(B162:F162)</f>
        <v>0</v>
      </c>
      <c r="G163">
        <f>SUM(B162:G162)</f>
        <v>0</v>
      </c>
      <c r="H163">
        <f>SUM(B162:H162)</f>
        <v>0</v>
      </c>
      <c r="I163">
        <f>SUM(B162:I162)</f>
        <v>0</v>
      </c>
      <c r="J163">
        <f>SUM(B162:J162)</f>
        <v>0</v>
      </c>
      <c r="K163">
        <f>SUM(B162:K162)</f>
        <v>1</v>
      </c>
      <c r="L163">
        <f>SUM(B162:L162)</f>
        <v>2</v>
      </c>
      <c r="M163">
        <f>SUM(B162:M162)</f>
        <v>2</v>
      </c>
      <c r="N163">
        <f>SUM(B162:N162)</f>
        <v>2</v>
      </c>
      <c r="O163">
        <f>SUM(B162:O162)</f>
        <v>3</v>
      </c>
      <c r="P163">
        <f>SUM(B162:P162)</f>
        <v>3</v>
      </c>
      <c r="Q163">
        <f>SUM(B162:Q162)</f>
        <v>3</v>
      </c>
      <c r="R163">
        <f>SUM(B162:R162)</f>
        <v>3</v>
      </c>
      <c r="S163">
        <f>SUM(B162:S162)</f>
        <v>3</v>
      </c>
      <c r="T163">
        <f>SUM(B162:T162)</f>
        <v>3</v>
      </c>
      <c r="U163">
        <f>SUM(B162:U162)</f>
        <v>3</v>
      </c>
      <c r="V163">
        <f>SUM(B162:V162)</f>
        <v>3</v>
      </c>
    </row>
    <row r="164" spans="1:22">
      <c r="A164" t="s">
        <v>24</v>
      </c>
      <c r="B164">
        <f>B161+B163</f>
        <v>3</v>
      </c>
      <c r="C164">
        <f t="shared" ref="C164:V164" si="59">C161+C163</f>
        <v>3</v>
      </c>
      <c r="D164">
        <f t="shared" si="59"/>
        <v>2</v>
      </c>
      <c r="E164">
        <f t="shared" si="59"/>
        <v>2</v>
      </c>
      <c r="F164">
        <f t="shared" si="59"/>
        <v>1</v>
      </c>
      <c r="G164">
        <f t="shared" si="59"/>
        <v>1</v>
      </c>
      <c r="H164">
        <f t="shared" si="59"/>
        <v>1</v>
      </c>
      <c r="I164">
        <f t="shared" si="59"/>
        <v>1</v>
      </c>
      <c r="J164">
        <f t="shared" si="59"/>
        <v>0</v>
      </c>
      <c r="K164">
        <f t="shared" si="59"/>
        <v>1</v>
      </c>
      <c r="L164">
        <f t="shared" si="59"/>
        <v>2</v>
      </c>
      <c r="M164">
        <f t="shared" si="59"/>
        <v>2</v>
      </c>
      <c r="N164">
        <f t="shared" si="59"/>
        <v>2</v>
      </c>
      <c r="O164">
        <f t="shared" si="59"/>
        <v>3</v>
      </c>
      <c r="P164">
        <f t="shared" si="59"/>
        <v>3</v>
      </c>
      <c r="Q164">
        <f t="shared" si="59"/>
        <v>3</v>
      </c>
      <c r="R164">
        <f t="shared" si="59"/>
        <v>3</v>
      </c>
      <c r="S164">
        <f t="shared" si="59"/>
        <v>3</v>
      </c>
      <c r="T164">
        <f t="shared" si="59"/>
        <v>3</v>
      </c>
      <c r="U164">
        <f t="shared" si="59"/>
        <v>3</v>
      </c>
      <c r="V164">
        <f t="shared" si="59"/>
        <v>3</v>
      </c>
    </row>
    <row r="165" spans="1:22">
      <c r="A165" t="s">
        <v>29</v>
      </c>
      <c r="B165" s="2">
        <f>100%-(B164/$M$42)</f>
        <v>0</v>
      </c>
      <c r="C165" s="2">
        <f t="shared" ref="C165:V165" si="60">100%-(C164/$M$42)</f>
        <v>0</v>
      </c>
      <c r="D165" s="2">
        <f t="shared" si="60"/>
        <v>0.33333333333333337</v>
      </c>
      <c r="E165" s="2">
        <f t="shared" si="60"/>
        <v>0.33333333333333337</v>
      </c>
      <c r="F165" s="2">
        <f t="shared" si="60"/>
        <v>0.66666666666666674</v>
      </c>
      <c r="G165" s="2">
        <f t="shared" si="60"/>
        <v>0.66666666666666674</v>
      </c>
      <c r="H165" s="2">
        <f t="shared" si="60"/>
        <v>0.66666666666666674</v>
      </c>
      <c r="I165" s="2">
        <f t="shared" si="60"/>
        <v>0.66666666666666674</v>
      </c>
      <c r="J165" s="2">
        <f t="shared" si="60"/>
        <v>1</v>
      </c>
      <c r="K165" s="2">
        <f t="shared" si="60"/>
        <v>0.66666666666666674</v>
      </c>
      <c r="L165" s="2">
        <f t="shared" si="60"/>
        <v>0.33333333333333337</v>
      </c>
      <c r="M165" s="2">
        <f t="shared" si="60"/>
        <v>0.33333333333333337</v>
      </c>
      <c r="N165" s="2">
        <f t="shared" si="60"/>
        <v>0.33333333333333337</v>
      </c>
      <c r="O165" s="2">
        <f t="shared" si="60"/>
        <v>0</v>
      </c>
      <c r="P165" s="2">
        <f t="shared" si="60"/>
        <v>0</v>
      </c>
      <c r="Q165" s="2">
        <f t="shared" si="60"/>
        <v>0</v>
      </c>
      <c r="R165" s="2">
        <f t="shared" si="60"/>
        <v>0</v>
      </c>
      <c r="S165" s="2">
        <f t="shared" si="60"/>
        <v>0</v>
      </c>
      <c r="T165" s="2">
        <f t="shared" si="60"/>
        <v>0</v>
      </c>
      <c r="U165" s="2">
        <f t="shared" si="60"/>
        <v>0</v>
      </c>
      <c r="V165" s="2">
        <f t="shared" si="60"/>
        <v>0</v>
      </c>
    </row>
    <row r="166" spans="1:22">
      <c r="A166" t="s">
        <v>28</v>
      </c>
      <c r="B166">
        <f>($M$42-B164)*B159</f>
        <v>0</v>
      </c>
      <c r="C166">
        <f t="shared" ref="C166:V166" si="61">($M$42-C164)*C159</f>
        <v>0</v>
      </c>
      <c r="D166">
        <f t="shared" si="61"/>
        <v>2</v>
      </c>
      <c r="E166">
        <f t="shared" si="61"/>
        <v>3</v>
      </c>
      <c r="F166">
        <f t="shared" si="61"/>
        <v>8</v>
      </c>
      <c r="G166">
        <f t="shared" si="61"/>
        <v>10</v>
      </c>
      <c r="H166">
        <f t="shared" si="61"/>
        <v>12</v>
      </c>
      <c r="I166">
        <f t="shared" si="61"/>
        <v>14</v>
      </c>
      <c r="J166">
        <f t="shared" si="61"/>
        <v>24</v>
      </c>
      <c r="K166">
        <f t="shared" si="61"/>
        <v>18</v>
      </c>
      <c r="L166">
        <f t="shared" si="61"/>
        <v>10</v>
      </c>
      <c r="M166">
        <f t="shared" si="61"/>
        <v>11</v>
      </c>
      <c r="N166">
        <f t="shared" si="61"/>
        <v>12</v>
      </c>
      <c r="O166">
        <f t="shared" si="61"/>
        <v>0</v>
      </c>
      <c r="P166">
        <f t="shared" si="61"/>
        <v>0</v>
      </c>
      <c r="Q166">
        <f t="shared" si="61"/>
        <v>0</v>
      </c>
      <c r="R166">
        <f t="shared" si="61"/>
        <v>0</v>
      </c>
      <c r="S166">
        <f t="shared" si="61"/>
        <v>0</v>
      </c>
      <c r="T166">
        <f t="shared" si="61"/>
        <v>0</v>
      </c>
      <c r="U166">
        <f t="shared" si="61"/>
        <v>0</v>
      </c>
      <c r="V166">
        <f t="shared" si="61"/>
        <v>0</v>
      </c>
    </row>
    <row r="167" spans="1:22">
      <c r="A167" t="s">
        <v>30</v>
      </c>
      <c r="B167">
        <f t="shared" ref="B167:V167" si="62">(B159-$P$22)*($M$42-B164)</f>
        <v>0</v>
      </c>
      <c r="C167">
        <f t="shared" si="62"/>
        <v>0</v>
      </c>
      <c r="D167">
        <f t="shared" si="62"/>
        <v>0</v>
      </c>
      <c r="E167">
        <f t="shared" si="62"/>
        <v>1</v>
      </c>
      <c r="F167">
        <f t="shared" si="62"/>
        <v>4</v>
      </c>
      <c r="G167">
        <f t="shared" si="62"/>
        <v>6</v>
      </c>
      <c r="H167">
        <f t="shared" si="62"/>
        <v>8</v>
      </c>
      <c r="I167">
        <f t="shared" si="62"/>
        <v>10</v>
      </c>
      <c r="J167">
        <f t="shared" si="62"/>
        <v>18</v>
      </c>
      <c r="K167">
        <f t="shared" si="62"/>
        <v>14</v>
      </c>
      <c r="L167">
        <f t="shared" si="62"/>
        <v>8</v>
      </c>
      <c r="M167">
        <f t="shared" si="62"/>
        <v>9</v>
      </c>
      <c r="N167">
        <f t="shared" si="62"/>
        <v>10</v>
      </c>
      <c r="O167">
        <f t="shared" si="62"/>
        <v>0</v>
      </c>
      <c r="P167">
        <f t="shared" si="62"/>
        <v>0</v>
      </c>
      <c r="Q167">
        <f t="shared" si="62"/>
        <v>0</v>
      </c>
      <c r="R167">
        <f t="shared" si="62"/>
        <v>0</v>
      </c>
      <c r="S167">
        <f t="shared" si="62"/>
        <v>0</v>
      </c>
      <c r="T167">
        <f t="shared" si="62"/>
        <v>0</v>
      </c>
      <c r="U167">
        <f t="shared" si="62"/>
        <v>0</v>
      </c>
      <c r="V167">
        <f t="shared" si="62"/>
        <v>0</v>
      </c>
    </row>
    <row r="184" spans="1:22" ht="39">
      <c r="A184" s="10" t="s">
        <v>48</v>
      </c>
    </row>
    <row r="185" spans="1:22">
      <c r="A185" t="s">
        <v>23</v>
      </c>
      <c r="B185">
        <v>0</v>
      </c>
      <c r="C185">
        <v>1</v>
      </c>
      <c r="D185">
        <v>2</v>
      </c>
      <c r="E185">
        <v>3</v>
      </c>
      <c r="F185">
        <v>4</v>
      </c>
      <c r="G185">
        <v>5</v>
      </c>
      <c r="H185">
        <v>6</v>
      </c>
      <c r="I185">
        <v>7</v>
      </c>
      <c r="J185">
        <v>8</v>
      </c>
      <c r="K185">
        <v>9</v>
      </c>
      <c r="L185">
        <v>10</v>
      </c>
      <c r="M185">
        <v>11</v>
      </c>
      <c r="N185">
        <v>12</v>
      </c>
      <c r="O185">
        <v>13</v>
      </c>
      <c r="P185">
        <v>14</v>
      </c>
      <c r="Q185">
        <v>15</v>
      </c>
      <c r="R185">
        <v>16</v>
      </c>
      <c r="S185">
        <v>17</v>
      </c>
      <c r="T185">
        <v>18</v>
      </c>
      <c r="U185">
        <v>19</v>
      </c>
      <c r="V185">
        <v>20</v>
      </c>
    </row>
    <row r="186" spans="1:22">
      <c r="A186" t="s">
        <v>21</v>
      </c>
      <c r="B186">
        <f t="shared" ref="B186:V186" si="63">COUNTIFS($D$23:$D$29,B185,$C$23:$C$29,0)</f>
        <v>0</v>
      </c>
      <c r="C186">
        <f t="shared" si="63"/>
        <v>2</v>
      </c>
      <c r="D186">
        <f t="shared" si="63"/>
        <v>0</v>
      </c>
      <c r="E186">
        <f t="shared" si="63"/>
        <v>0</v>
      </c>
      <c r="F186">
        <f t="shared" si="63"/>
        <v>2</v>
      </c>
      <c r="G186">
        <f t="shared" si="63"/>
        <v>0</v>
      </c>
      <c r="H186">
        <f t="shared" si="63"/>
        <v>0</v>
      </c>
      <c r="I186">
        <f t="shared" si="63"/>
        <v>1</v>
      </c>
      <c r="J186">
        <f t="shared" si="63"/>
        <v>0</v>
      </c>
      <c r="K186">
        <f t="shared" si="63"/>
        <v>0</v>
      </c>
      <c r="L186">
        <f t="shared" si="63"/>
        <v>0</v>
      </c>
      <c r="M186">
        <f t="shared" si="63"/>
        <v>0</v>
      </c>
      <c r="N186">
        <f t="shared" si="63"/>
        <v>0</v>
      </c>
      <c r="O186">
        <f t="shared" si="63"/>
        <v>0</v>
      </c>
      <c r="P186">
        <f t="shared" si="63"/>
        <v>0</v>
      </c>
      <c r="Q186">
        <f t="shared" si="63"/>
        <v>0</v>
      </c>
      <c r="R186">
        <f t="shared" si="63"/>
        <v>0</v>
      </c>
      <c r="S186">
        <f t="shared" si="63"/>
        <v>0</v>
      </c>
      <c r="T186">
        <f t="shared" si="63"/>
        <v>0</v>
      </c>
      <c r="U186">
        <f t="shared" si="63"/>
        <v>0</v>
      </c>
      <c r="V186">
        <f t="shared" si="63"/>
        <v>0</v>
      </c>
    </row>
    <row r="187" spans="1:22">
      <c r="A187" t="s">
        <v>25</v>
      </c>
      <c r="B187">
        <f>SUM(B186:V186)</f>
        <v>5</v>
      </c>
      <c r="C187">
        <f>SUM(C186:V186)</f>
        <v>5</v>
      </c>
      <c r="D187">
        <f>SUM(D186:V186)</f>
        <v>3</v>
      </c>
      <c r="E187">
        <f>SUM(E186:V186)</f>
        <v>3</v>
      </c>
      <c r="F187">
        <f>SUM(F186:V186)</f>
        <v>3</v>
      </c>
      <c r="G187">
        <f>SUM(G186:V186)</f>
        <v>1</v>
      </c>
      <c r="H187">
        <f>SUM(H186:V186)</f>
        <v>1</v>
      </c>
      <c r="I187">
        <f>SUM(I186:V186)</f>
        <v>1</v>
      </c>
      <c r="J187">
        <f>SUM(J186:V186)</f>
        <v>0</v>
      </c>
      <c r="K187">
        <f>SUM(K186:V186)</f>
        <v>0</v>
      </c>
      <c r="L187">
        <f>SUM(L186:V186)</f>
        <v>0</v>
      </c>
      <c r="M187">
        <f>SUM(M186:V186)</f>
        <v>0</v>
      </c>
      <c r="N187">
        <f>SUM(N186:V186)</f>
        <v>0</v>
      </c>
      <c r="O187">
        <f>SUM(O186:V186)</f>
        <v>0</v>
      </c>
      <c r="P187">
        <f>SUM(P186:V186)</f>
        <v>0</v>
      </c>
      <c r="Q187">
        <f>SUM(Q186:V186)</f>
        <v>0</v>
      </c>
      <c r="R187">
        <f>SUM(R186:V186)</f>
        <v>0</v>
      </c>
      <c r="S187">
        <f>SUM(S186:V186)</f>
        <v>0</v>
      </c>
      <c r="T187">
        <f>SUM(T186:V186)</f>
        <v>0</v>
      </c>
      <c r="U187">
        <f>SUM(U186:V186)</f>
        <v>0</v>
      </c>
      <c r="V187">
        <f>V186</f>
        <v>0</v>
      </c>
    </row>
    <row r="188" spans="1:22">
      <c r="A188" t="s">
        <v>22</v>
      </c>
      <c r="B188">
        <f t="shared" ref="B188:V188" si="64">COUNTIFS($E$23:$E$29,B185,$C$23:$C$29,0)</f>
        <v>0</v>
      </c>
      <c r="C188">
        <f t="shared" si="64"/>
        <v>0</v>
      </c>
      <c r="D188">
        <f t="shared" si="64"/>
        <v>0</v>
      </c>
      <c r="E188">
        <f t="shared" si="64"/>
        <v>0</v>
      </c>
      <c r="F188">
        <f t="shared" si="64"/>
        <v>0</v>
      </c>
      <c r="G188">
        <f t="shared" si="64"/>
        <v>0</v>
      </c>
      <c r="H188">
        <f t="shared" si="64"/>
        <v>0</v>
      </c>
      <c r="I188">
        <f t="shared" si="64"/>
        <v>1</v>
      </c>
      <c r="J188">
        <f t="shared" si="64"/>
        <v>1</v>
      </c>
      <c r="K188">
        <f t="shared" si="64"/>
        <v>0</v>
      </c>
      <c r="L188">
        <f t="shared" si="64"/>
        <v>2</v>
      </c>
      <c r="M188">
        <f t="shared" si="64"/>
        <v>0</v>
      </c>
      <c r="N188">
        <f t="shared" si="64"/>
        <v>0</v>
      </c>
      <c r="O188">
        <f t="shared" si="64"/>
        <v>1</v>
      </c>
      <c r="P188">
        <f t="shared" si="64"/>
        <v>0</v>
      </c>
      <c r="Q188">
        <f t="shared" si="64"/>
        <v>0</v>
      </c>
      <c r="R188">
        <f t="shared" si="64"/>
        <v>0</v>
      </c>
      <c r="S188">
        <f t="shared" si="64"/>
        <v>0</v>
      </c>
      <c r="T188">
        <f t="shared" si="64"/>
        <v>0</v>
      </c>
      <c r="U188">
        <f t="shared" si="64"/>
        <v>0</v>
      </c>
      <c r="V188">
        <f t="shared" si="64"/>
        <v>0</v>
      </c>
    </row>
    <row r="189" spans="1:22">
      <c r="A189" t="s">
        <v>26</v>
      </c>
      <c r="B189">
        <f>B188</f>
        <v>0</v>
      </c>
      <c r="C189">
        <f>SUM(B188:C188)</f>
        <v>0</v>
      </c>
      <c r="D189">
        <f>SUM(B188:D188)</f>
        <v>0</v>
      </c>
      <c r="E189">
        <f>SUM(B188:E188)</f>
        <v>0</v>
      </c>
      <c r="F189">
        <f>SUM(B188:F188)</f>
        <v>0</v>
      </c>
      <c r="G189">
        <f>SUM(B188:G188)</f>
        <v>0</v>
      </c>
      <c r="H189">
        <f>SUM(B188:H188)</f>
        <v>0</v>
      </c>
      <c r="I189">
        <f>SUM(B188:I188)</f>
        <v>1</v>
      </c>
      <c r="J189">
        <f>SUM(B188:J188)</f>
        <v>2</v>
      </c>
      <c r="K189">
        <f>SUM(B188:K188)</f>
        <v>2</v>
      </c>
      <c r="L189">
        <f>SUM(B188:L188)</f>
        <v>4</v>
      </c>
      <c r="M189">
        <f>SUM(B188:M188)</f>
        <v>4</v>
      </c>
      <c r="N189">
        <f>SUM(B188:N188)</f>
        <v>4</v>
      </c>
      <c r="O189">
        <f>SUM(B188:O188)</f>
        <v>5</v>
      </c>
      <c r="P189">
        <f>SUM(B188:P188)</f>
        <v>5</v>
      </c>
      <c r="Q189">
        <f>SUM(B188:Q188)</f>
        <v>5</v>
      </c>
      <c r="R189">
        <f>SUM(B188:R188)</f>
        <v>5</v>
      </c>
      <c r="S189">
        <f>SUM(B188:S188)</f>
        <v>5</v>
      </c>
      <c r="T189">
        <f>SUM(B188:T188)</f>
        <v>5</v>
      </c>
      <c r="U189">
        <f>SUM(B188:U188)</f>
        <v>5</v>
      </c>
      <c r="V189">
        <f>SUM(B188:V188)</f>
        <v>5</v>
      </c>
    </row>
    <row r="190" spans="1:22">
      <c r="A190" t="s">
        <v>24</v>
      </c>
      <c r="B190">
        <f>B187+B189</f>
        <v>5</v>
      </c>
      <c r="C190">
        <f t="shared" ref="C190:V190" si="65">C187+C189</f>
        <v>5</v>
      </c>
      <c r="D190">
        <f t="shared" si="65"/>
        <v>3</v>
      </c>
      <c r="E190">
        <f t="shared" si="65"/>
        <v>3</v>
      </c>
      <c r="F190">
        <f t="shared" si="65"/>
        <v>3</v>
      </c>
      <c r="G190">
        <f t="shared" si="65"/>
        <v>1</v>
      </c>
      <c r="H190">
        <f t="shared" si="65"/>
        <v>1</v>
      </c>
      <c r="I190">
        <f t="shared" si="65"/>
        <v>2</v>
      </c>
      <c r="J190">
        <f t="shared" si="65"/>
        <v>2</v>
      </c>
      <c r="K190">
        <f t="shared" si="65"/>
        <v>2</v>
      </c>
      <c r="L190">
        <f t="shared" si="65"/>
        <v>4</v>
      </c>
      <c r="M190">
        <f t="shared" si="65"/>
        <v>4</v>
      </c>
      <c r="N190">
        <f t="shared" si="65"/>
        <v>4</v>
      </c>
      <c r="O190">
        <f t="shared" si="65"/>
        <v>5</v>
      </c>
      <c r="P190">
        <f t="shared" si="65"/>
        <v>5</v>
      </c>
      <c r="Q190">
        <f t="shared" si="65"/>
        <v>5</v>
      </c>
      <c r="R190">
        <f t="shared" si="65"/>
        <v>5</v>
      </c>
      <c r="S190">
        <f t="shared" si="65"/>
        <v>5</v>
      </c>
      <c r="T190">
        <f t="shared" si="65"/>
        <v>5</v>
      </c>
      <c r="U190">
        <f t="shared" si="65"/>
        <v>5</v>
      </c>
      <c r="V190">
        <f t="shared" si="65"/>
        <v>5</v>
      </c>
    </row>
    <row r="191" spans="1:22">
      <c r="A191" t="s">
        <v>29</v>
      </c>
      <c r="B191" s="2">
        <f>100%-(B190/$O$42)</f>
        <v>0</v>
      </c>
      <c r="C191" s="2">
        <f t="shared" ref="C191:V191" si="66">100%-(C190/$O$42)</f>
        <v>0</v>
      </c>
      <c r="D191" s="2">
        <f t="shared" si="66"/>
        <v>0.4</v>
      </c>
      <c r="E191" s="2">
        <f t="shared" si="66"/>
        <v>0.4</v>
      </c>
      <c r="F191" s="2">
        <f t="shared" si="66"/>
        <v>0.4</v>
      </c>
      <c r="G191" s="2">
        <f t="shared" si="66"/>
        <v>0.8</v>
      </c>
      <c r="H191" s="2">
        <f t="shared" si="66"/>
        <v>0.8</v>
      </c>
      <c r="I191" s="2">
        <f t="shared" si="66"/>
        <v>0.6</v>
      </c>
      <c r="J191" s="2">
        <f t="shared" si="66"/>
        <v>0.6</v>
      </c>
      <c r="K191" s="2">
        <f t="shared" si="66"/>
        <v>0.6</v>
      </c>
      <c r="L191" s="2">
        <f t="shared" si="66"/>
        <v>0.19999999999999996</v>
      </c>
      <c r="M191" s="2">
        <f t="shared" si="66"/>
        <v>0.19999999999999996</v>
      </c>
      <c r="N191" s="2">
        <f t="shared" si="66"/>
        <v>0.19999999999999996</v>
      </c>
      <c r="O191" s="2">
        <f t="shared" si="66"/>
        <v>0</v>
      </c>
      <c r="P191" s="2">
        <f t="shared" si="66"/>
        <v>0</v>
      </c>
      <c r="Q191" s="2">
        <f t="shared" si="66"/>
        <v>0</v>
      </c>
      <c r="R191" s="2">
        <f t="shared" si="66"/>
        <v>0</v>
      </c>
      <c r="S191" s="2">
        <f t="shared" si="66"/>
        <v>0</v>
      </c>
      <c r="T191" s="2">
        <f t="shared" si="66"/>
        <v>0</v>
      </c>
      <c r="U191" s="2">
        <f t="shared" si="66"/>
        <v>0</v>
      </c>
      <c r="V191" s="2">
        <f t="shared" si="66"/>
        <v>0</v>
      </c>
    </row>
    <row r="192" spans="1:22">
      <c r="A192" t="s">
        <v>28</v>
      </c>
      <c r="B192">
        <f>($O$42-B190)*B185</f>
        <v>0</v>
      </c>
      <c r="C192">
        <f t="shared" ref="C192:V192" si="67">($O$42-C190)*C185</f>
        <v>0</v>
      </c>
      <c r="D192">
        <f t="shared" si="67"/>
        <v>4</v>
      </c>
      <c r="E192">
        <f t="shared" si="67"/>
        <v>6</v>
      </c>
      <c r="F192">
        <f t="shared" si="67"/>
        <v>8</v>
      </c>
      <c r="G192">
        <f t="shared" si="67"/>
        <v>20</v>
      </c>
      <c r="H192">
        <f t="shared" si="67"/>
        <v>24</v>
      </c>
      <c r="I192">
        <f t="shared" si="67"/>
        <v>21</v>
      </c>
      <c r="J192">
        <f t="shared" si="67"/>
        <v>24</v>
      </c>
      <c r="K192">
        <f t="shared" si="67"/>
        <v>27</v>
      </c>
      <c r="L192">
        <f t="shared" si="67"/>
        <v>10</v>
      </c>
      <c r="M192">
        <f t="shared" si="67"/>
        <v>11</v>
      </c>
      <c r="N192">
        <f t="shared" si="67"/>
        <v>12</v>
      </c>
      <c r="O192">
        <f t="shared" si="67"/>
        <v>0</v>
      </c>
      <c r="P192">
        <f t="shared" si="67"/>
        <v>0</v>
      </c>
      <c r="Q192">
        <f t="shared" si="67"/>
        <v>0</v>
      </c>
      <c r="R192">
        <f t="shared" si="67"/>
        <v>0</v>
      </c>
      <c r="S192">
        <f t="shared" si="67"/>
        <v>0</v>
      </c>
      <c r="T192">
        <f t="shared" si="67"/>
        <v>0</v>
      </c>
      <c r="U192">
        <f t="shared" si="67"/>
        <v>0</v>
      </c>
      <c r="V192">
        <f t="shared" si="67"/>
        <v>0</v>
      </c>
    </row>
    <row r="193" spans="1:22">
      <c r="A193" t="s">
        <v>30</v>
      </c>
      <c r="B193">
        <f t="shared" ref="B193:V193" si="68">(B185-$P$22)*($O$42-B190)</f>
        <v>0</v>
      </c>
      <c r="C193">
        <f t="shared" si="68"/>
        <v>0</v>
      </c>
      <c r="D193">
        <f t="shared" si="68"/>
        <v>0</v>
      </c>
      <c r="E193">
        <f t="shared" si="68"/>
        <v>2</v>
      </c>
      <c r="F193">
        <f t="shared" si="68"/>
        <v>4</v>
      </c>
      <c r="G193">
        <f t="shared" si="68"/>
        <v>12</v>
      </c>
      <c r="H193">
        <f t="shared" si="68"/>
        <v>16</v>
      </c>
      <c r="I193">
        <f t="shared" si="68"/>
        <v>15</v>
      </c>
      <c r="J193">
        <f t="shared" si="68"/>
        <v>18</v>
      </c>
      <c r="K193">
        <f t="shared" si="68"/>
        <v>21</v>
      </c>
      <c r="L193">
        <f t="shared" si="68"/>
        <v>8</v>
      </c>
      <c r="M193">
        <f t="shared" si="68"/>
        <v>9</v>
      </c>
      <c r="N193">
        <f t="shared" si="68"/>
        <v>10</v>
      </c>
      <c r="O193">
        <f t="shared" si="68"/>
        <v>0</v>
      </c>
      <c r="P193">
        <f t="shared" si="68"/>
        <v>0</v>
      </c>
      <c r="Q193">
        <f t="shared" si="68"/>
        <v>0</v>
      </c>
      <c r="R193">
        <f t="shared" si="68"/>
        <v>0</v>
      </c>
      <c r="S193">
        <f t="shared" si="68"/>
        <v>0</v>
      </c>
      <c r="T193">
        <f t="shared" si="68"/>
        <v>0</v>
      </c>
      <c r="U193">
        <f t="shared" si="68"/>
        <v>0</v>
      </c>
      <c r="V193">
        <f t="shared" si="68"/>
        <v>0</v>
      </c>
    </row>
    <row r="210" spans="1:22" ht="39">
      <c r="A210" s="10" t="s">
        <v>50</v>
      </c>
    </row>
    <row r="211" spans="1:22">
      <c r="A211" t="s">
        <v>23</v>
      </c>
      <c r="B211">
        <v>0</v>
      </c>
      <c r="C211">
        <v>1</v>
      </c>
      <c r="D211">
        <v>2</v>
      </c>
      <c r="E211">
        <v>3</v>
      </c>
      <c r="F211">
        <v>4</v>
      </c>
      <c r="G211">
        <v>5</v>
      </c>
      <c r="H211">
        <v>6</v>
      </c>
      <c r="I211">
        <v>7</v>
      </c>
      <c r="J211">
        <v>8</v>
      </c>
      <c r="K211">
        <v>9</v>
      </c>
      <c r="L211">
        <v>10</v>
      </c>
      <c r="M211">
        <v>11</v>
      </c>
      <c r="N211">
        <v>12</v>
      </c>
      <c r="O211">
        <v>13</v>
      </c>
      <c r="P211">
        <v>14</v>
      </c>
      <c r="Q211">
        <v>15</v>
      </c>
      <c r="R211">
        <v>16</v>
      </c>
      <c r="S211">
        <v>17</v>
      </c>
      <c r="T211">
        <v>18</v>
      </c>
      <c r="U211">
        <v>19</v>
      </c>
      <c r="V211">
        <v>20</v>
      </c>
    </row>
    <row r="212" spans="1:22">
      <c r="A212" t="s">
        <v>21</v>
      </c>
      <c r="B212">
        <f t="shared" ref="B212:V212" si="69">COUNTIFS($D$23:$D$29,B211,$C$23:$C$29,1)</f>
        <v>0</v>
      </c>
      <c r="C212">
        <f t="shared" si="69"/>
        <v>0</v>
      </c>
      <c r="D212">
        <f t="shared" si="69"/>
        <v>0</v>
      </c>
      <c r="E212">
        <f t="shared" si="69"/>
        <v>1</v>
      </c>
      <c r="F212">
        <f t="shared" si="69"/>
        <v>0</v>
      </c>
      <c r="G212">
        <f t="shared" si="69"/>
        <v>0</v>
      </c>
      <c r="H212">
        <f t="shared" si="69"/>
        <v>0</v>
      </c>
      <c r="I212">
        <f t="shared" si="69"/>
        <v>0</v>
      </c>
      <c r="J212">
        <f t="shared" si="69"/>
        <v>0</v>
      </c>
      <c r="K212">
        <f t="shared" si="69"/>
        <v>0</v>
      </c>
      <c r="L212">
        <f t="shared" si="69"/>
        <v>0</v>
      </c>
      <c r="M212">
        <f t="shared" si="69"/>
        <v>0</v>
      </c>
      <c r="N212">
        <f t="shared" si="69"/>
        <v>0</v>
      </c>
      <c r="O212">
        <f t="shared" si="69"/>
        <v>0</v>
      </c>
      <c r="P212">
        <f t="shared" si="69"/>
        <v>0</v>
      </c>
      <c r="Q212">
        <f t="shared" si="69"/>
        <v>0</v>
      </c>
      <c r="R212">
        <f t="shared" si="69"/>
        <v>0</v>
      </c>
      <c r="S212">
        <f t="shared" si="69"/>
        <v>0</v>
      </c>
      <c r="T212">
        <f t="shared" si="69"/>
        <v>0</v>
      </c>
      <c r="U212">
        <f t="shared" si="69"/>
        <v>0</v>
      </c>
      <c r="V212">
        <f t="shared" si="69"/>
        <v>0</v>
      </c>
    </row>
    <row r="213" spans="1:22">
      <c r="A213" t="s">
        <v>25</v>
      </c>
      <c r="B213">
        <f>SUM(B212:V212)</f>
        <v>1</v>
      </c>
      <c r="C213">
        <f>SUM(C212:V212)</f>
        <v>1</v>
      </c>
      <c r="D213">
        <f>SUM(D212:V212)</f>
        <v>1</v>
      </c>
      <c r="E213">
        <f>SUM(E212:V212)</f>
        <v>1</v>
      </c>
      <c r="F213">
        <f>SUM(F212:V212)</f>
        <v>0</v>
      </c>
      <c r="G213">
        <f>SUM(G212:V212)</f>
        <v>0</v>
      </c>
      <c r="H213">
        <f>SUM(H212:V212)</f>
        <v>0</v>
      </c>
      <c r="I213">
        <f>SUM(I212:V212)</f>
        <v>0</v>
      </c>
      <c r="J213">
        <f>SUM(J212:V212)</f>
        <v>0</v>
      </c>
      <c r="K213">
        <f>SUM(K212:V212)</f>
        <v>0</v>
      </c>
      <c r="L213">
        <f>SUM(L212:V212)</f>
        <v>0</v>
      </c>
      <c r="M213">
        <f>SUM(M212:V212)</f>
        <v>0</v>
      </c>
      <c r="N213">
        <f>SUM(N212:V212)</f>
        <v>0</v>
      </c>
      <c r="O213">
        <f>SUM(O212:V212)</f>
        <v>0</v>
      </c>
      <c r="P213">
        <f>SUM(P212:V212)</f>
        <v>0</v>
      </c>
      <c r="Q213">
        <f>SUM(Q212:V212)</f>
        <v>0</v>
      </c>
      <c r="R213">
        <f>SUM(R212:V212)</f>
        <v>0</v>
      </c>
      <c r="S213">
        <f>SUM(S212:V212)</f>
        <v>0</v>
      </c>
      <c r="T213">
        <f>SUM(T212:V212)</f>
        <v>0</v>
      </c>
      <c r="U213">
        <f>SUM(U212:V212)</f>
        <v>0</v>
      </c>
      <c r="V213">
        <f>V212</f>
        <v>0</v>
      </c>
    </row>
    <row r="214" spans="1:22">
      <c r="A214" t="s">
        <v>22</v>
      </c>
      <c r="B214">
        <f t="shared" ref="B214:V214" si="70">COUNTIFS($E$23:$E$29,B211,$C$23:$C$29,1)</f>
        <v>0</v>
      </c>
      <c r="C214">
        <f t="shared" si="70"/>
        <v>0</v>
      </c>
      <c r="D214">
        <f t="shared" si="70"/>
        <v>0</v>
      </c>
      <c r="E214">
        <f t="shared" si="70"/>
        <v>0</v>
      </c>
      <c r="F214">
        <f t="shared" si="70"/>
        <v>0</v>
      </c>
      <c r="G214">
        <f t="shared" si="70"/>
        <v>0</v>
      </c>
      <c r="H214">
        <f t="shared" si="70"/>
        <v>0</v>
      </c>
      <c r="I214">
        <f t="shared" si="70"/>
        <v>0</v>
      </c>
      <c r="J214">
        <f t="shared" si="70"/>
        <v>0</v>
      </c>
      <c r="K214">
        <f t="shared" si="70"/>
        <v>1</v>
      </c>
      <c r="L214">
        <f t="shared" si="70"/>
        <v>0</v>
      </c>
      <c r="M214">
        <f t="shared" si="70"/>
        <v>0</v>
      </c>
      <c r="N214">
        <f t="shared" si="70"/>
        <v>0</v>
      </c>
      <c r="O214">
        <f t="shared" si="70"/>
        <v>0</v>
      </c>
      <c r="P214">
        <f t="shared" si="70"/>
        <v>0</v>
      </c>
      <c r="Q214">
        <f t="shared" si="70"/>
        <v>0</v>
      </c>
      <c r="R214">
        <f t="shared" si="70"/>
        <v>0</v>
      </c>
      <c r="S214">
        <f t="shared" si="70"/>
        <v>0</v>
      </c>
      <c r="T214">
        <f t="shared" si="70"/>
        <v>0</v>
      </c>
      <c r="U214">
        <f t="shared" si="70"/>
        <v>0</v>
      </c>
      <c r="V214">
        <f t="shared" si="70"/>
        <v>0</v>
      </c>
    </row>
    <row r="215" spans="1:22">
      <c r="A215" t="s">
        <v>26</v>
      </c>
      <c r="B215">
        <f>B214</f>
        <v>0</v>
      </c>
      <c r="C215">
        <f>SUM(B214:C214)</f>
        <v>0</v>
      </c>
      <c r="D215">
        <f>SUM(B214:D214)</f>
        <v>0</v>
      </c>
      <c r="E215">
        <f>SUM(B214:E214)</f>
        <v>0</v>
      </c>
      <c r="F215">
        <f>SUM(B214:F214)</f>
        <v>0</v>
      </c>
      <c r="G215">
        <f>SUM(B214:G214)</f>
        <v>0</v>
      </c>
      <c r="H215">
        <f>SUM(B214:H214)</f>
        <v>0</v>
      </c>
      <c r="I215">
        <f>SUM(B214:I214)</f>
        <v>0</v>
      </c>
      <c r="J215">
        <f>SUM(B214:J214)</f>
        <v>0</v>
      </c>
      <c r="K215">
        <f>SUM(B214:K214)</f>
        <v>1</v>
      </c>
      <c r="L215">
        <f>SUM(B214:L214)</f>
        <v>1</v>
      </c>
      <c r="M215">
        <f>SUM(B214:M214)</f>
        <v>1</v>
      </c>
      <c r="N215">
        <f>SUM(B214:N214)</f>
        <v>1</v>
      </c>
      <c r="O215">
        <f>SUM(B214:O214)</f>
        <v>1</v>
      </c>
      <c r="P215">
        <f>SUM(B214:P214)</f>
        <v>1</v>
      </c>
      <c r="Q215">
        <f>SUM(B214:Q214)</f>
        <v>1</v>
      </c>
      <c r="R215">
        <f>SUM(B214:R214)</f>
        <v>1</v>
      </c>
      <c r="S215">
        <f>SUM(B214:S214)</f>
        <v>1</v>
      </c>
      <c r="T215">
        <f>SUM(B214:T214)</f>
        <v>1</v>
      </c>
      <c r="U215">
        <f>SUM(B214:U214)</f>
        <v>1</v>
      </c>
      <c r="V215">
        <f>SUM(B214:V214)</f>
        <v>1</v>
      </c>
    </row>
    <row r="216" spans="1:22">
      <c r="A216" t="s">
        <v>24</v>
      </c>
      <c r="B216">
        <f>B213+B215</f>
        <v>1</v>
      </c>
      <c r="C216">
        <f t="shared" ref="C216:V216" si="71">C213+C215</f>
        <v>1</v>
      </c>
      <c r="D216">
        <f t="shared" si="71"/>
        <v>1</v>
      </c>
      <c r="E216">
        <f t="shared" si="71"/>
        <v>1</v>
      </c>
      <c r="F216">
        <f t="shared" si="71"/>
        <v>0</v>
      </c>
      <c r="G216">
        <f t="shared" si="71"/>
        <v>0</v>
      </c>
      <c r="H216">
        <f t="shared" si="71"/>
        <v>0</v>
      </c>
      <c r="I216">
        <f t="shared" si="71"/>
        <v>0</v>
      </c>
      <c r="J216">
        <f t="shared" si="71"/>
        <v>0</v>
      </c>
      <c r="K216">
        <f t="shared" si="71"/>
        <v>1</v>
      </c>
      <c r="L216">
        <f t="shared" si="71"/>
        <v>1</v>
      </c>
      <c r="M216">
        <f t="shared" si="71"/>
        <v>1</v>
      </c>
      <c r="N216">
        <f t="shared" si="71"/>
        <v>1</v>
      </c>
      <c r="O216">
        <f t="shared" si="71"/>
        <v>1</v>
      </c>
      <c r="P216">
        <f t="shared" si="71"/>
        <v>1</v>
      </c>
      <c r="Q216">
        <f t="shared" si="71"/>
        <v>1</v>
      </c>
      <c r="R216">
        <f t="shared" si="71"/>
        <v>1</v>
      </c>
      <c r="S216">
        <f t="shared" si="71"/>
        <v>1</v>
      </c>
      <c r="T216">
        <f t="shared" si="71"/>
        <v>1</v>
      </c>
      <c r="U216">
        <f t="shared" si="71"/>
        <v>1</v>
      </c>
      <c r="V216">
        <f t="shared" si="71"/>
        <v>1</v>
      </c>
    </row>
    <row r="217" spans="1:22">
      <c r="A217" t="s">
        <v>29</v>
      </c>
      <c r="B217" s="2">
        <f>100%-(B216/$Q$42)</f>
        <v>0</v>
      </c>
      <c r="C217" s="2">
        <f t="shared" ref="C217:V217" si="72">100%-(C216/$Q$42)</f>
        <v>0</v>
      </c>
      <c r="D217" s="2">
        <f t="shared" si="72"/>
        <v>0</v>
      </c>
      <c r="E217" s="2">
        <f t="shared" si="72"/>
        <v>0</v>
      </c>
      <c r="F217" s="2">
        <f t="shared" si="72"/>
        <v>1</v>
      </c>
      <c r="G217" s="2">
        <f t="shared" si="72"/>
        <v>1</v>
      </c>
      <c r="H217" s="2">
        <f t="shared" si="72"/>
        <v>1</v>
      </c>
      <c r="I217" s="2">
        <f t="shared" si="72"/>
        <v>1</v>
      </c>
      <c r="J217" s="2">
        <f t="shared" si="72"/>
        <v>1</v>
      </c>
      <c r="K217" s="2">
        <f t="shared" si="72"/>
        <v>0</v>
      </c>
      <c r="L217" s="2">
        <f t="shared" si="72"/>
        <v>0</v>
      </c>
      <c r="M217" s="2">
        <f t="shared" si="72"/>
        <v>0</v>
      </c>
      <c r="N217" s="2">
        <f t="shared" si="72"/>
        <v>0</v>
      </c>
      <c r="O217" s="2">
        <f t="shared" si="72"/>
        <v>0</v>
      </c>
      <c r="P217" s="2">
        <f t="shared" si="72"/>
        <v>0</v>
      </c>
      <c r="Q217" s="2">
        <f t="shared" si="72"/>
        <v>0</v>
      </c>
      <c r="R217" s="2">
        <f t="shared" si="72"/>
        <v>0</v>
      </c>
      <c r="S217" s="2">
        <f t="shared" si="72"/>
        <v>0</v>
      </c>
      <c r="T217" s="2">
        <f t="shared" si="72"/>
        <v>0</v>
      </c>
      <c r="U217" s="2">
        <f t="shared" si="72"/>
        <v>0</v>
      </c>
      <c r="V217" s="2">
        <f t="shared" si="72"/>
        <v>0</v>
      </c>
    </row>
    <row r="218" spans="1:22">
      <c r="A218" t="s">
        <v>28</v>
      </c>
      <c r="B218">
        <f>($Q$42-B216)*B211</f>
        <v>0</v>
      </c>
      <c r="C218">
        <f t="shared" ref="C218:V218" si="73">($Q$42-C216)*C211</f>
        <v>0</v>
      </c>
      <c r="D218">
        <f t="shared" si="73"/>
        <v>0</v>
      </c>
      <c r="E218">
        <f t="shared" si="73"/>
        <v>0</v>
      </c>
      <c r="F218">
        <f t="shared" si="73"/>
        <v>4</v>
      </c>
      <c r="G218">
        <f t="shared" si="73"/>
        <v>5</v>
      </c>
      <c r="H218">
        <f t="shared" si="73"/>
        <v>6</v>
      </c>
      <c r="I218">
        <f t="shared" si="73"/>
        <v>7</v>
      </c>
      <c r="J218">
        <f t="shared" si="73"/>
        <v>8</v>
      </c>
      <c r="K218">
        <f t="shared" si="73"/>
        <v>0</v>
      </c>
      <c r="L218">
        <f t="shared" si="73"/>
        <v>0</v>
      </c>
      <c r="M218">
        <f t="shared" si="73"/>
        <v>0</v>
      </c>
      <c r="N218">
        <f t="shared" si="73"/>
        <v>0</v>
      </c>
      <c r="O218">
        <f t="shared" si="73"/>
        <v>0</v>
      </c>
      <c r="P218">
        <f t="shared" si="73"/>
        <v>0</v>
      </c>
      <c r="Q218">
        <f t="shared" si="73"/>
        <v>0</v>
      </c>
      <c r="R218">
        <f t="shared" si="73"/>
        <v>0</v>
      </c>
      <c r="S218">
        <f t="shared" si="73"/>
        <v>0</v>
      </c>
      <c r="T218">
        <f t="shared" si="73"/>
        <v>0</v>
      </c>
      <c r="U218">
        <f t="shared" si="73"/>
        <v>0</v>
      </c>
      <c r="V218">
        <f t="shared" si="73"/>
        <v>0</v>
      </c>
    </row>
    <row r="219" spans="1:22">
      <c r="A219" t="s">
        <v>30</v>
      </c>
      <c r="B219">
        <f t="shared" ref="B219:V219" si="74">(B211-$P$22)*($Q$42-B216)</f>
        <v>0</v>
      </c>
      <c r="C219">
        <f t="shared" si="74"/>
        <v>0</v>
      </c>
      <c r="D219">
        <f t="shared" si="74"/>
        <v>0</v>
      </c>
      <c r="E219">
        <f t="shared" si="74"/>
        <v>0</v>
      </c>
      <c r="F219">
        <f t="shared" si="74"/>
        <v>2</v>
      </c>
      <c r="G219">
        <f t="shared" si="74"/>
        <v>3</v>
      </c>
      <c r="H219">
        <f t="shared" si="74"/>
        <v>4</v>
      </c>
      <c r="I219">
        <f t="shared" si="74"/>
        <v>5</v>
      </c>
      <c r="J219">
        <f t="shared" si="74"/>
        <v>6</v>
      </c>
      <c r="K219">
        <f t="shared" si="74"/>
        <v>0</v>
      </c>
      <c r="L219">
        <f t="shared" si="74"/>
        <v>0</v>
      </c>
      <c r="M219">
        <f t="shared" si="74"/>
        <v>0</v>
      </c>
      <c r="N219">
        <f t="shared" si="74"/>
        <v>0</v>
      </c>
      <c r="O219">
        <f t="shared" si="74"/>
        <v>0</v>
      </c>
      <c r="P219">
        <f t="shared" si="74"/>
        <v>0</v>
      </c>
      <c r="Q219">
        <f t="shared" si="74"/>
        <v>0</v>
      </c>
      <c r="R219">
        <f t="shared" si="74"/>
        <v>0</v>
      </c>
      <c r="S219">
        <f t="shared" si="74"/>
        <v>0</v>
      </c>
      <c r="T219">
        <f t="shared" si="74"/>
        <v>0</v>
      </c>
      <c r="U219">
        <f t="shared" si="74"/>
        <v>0</v>
      </c>
      <c r="V219">
        <f t="shared" si="74"/>
        <v>0</v>
      </c>
    </row>
    <row r="236" spans="1:22" ht="39">
      <c r="A236" s="10" t="s">
        <v>52</v>
      </c>
    </row>
    <row r="237" spans="1:22">
      <c r="A237" t="s">
        <v>23</v>
      </c>
      <c r="B237">
        <v>0</v>
      </c>
      <c r="C237">
        <v>1</v>
      </c>
      <c r="D237">
        <v>2</v>
      </c>
      <c r="E237">
        <v>3</v>
      </c>
      <c r="F237">
        <v>4</v>
      </c>
      <c r="G237">
        <v>5</v>
      </c>
      <c r="H237">
        <v>6</v>
      </c>
      <c r="I237">
        <v>7</v>
      </c>
      <c r="J237">
        <v>8</v>
      </c>
      <c r="K237">
        <v>9</v>
      </c>
      <c r="L237">
        <v>10</v>
      </c>
      <c r="M237">
        <v>11</v>
      </c>
      <c r="N237">
        <v>12</v>
      </c>
      <c r="O237">
        <v>13</v>
      </c>
      <c r="P237">
        <v>14</v>
      </c>
      <c r="Q237">
        <v>15</v>
      </c>
      <c r="R237">
        <v>16</v>
      </c>
      <c r="S237">
        <v>17</v>
      </c>
      <c r="T237">
        <v>18</v>
      </c>
      <c r="U237">
        <v>19</v>
      </c>
      <c r="V237">
        <v>20</v>
      </c>
    </row>
    <row r="238" spans="1:22">
      <c r="A238" t="s">
        <v>21</v>
      </c>
      <c r="B238">
        <f t="shared" ref="B238:V238" si="75">COUNTIFS($D$23:$D$29,B237,$C$23:$C$29,2)</f>
        <v>0</v>
      </c>
      <c r="C238">
        <f t="shared" si="75"/>
        <v>0</v>
      </c>
      <c r="D238">
        <f t="shared" si="75"/>
        <v>0</v>
      </c>
      <c r="E238">
        <f t="shared" si="75"/>
        <v>0</v>
      </c>
      <c r="F238">
        <f t="shared" si="75"/>
        <v>0</v>
      </c>
      <c r="G238">
        <f t="shared" si="75"/>
        <v>1</v>
      </c>
      <c r="H238">
        <f t="shared" si="75"/>
        <v>0</v>
      </c>
      <c r="I238">
        <f t="shared" si="75"/>
        <v>0</v>
      </c>
      <c r="J238">
        <f t="shared" si="75"/>
        <v>0</v>
      </c>
      <c r="K238">
        <f t="shared" si="75"/>
        <v>0</v>
      </c>
      <c r="L238">
        <f t="shared" si="75"/>
        <v>0</v>
      </c>
      <c r="M238">
        <f t="shared" si="75"/>
        <v>0</v>
      </c>
      <c r="N238">
        <f t="shared" si="75"/>
        <v>0</v>
      </c>
      <c r="O238">
        <f t="shared" si="75"/>
        <v>0</v>
      </c>
      <c r="P238">
        <f t="shared" si="75"/>
        <v>0</v>
      </c>
      <c r="Q238">
        <f t="shared" si="75"/>
        <v>0</v>
      </c>
      <c r="R238">
        <f t="shared" si="75"/>
        <v>0</v>
      </c>
      <c r="S238">
        <f t="shared" si="75"/>
        <v>0</v>
      </c>
      <c r="T238">
        <f t="shared" si="75"/>
        <v>0</v>
      </c>
      <c r="U238">
        <f t="shared" si="75"/>
        <v>0</v>
      </c>
      <c r="V238">
        <f t="shared" si="75"/>
        <v>0</v>
      </c>
    </row>
    <row r="239" spans="1:22">
      <c r="A239" t="s">
        <v>25</v>
      </c>
      <c r="B239">
        <f>SUM(B238:V238)</f>
        <v>1</v>
      </c>
      <c r="C239">
        <f>SUM(C238:V238)</f>
        <v>1</v>
      </c>
      <c r="D239">
        <f>SUM(D238:V238)</f>
        <v>1</v>
      </c>
      <c r="E239">
        <f>SUM(E238:V238)</f>
        <v>1</v>
      </c>
      <c r="F239">
        <f>SUM(F238:V238)</f>
        <v>1</v>
      </c>
      <c r="G239">
        <f>SUM(G238:V238)</f>
        <v>1</v>
      </c>
      <c r="H239">
        <f>SUM(H238:V238)</f>
        <v>0</v>
      </c>
      <c r="I239">
        <f>SUM(I238:V238)</f>
        <v>0</v>
      </c>
      <c r="J239">
        <f>SUM(J238:V238)</f>
        <v>0</v>
      </c>
      <c r="K239">
        <f>SUM(K238:V238)</f>
        <v>0</v>
      </c>
      <c r="L239">
        <f>SUM(L238:V238)</f>
        <v>0</v>
      </c>
      <c r="M239">
        <f>SUM(M238:V238)</f>
        <v>0</v>
      </c>
      <c r="N239">
        <f>SUM(N238:V238)</f>
        <v>0</v>
      </c>
      <c r="O239">
        <f>SUM(O238:V238)</f>
        <v>0</v>
      </c>
      <c r="P239">
        <f>SUM(P238:V238)</f>
        <v>0</v>
      </c>
      <c r="Q239">
        <f>SUM(Q238:V238)</f>
        <v>0</v>
      </c>
      <c r="R239">
        <f>SUM(R238:V238)</f>
        <v>0</v>
      </c>
      <c r="S239">
        <f>SUM(S238:V238)</f>
        <v>0</v>
      </c>
      <c r="T239">
        <f>SUM(T238:V238)</f>
        <v>0</v>
      </c>
      <c r="U239">
        <f>SUM(U238:V238)</f>
        <v>0</v>
      </c>
      <c r="V239">
        <f>V238</f>
        <v>0</v>
      </c>
    </row>
    <row r="240" spans="1:22">
      <c r="A240" t="s">
        <v>22</v>
      </c>
      <c r="B240">
        <f t="shared" ref="B240:V240" si="76">COUNTIFS($E$23:$E$29,B237,$C$23:$C$29,2)</f>
        <v>0</v>
      </c>
      <c r="C240">
        <f t="shared" si="76"/>
        <v>0</v>
      </c>
      <c r="D240">
        <f t="shared" si="76"/>
        <v>0</v>
      </c>
      <c r="E240">
        <f t="shared" si="76"/>
        <v>0</v>
      </c>
      <c r="F240">
        <f t="shared" si="76"/>
        <v>0</v>
      </c>
      <c r="G240">
        <f t="shared" si="76"/>
        <v>0</v>
      </c>
      <c r="H240">
        <f t="shared" si="76"/>
        <v>0</v>
      </c>
      <c r="I240">
        <f t="shared" si="76"/>
        <v>0</v>
      </c>
      <c r="J240">
        <f t="shared" si="76"/>
        <v>0</v>
      </c>
      <c r="K240">
        <f t="shared" si="76"/>
        <v>0</v>
      </c>
      <c r="L240">
        <f t="shared" si="76"/>
        <v>0</v>
      </c>
      <c r="M240">
        <f t="shared" si="76"/>
        <v>1</v>
      </c>
      <c r="N240">
        <f t="shared" si="76"/>
        <v>0</v>
      </c>
      <c r="O240">
        <f t="shared" si="76"/>
        <v>0</v>
      </c>
      <c r="P240">
        <f t="shared" si="76"/>
        <v>0</v>
      </c>
      <c r="Q240">
        <f t="shared" si="76"/>
        <v>0</v>
      </c>
      <c r="R240">
        <f t="shared" si="76"/>
        <v>0</v>
      </c>
      <c r="S240">
        <f t="shared" si="76"/>
        <v>0</v>
      </c>
      <c r="T240">
        <f t="shared" si="76"/>
        <v>0</v>
      </c>
      <c r="U240">
        <f t="shared" si="76"/>
        <v>0</v>
      </c>
      <c r="V240">
        <f t="shared" si="76"/>
        <v>0</v>
      </c>
    </row>
    <row r="241" spans="1:22">
      <c r="A241" t="s">
        <v>26</v>
      </c>
      <c r="B241">
        <f>B240</f>
        <v>0</v>
      </c>
      <c r="C241">
        <f>SUM(B240:C240)</f>
        <v>0</v>
      </c>
      <c r="D241">
        <f>SUM(B240:D240)</f>
        <v>0</v>
      </c>
      <c r="E241">
        <f>SUM(B240:E240)</f>
        <v>0</v>
      </c>
      <c r="F241">
        <f>SUM(B240:F240)</f>
        <v>0</v>
      </c>
      <c r="G241">
        <f>SUM(B240:G240)</f>
        <v>0</v>
      </c>
      <c r="H241">
        <f>SUM(B240:H240)</f>
        <v>0</v>
      </c>
      <c r="I241">
        <f>SUM(B240:I240)</f>
        <v>0</v>
      </c>
      <c r="J241">
        <f>SUM(B240:J240)</f>
        <v>0</v>
      </c>
      <c r="K241">
        <f>SUM(B240:K240)</f>
        <v>0</v>
      </c>
      <c r="L241">
        <f>SUM(B240:L240)</f>
        <v>0</v>
      </c>
      <c r="M241">
        <f>SUM(B240:M240)</f>
        <v>1</v>
      </c>
      <c r="N241">
        <f>SUM(B240:N240)</f>
        <v>1</v>
      </c>
      <c r="O241">
        <f>SUM(B240:O240)</f>
        <v>1</v>
      </c>
      <c r="P241">
        <f>SUM(B240:P240)</f>
        <v>1</v>
      </c>
      <c r="Q241">
        <f>SUM(B240:Q240)</f>
        <v>1</v>
      </c>
      <c r="R241">
        <f>SUM(B240:R240)</f>
        <v>1</v>
      </c>
      <c r="S241">
        <f>SUM(B240:S240)</f>
        <v>1</v>
      </c>
      <c r="T241">
        <f>SUM(B240:T240)</f>
        <v>1</v>
      </c>
      <c r="U241">
        <f>SUM(B240:U240)</f>
        <v>1</v>
      </c>
      <c r="V241">
        <f>SUM(B240:V240)</f>
        <v>1</v>
      </c>
    </row>
    <row r="242" spans="1:22">
      <c r="A242" t="s">
        <v>24</v>
      </c>
      <c r="B242">
        <f>B239+B241</f>
        <v>1</v>
      </c>
      <c r="C242">
        <f t="shared" ref="C242:V242" si="77">C239+C241</f>
        <v>1</v>
      </c>
      <c r="D242">
        <f t="shared" si="77"/>
        <v>1</v>
      </c>
      <c r="E242">
        <f t="shared" si="77"/>
        <v>1</v>
      </c>
      <c r="F242">
        <f t="shared" si="77"/>
        <v>1</v>
      </c>
      <c r="G242">
        <f t="shared" si="77"/>
        <v>1</v>
      </c>
      <c r="H242">
        <f t="shared" si="77"/>
        <v>0</v>
      </c>
      <c r="I242">
        <f t="shared" si="77"/>
        <v>0</v>
      </c>
      <c r="J242">
        <f t="shared" si="77"/>
        <v>0</v>
      </c>
      <c r="K242">
        <f t="shared" si="77"/>
        <v>0</v>
      </c>
      <c r="L242">
        <f t="shared" si="77"/>
        <v>0</v>
      </c>
      <c r="M242">
        <f t="shared" si="77"/>
        <v>1</v>
      </c>
      <c r="N242">
        <f t="shared" si="77"/>
        <v>1</v>
      </c>
      <c r="O242">
        <f t="shared" si="77"/>
        <v>1</v>
      </c>
      <c r="P242">
        <f t="shared" si="77"/>
        <v>1</v>
      </c>
      <c r="Q242">
        <f t="shared" si="77"/>
        <v>1</v>
      </c>
      <c r="R242">
        <f t="shared" si="77"/>
        <v>1</v>
      </c>
      <c r="S242">
        <f t="shared" si="77"/>
        <v>1</v>
      </c>
      <c r="T242">
        <f t="shared" si="77"/>
        <v>1</v>
      </c>
      <c r="U242">
        <f t="shared" si="77"/>
        <v>1</v>
      </c>
      <c r="V242">
        <f t="shared" si="77"/>
        <v>1</v>
      </c>
    </row>
    <row r="243" spans="1:22">
      <c r="A243" t="s">
        <v>29</v>
      </c>
      <c r="B243" s="2">
        <f>100%-(B242/$S$42)</f>
        <v>0</v>
      </c>
      <c r="C243" s="2">
        <f t="shared" ref="C243:V243" si="78">100%-(C242/$S$42)</f>
        <v>0</v>
      </c>
      <c r="D243" s="2">
        <f t="shared" si="78"/>
        <v>0</v>
      </c>
      <c r="E243" s="2">
        <f t="shared" si="78"/>
        <v>0</v>
      </c>
      <c r="F243" s="2">
        <f t="shared" si="78"/>
        <v>0</v>
      </c>
      <c r="G243" s="2">
        <f t="shared" si="78"/>
        <v>0</v>
      </c>
      <c r="H243" s="2">
        <f t="shared" si="78"/>
        <v>1</v>
      </c>
      <c r="I243" s="2">
        <f t="shared" si="78"/>
        <v>1</v>
      </c>
      <c r="J243" s="2">
        <f t="shared" si="78"/>
        <v>1</v>
      </c>
      <c r="K243" s="2">
        <f t="shared" si="78"/>
        <v>1</v>
      </c>
      <c r="L243" s="2">
        <f t="shared" si="78"/>
        <v>1</v>
      </c>
      <c r="M243" s="2">
        <f t="shared" si="78"/>
        <v>0</v>
      </c>
      <c r="N243" s="2">
        <f t="shared" si="78"/>
        <v>0</v>
      </c>
      <c r="O243" s="2">
        <f t="shared" si="78"/>
        <v>0</v>
      </c>
      <c r="P243" s="2">
        <f t="shared" si="78"/>
        <v>0</v>
      </c>
      <c r="Q243" s="2">
        <f t="shared" si="78"/>
        <v>0</v>
      </c>
      <c r="R243" s="2">
        <f t="shared" si="78"/>
        <v>0</v>
      </c>
      <c r="S243" s="2">
        <f t="shared" si="78"/>
        <v>0</v>
      </c>
      <c r="T243" s="2">
        <f t="shared" si="78"/>
        <v>0</v>
      </c>
      <c r="U243" s="2">
        <f t="shared" si="78"/>
        <v>0</v>
      </c>
      <c r="V243" s="2">
        <f t="shared" si="78"/>
        <v>0</v>
      </c>
    </row>
    <row r="244" spans="1:22">
      <c r="A244" t="s">
        <v>28</v>
      </c>
      <c r="B244">
        <f>($S$42-B242)*B237</f>
        <v>0</v>
      </c>
      <c r="C244">
        <f t="shared" ref="C244:V244" si="79">($S$42-C242)*C237</f>
        <v>0</v>
      </c>
      <c r="D244">
        <f t="shared" si="79"/>
        <v>0</v>
      </c>
      <c r="E244">
        <f t="shared" si="79"/>
        <v>0</v>
      </c>
      <c r="F244">
        <f t="shared" si="79"/>
        <v>0</v>
      </c>
      <c r="G244">
        <f t="shared" si="79"/>
        <v>0</v>
      </c>
      <c r="H244">
        <f t="shared" si="79"/>
        <v>6</v>
      </c>
      <c r="I244">
        <f t="shared" si="79"/>
        <v>7</v>
      </c>
      <c r="J244">
        <f t="shared" si="79"/>
        <v>8</v>
      </c>
      <c r="K244">
        <f t="shared" si="79"/>
        <v>9</v>
      </c>
      <c r="L244">
        <f t="shared" si="79"/>
        <v>10</v>
      </c>
      <c r="M244">
        <f t="shared" si="79"/>
        <v>0</v>
      </c>
      <c r="N244">
        <f t="shared" si="79"/>
        <v>0</v>
      </c>
      <c r="O244">
        <f t="shared" si="79"/>
        <v>0</v>
      </c>
      <c r="P244">
        <f t="shared" si="79"/>
        <v>0</v>
      </c>
      <c r="Q244">
        <f t="shared" si="79"/>
        <v>0</v>
      </c>
      <c r="R244">
        <f t="shared" si="79"/>
        <v>0</v>
      </c>
      <c r="S244">
        <f t="shared" si="79"/>
        <v>0</v>
      </c>
      <c r="T244">
        <f t="shared" si="79"/>
        <v>0</v>
      </c>
      <c r="U244">
        <f t="shared" si="79"/>
        <v>0</v>
      </c>
      <c r="V244">
        <f t="shared" si="79"/>
        <v>0</v>
      </c>
    </row>
    <row r="245" spans="1:22">
      <c r="A245" t="s">
        <v>30</v>
      </c>
      <c r="B245">
        <f t="shared" ref="B245:V245" si="80">(B237-$P$22)*($S$42-B242)</f>
        <v>0</v>
      </c>
      <c r="C245">
        <f t="shared" si="80"/>
        <v>0</v>
      </c>
      <c r="D245">
        <f t="shared" si="80"/>
        <v>0</v>
      </c>
      <c r="E245">
        <f t="shared" si="80"/>
        <v>0</v>
      </c>
      <c r="F245">
        <f t="shared" si="80"/>
        <v>0</v>
      </c>
      <c r="G245">
        <f t="shared" si="80"/>
        <v>0</v>
      </c>
      <c r="H245">
        <f t="shared" si="80"/>
        <v>4</v>
      </c>
      <c r="I245">
        <f t="shared" si="80"/>
        <v>5</v>
      </c>
      <c r="J245">
        <f t="shared" si="80"/>
        <v>6</v>
      </c>
      <c r="K245">
        <f t="shared" si="80"/>
        <v>7</v>
      </c>
      <c r="L245">
        <f t="shared" si="80"/>
        <v>8</v>
      </c>
      <c r="M245">
        <f t="shared" si="80"/>
        <v>0</v>
      </c>
      <c r="N245">
        <f t="shared" si="80"/>
        <v>0</v>
      </c>
      <c r="O245">
        <f t="shared" si="80"/>
        <v>0</v>
      </c>
      <c r="P245">
        <f t="shared" si="80"/>
        <v>0</v>
      </c>
      <c r="Q245">
        <f t="shared" si="80"/>
        <v>0</v>
      </c>
      <c r="R245">
        <f t="shared" si="80"/>
        <v>0</v>
      </c>
      <c r="S245">
        <f t="shared" si="80"/>
        <v>0</v>
      </c>
      <c r="T245">
        <f t="shared" si="80"/>
        <v>0</v>
      </c>
      <c r="U245">
        <f t="shared" si="80"/>
        <v>0</v>
      </c>
      <c r="V245">
        <f t="shared" si="80"/>
        <v>0</v>
      </c>
    </row>
    <row r="263" spans="1:22" ht="39">
      <c r="A263" s="10" t="s">
        <v>54</v>
      </c>
    </row>
    <row r="264" spans="1:22">
      <c r="A264" t="s">
        <v>23</v>
      </c>
      <c r="B264">
        <v>0</v>
      </c>
      <c r="C264">
        <v>1</v>
      </c>
      <c r="D264">
        <v>2</v>
      </c>
      <c r="E264">
        <v>3</v>
      </c>
      <c r="F264">
        <v>4</v>
      </c>
      <c r="G264">
        <v>5</v>
      </c>
      <c r="H264">
        <v>6</v>
      </c>
      <c r="I264">
        <v>7</v>
      </c>
      <c r="J264">
        <v>8</v>
      </c>
      <c r="K264">
        <v>9</v>
      </c>
      <c r="L264">
        <v>10</v>
      </c>
      <c r="M264">
        <v>11</v>
      </c>
      <c r="N264">
        <v>12</v>
      </c>
      <c r="O264">
        <v>13</v>
      </c>
      <c r="P264">
        <v>14</v>
      </c>
      <c r="Q264">
        <v>15</v>
      </c>
      <c r="R264">
        <v>16</v>
      </c>
      <c r="S264">
        <v>17</v>
      </c>
      <c r="T264">
        <v>18</v>
      </c>
      <c r="U264">
        <v>19</v>
      </c>
      <c r="V264">
        <v>20</v>
      </c>
    </row>
    <row r="265" spans="1:22">
      <c r="A265" t="s">
        <v>21</v>
      </c>
      <c r="B265">
        <f t="shared" ref="B265:V265" si="81">COUNTIFS($D$23:$D$29,B264,$L$23:$L$29,0)</f>
        <v>0</v>
      </c>
      <c r="C265">
        <f t="shared" si="81"/>
        <v>1</v>
      </c>
      <c r="D265">
        <f t="shared" si="81"/>
        <v>0</v>
      </c>
      <c r="E265">
        <f t="shared" si="81"/>
        <v>0</v>
      </c>
      <c r="F265">
        <f t="shared" si="81"/>
        <v>1</v>
      </c>
      <c r="G265">
        <f t="shared" si="81"/>
        <v>0</v>
      </c>
      <c r="H265">
        <f t="shared" si="81"/>
        <v>0</v>
      </c>
      <c r="I265">
        <f t="shared" si="81"/>
        <v>0</v>
      </c>
      <c r="J265">
        <f t="shared" si="81"/>
        <v>0</v>
      </c>
      <c r="K265">
        <f t="shared" si="81"/>
        <v>0</v>
      </c>
      <c r="L265">
        <f t="shared" si="81"/>
        <v>0</v>
      </c>
      <c r="M265">
        <f t="shared" si="81"/>
        <v>0</v>
      </c>
      <c r="N265">
        <f t="shared" si="81"/>
        <v>0</v>
      </c>
      <c r="O265">
        <f t="shared" si="81"/>
        <v>0</v>
      </c>
      <c r="P265">
        <f t="shared" si="81"/>
        <v>0</v>
      </c>
      <c r="Q265">
        <f t="shared" si="81"/>
        <v>0</v>
      </c>
      <c r="R265">
        <f t="shared" si="81"/>
        <v>0</v>
      </c>
      <c r="S265">
        <f t="shared" si="81"/>
        <v>0</v>
      </c>
      <c r="T265">
        <f t="shared" si="81"/>
        <v>0</v>
      </c>
      <c r="U265">
        <f t="shared" si="81"/>
        <v>0</v>
      </c>
      <c r="V265">
        <f t="shared" si="81"/>
        <v>0</v>
      </c>
    </row>
    <row r="266" spans="1:22">
      <c r="A266" t="s">
        <v>25</v>
      </c>
      <c r="B266">
        <f>SUM(B265:V265)</f>
        <v>2</v>
      </c>
      <c r="C266">
        <f>SUM(C265:V265)</f>
        <v>2</v>
      </c>
      <c r="D266">
        <f>SUM(D265:V265)</f>
        <v>1</v>
      </c>
      <c r="E266">
        <f>SUM(E265:V265)</f>
        <v>1</v>
      </c>
      <c r="F266">
        <f>SUM(F265:V265)</f>
        <v>1</v>
      </c>
      <c r="G266">
        <f>SUM(G265:V265)</f>
        <v>0</v>
      </c>
      <c r="H266">
        <f>SUM(H265:V265)</f>
        <v>0</v>
      </c>
      <c r="I266">
        <f>SUM(I265:V265)</f>
        <v>0</v>
      </c>
      <c r="J266">
        <f>SUM(J265:V265)</f>
        <v>0</v>
      </c>
      <c r="K266">
        <f>SUM(K265:V265)</f>
        <v>0</v>
      </c>
      <c r="L266">
        <f>SUM(L265:V265)</f>
        <v>0</v>
      </c>
      <c r="M266">
        <f>SUM(M265:V265)</f>
        <v>0</v>
      </c>
      <c r="N266">
        <f>SUM(N265:V265)</f>
        <v>0</v>
      </c>
      <c r="O266">
        <f>SUM(O265:V265)</f>
        <v>0</v>
      </c>
      <c r="P266">
        <f>SUM(P265:V265)</f>
        <v>0</v>
      </c>
      <c r="Q266">
        <f>SUM(Q265:V265)</f>
        <v>0</v>
      </c>
      <c r="R266">
        <f>SUM(R265:V265)</f>
        <v>0</v>
      </c>
      <c r="S266">
        <f>SUM(S265:V265)</f>
        <v>0</v>
      </c>
      <c r="T266">
        <f>SUM(T265:V265)</f>
        <v>0</v>
      </c>
      <c r="U266">
        <f>SUM(U265:V265)</f>
        <v>0</v>
      </c>
      <c r="V266">
        <f>V265</f>
        <v>0</v>
      </c>
    </row>
    <row r="267" spans="1:22">
      <c r="A267" t="s">
        <v>22</v>
      </c>
      <c r="B267">
        <f t="shared" ref="B267:V267" si="82">COUNTIFS($E$23:$E$29,B264,$L$23:$L$29,0)</f>
        <v>0</v>
      </c>
      <c r="C267">
        <f t="shared" si="82"/>
        <v>0</v>
      </c>
      <c r="D267">
        <f t="shared" si="82"/>
        <v>0</v>
      </c>
      <c r="E267">
        <f t="shared" si="82"/>
        <v>0</v>
      </c>
      <c r="F267">
        <f t="shared" si="82"/>
        <v>0</v>
      </c>
      <c r="G267">
        <f t="shared" si="82"/>
        <v>0</v>
      </c>
      <c r="H267">
        <f t="shared" si="82"/>
        <v>0</v>
      </c>
      <c r="I267">
        <f t="shared" si="82"/>
        <v>1</v>
      </c>
      <c r="J267">
        <f t="shared" si="82"/>
        <v>1</v>
      </c>
      <c r="K267">
        <f t="shared" si="82"/>
        <v>0</v>
      </c>
      <c r="L267">
        <f t="shared" si="82"/>
        <v>0</v>
      </c>
      <c r="M267">
        <f t="shared" si="82"/>
        <v>0</v>
      </c>
      <c r="N267">
        <f t="shared" si="82"/>
        <v>0</v>
      </c>
      <c r="O267">
        <f t="shared" si="82"/>
        <v>0</v>
      </c>
      <c r="P267">
        <f t="shared" si="82"/>
        <v>0</v>
      </c>
      <c r="Q267">
        <f t="shared" si="82"/>
        <v>0</v>
      </c>
      <c r="R267">
        <f t="shared" si="82"/>
        <v>0</v>
      </c>
      <c r="S267">
        <f t="shared" si="82"/>
        <v>0</v>
      </c>
      <c r="T267">
        <f t="shared" si="82"/>
        <v>0</v>
      </c>
      <c r="U267">
        <f t="shared" si="82"/>
        <v>0</v>
      </c>
      <c r="V267">
        <f t="shared" si="82"/>
        <v>0</v>
      </c>
    </row>
    <row r="268" spans="1:22">
      <c r="A268" t="s">
        <v>26</v>
      </c>
      <c r="B268">
        <f>B267</f>
        <v>0</v>
      </c>
      <c r="C268">
        <f>SUM(B267:C267)</f>
        <v>0</v>
      </c>
      <c r="D268">
        <f>SUM(B267:D267)</f>
        <v>0</v>
      </c>
      <c r="E268">
        <f>SUM(B267:E267)</f>
        <v>0</v>
      </c>
      <c r="F268">
        <f>SUM(B267:F267)</f>
        <v>0</v>
      </c>
      <c r="G268">
        <f>SUM(B267:G267)</f>
        <v>0</v>
      </c>
      <c r="H268">
        <f>SUM(B267:H267)</f>
        <v>0</v>
      </c>
      <c r="I268">
        <f>SUM(B267:I267)</f>
        <v>1</v>
      </c>
      <c r="J268">
        <f>SUM(B267:J267)</f>
        <v>2</v>
      </c>
      <c r="K268">
        <f>SUM(B267:K267)</f>
        <v>2</v>
      </c>
      <c r="L268">
        <f>SUM(B267:L267)</f>
        <v>2</v>
      </c>
      <c r="M268">
        <f>SUM(B267:M267)</f>
        <v>2</v>
      </c>
      <c r="N268">
        <f>SUM(B267:N267)</f>
        <v>2</v>
      </c>
      <c r="O268">
        <f>SUM(B267:O267)</f>
        <v>2</v>
      </c>
      <c r="P268">
        <f>SUM(B267:P267)</f>
        <v>2</v>
      </c>
      <c r="Q268">
        <f>SUM(B267:Q267)</f>
        <v>2</v>
      </c>
      <c r="R268">
        <f>SUM(B267:R267)</f>
        <v>2</v>
      </c>
      <c r="S268">
        <f>SUM(B267:S267)</f>
        <v>2</v>
      </c>
      <c r="T268">
        <f>SUM(B267:T267)</f>
        <v>2</v>
      </c>
      <c r="U268">
        <f>SUM(B267:U267)</f>
        <v>2</v>
      </c>
      <c r="V268">
        <f>SUM(B267:V267)</f>
        <v>2</v>
      </c>
    </row>
    <row r="269" spans="1:22">
      <c r="A269" t="s">
        <v>24</v>
      </c>
      <c r="B269">
        <f>B266+B268</f>
        <v>2</v>
      </c>
      <c r="C269">
        <f t="shared" ref="C269:V269" si="83">C266+C268</f>
        <v>2</v>
      </c>
      <c r="D269">
        <f t="shared" si="83"/>
        <v>1</v>
      </c>
      <c r="E269">
        <f t="shared" si="83"/>
        <v>1</v>
      </c>
      <c r="F269">
        <f t="shared" si="83"/>
        <v>1</v>
      </c>
      <c r="G269">
        <f t="shared" si="83"/>
        <v>0</v>
      </c>
      <c r="H269">
        <f t="shared" si="83"/>
        <v>0</v>
      </c>
      <c r="I269">
        <f t="shared" si="83"/>
        <v>1</v>
      </c>
      <c r="J269">
        <f t="shared" si="83"/>
        <v>2</v>
      </c>
      <c r="K269">
        <f t="shared" si="83"/>
        <v>2</v>
      </c>
      <c r="L269">
        <f t="shared" si="83"/>
        <v>2</v>
      </c>
      <c r="M269">
        <f t="shared" si="83"/>
        <v>2</v>
      </c>
      <c r="N269">
        <f t="shared" si="83"/>
        <v>2</v>
      </c>
      <c r="O269">
        <f t="shared" si="83"/>
        <v>2</v>
      </c>
      <c r="P269">
        <f t="shared" si="83"/>
        <v>2</v>
      </c>
      <c r="Q269">
        <f t="shared" si="83"/>
        <v>2</v>
      </c>
      <c r="R269">
        <f t="shared" si="83"/>
        <v>2</v>
      </c>
      <c r="S269">
        <f t="shared" si="83"/>
        <v>2</v>
      </c>
      <c r="T269">
        <f t="shared" si="83"/>
        <v>2</v>
      </c>
      <c r="U269">
        <f t="shared" si="83"/>
        <v>2</v>
      </c>
      <c r="V269">
        <f t="shared" si="83"/>
        <v>2</v>
      </c>
    </row>
    <row r="270" spans="1:22">
      <c r="A270" t="s">
        <v>29</v>
      </c>
      <c r="B270" s="2">
        <f>100%-(B269/$U$42)</f>
        <v>0</v>
      </c>
      <c r="C270" s="2">
        <f t="shared" ref="C270:V270" si="84">100%-(C269/$U$42)</f>
        <v>0</v>
      </c>
      <c r="D270" s="2">
        <f t="shared" si="84"/>
        <v>0.5</v>
      </c>
      <c r="E270" s="2">
        <f t="shared" si="84"/>
        <v>0.5</v>
      </c>
      <c r="F270" s="2">
        <f t="shared" si="84"/>
        <v>0.5</v>
      </c>
      <c r="G270" s="2">
        <f t="shared" si="84"/>
        <v>1</v>
      </c>
      <c r="H270" s="2">
        <f t="shared" si="84"/>
        <v>1</v>
      </c>
      <c r="I270" s="2">
        <f t="shared" si="84"/>
        <v>0.5</v>
      </c>
      <c r="J270" s="2">
        <f t="shared" si="84"/>
        <v>0</v>
      </c>
      <c r="K270" s="2">
        <f t="shared" si="84"/>
        <v>0</v>
      </c>
      <c r="L270" s="2">
        <f t="shared" si="84"/>
        <v>0</v>
      </c>
      <c r="M270" s="2">
        <f t="shared" si="84"/>
        <v>0</v>
      </c>
      <c r="N270" s="2">
        <f t="shared" si="84"/>
        <v>0</v>
      </c>
      <c r="O270" s="2">
        <f t="shared" si="84"/>
        <v>0</v>
      </c>
      <c r="P270" s="2">
        <f t="shared" si="84"/>
        <v>0</v>
      </c>
      <c r="Q270" s="2">
        <f t="shared" si="84"/>
        <v>0</v>
      </c>
      <c r="R270" s="2">
        <f t="shared" si="84"/>
        <v>0</v>
      </c>
      <c r="S270" s="2">
        <f t="shared" si="84"/>
        <v>0</v>
      </c>
      <c r="T270" s="2">
        <f t="shared" si="84"/>
        <v>0</v>
      </c>
      <c r="U270" s="2">
        <f t="shared" si="84"/>
        <v>0</v>
      </c>
      <c r="V270" s="2">
        <f t="shared" si="84"/>
        <v>0</v>
      </c>
    </row>
    <row r="271" spans="1:22">
      <c r="A271" t="s">
        <v>28</v>
      </c>
      <c r="B271">
        <f>($U$42-B269)*B264</f>
        <v>0</v>
      </c>
      <c r="C271">
        <f t="shared" ref="C271:V271" si="85">($U$42-C269)*C264</f>
        <v>0</v>
      </c>
      <c r="D271">
        <f t="shared" si="85"/>
        <v>2</v>
      </c>
      <c r="E271">
        <f t="shared" si="85"/>
        <v>3</v>
      </c>
      <c r="F271">
        <f t="shared" si="85"/>
        <v>4</v>
      </c>
      <c r="G271">
        <f t="shared" si="85"/>
        <v>10</v>
      </c>
      <c r="H271">
        <f t="shared" si="85"/>
        <v>12</v>
      </c>
      <c r="I271">
        <f t="shared" si="85"/>
        <v>7</v>
      </c>
      <c r="J271">
        <f t="shared" si="85"/>
        <v>0</v>
      </c>
      <c r="K271">
        <f t="shared" si="85"/>
        <v>0</v>
      </c>
      <c r="L271">
        <f t="shared" si="85"/>
        <v>0</v>
      </c>
      <c r="M271">
        <f t="shared" si="85"/>
        <v>0</v>
      </c>
      <c r="N271">
        <f t="shared" si="85"/>
        <v>0</v>
      </c>
      <c r="O271">
        <f t="shared" si="85"/>
        <v>0</v>
      </c>
      <c r="P271">
        <f t="shared" si="85"/>
        <v>0</v>
      </c>
      <c r="Q271">
        <f t="shared" si="85"/>
        <v>0</v>
      </c>
      <c r="R271">
        <f t="shared" si="85"/>
        <v>0</v>
      </c>
      <c r="S271">
        <f t="shared" si="85"/>
        <v>0</v>
      </c>
      <c r="T271">
        <f t="shared" si="85"/>
        <v>0</v>
      </c>
      <c r="U271">
        <f t="shared" si="85"/>
        <v>0</v>
      </c>
      <c r="V271">
        <f t="shared" si="85"/>
        <v>0</v>
      </c>
    </row>
    <row r="272" spans="1:22">
      <c r="A272" t="s">
        <v>30</v>
      </c>
      <c r="B272">
        <f t="shared" ref="B272:V272" si="86">(B264-$P$22)*($U$42-B269)</f>
        <v>0</v>
      </c>
      <c r="C272">
        <f t="shared" si="86"/>
        <v>0</v>
      </c>
      <c r="D272">
        <f t="shared" si="86"/>
        <v>0</v>
      </c>
      <c r="E272">
        <f t="shared" si="86"/>
        <v>1</v>
      </c>
      <c r="F272">
        <f t="shared" si="86"/>
        <v>2</v>
      </c>
      <c r="G272">
        <f t="shared" si="86"/>
        <v>6</v>
      </c>
      <c r="H272">
        <f t="shared" si="86"/>
        <v>8</v>
      </c>
      <c r="I272">
        <f t="shared" si="86"/>
        <v>5</v>
      </c>
      <c r="J272">
        <f t="shared" si="86"/>
        <v>0</v>
      </c>
      <c r="K272">
        <f t="shared" si="86"/>
        <v>0</v>
      </c>
      <c r="L272">
        <f t="shared" si="86"/>
        <v>0</v>
      </c>
      <c r="M272">
        <f t="shared" si="86"/>
        <v>0</v>
      </c>
      <c r="N272">
        <f t="shared" si="86"/>
        <v>0</v>
      </c>
      <c r="O272">
        <f t="shared" si="86"/>
        <v>0</v>
      </c>
      <c r="P272">
        <f t="shared" si="86"/>
        <v>0</v>
      </c>
      <c r="Q272">
        <f t="shared" si="86"/>
        <v>0</v>
      </c>
      <c r="R272">
        <f t="shared" si="86"/>
        <v>0</v>
      </c>
      <c r="S272">
        <f t="shared" si="86"/>
        <v>0</v>
      </c>
      <c r="T272">
        <f t="shared" si="86"/>
        <v>0</v>
      </c>
      <c r="U272">
        <f t="shared" si="86"/>
        <v>0</v>
      </c>
      <c r="V272">
        <f t="shared" si="86"/>
        <v>0</v>
      </c>
    </row>
    <row r="290" spans="1:22" ht="39">
      <c r="A290" s="10" t="s">
        <v>55</v>
      </c>
    </row>
    <row r="291" spans="1:22">
      <c r="A291" t="s">
        <v>23</v>
      </c>
      <c r="B291">
        <v>0</v>
      </c>
      <c r="C291">
        <v>1</v>
      </c>
      <c r="D291">
        <v>2</v>
      </c>
      <c r="E291">
        <v>3</v>
      </c>
      <c r="F291">
        <v>4</v>
      </c>
      <c r="G291">
        <v>5</v>
      </c>
      <c r="H291">
        <v>6</v>
      </c>
      <c r="I291">
        <v>7</v>
      </c>
      <c r="J291">
        <v>8</v>
      </c>
      <c r="K291">
        <v>9</v>
      </c>
      <c r="L291">
        <v>10</v>
      </c>
      <c r="M291">
        <v>11</v>
      </c>
      <c r="N291">
        <v>12</v>
      </c>
      <c r="O291">
        <v>13</v>
      </c>
      <c r="P291">
        <v>14</v>
      </c>
      <c r="Q291">
        <v>15</v>
      </c>
      <c r="R291">
        <v>16</v>
      </c>
      <c r="S291">
        <v>17</v>
      </c>
      <c r="T291">
        <v>18</v>
      </c>
      <c r="U291">
        <v>19</v>
      </c>
      <c r="V291">
        <v>20</v>
      </c>
    </row>
    <row r="292" spans="1:22">
      <c r="A292" t="s">
        <v>21</v>
      </c>
      <c r="B292">
        <f t="shared" ref="B292:V292" si="87">COUNTIFS($D$23:$D$29,B291,$L$23:$L$29,1)</f>
        <v>0</v>
      </c>
      <c r="C292">
        <f t="shared" si="87"/>
        <v>0</v>
      </c>
      <c r="D292">
        <f t="shared" si="87"/>
        <v>0</v>
      </c>
      <c r="E292">
        <f t="shared" si="87"/>
        <v>1</v>
      </c>
      <c r="F292">
        <f t="shared" si="87"/>
        <v>1</v>
      </c>
      <c r="G292">
        <f t="shared" si="87"/>
        <v>0</v>
      </c>
      <c r="H292">
        <f t="shared" si="87"/>
        <v>0</v>
      </c>
      <c r="I292">
        <f t="shared" si="87"/>
        <v>0</v>
      </c>
      <c r="J292">
        <f t="shared" si="87"/>
        <v>0</v>
      </c>
      <c r="K292">
        <f t="shared" si="87"/>
        <v>0</v>
      </c>
      <c r="L292">
        <f t="shared" si="87"/>
        <v>0</v>
      </c>
      <c r="M292">
        <f t="shared" si="87"/>
        <v>0</v>
      </c>
      <c r="N292">
        <f t="shared" si="87"/>
        <v>0</v>
      </c>
      <c r="O292">
        <f t="shared" si="87"/>
        <v>0</v>
      </c>
      <c r="P292">
        <f t="shared" si="87"/>
        <v>0</v>
      </c>
      <c r="Q292">
        <f t="shared" si="87"/>
        <v>0</v>
      </c>
      <c r="R292">
        <f t="shared" si="87"/>
        <v>0</v>
      </c>
      <c r="S292">
        <f t="shared" si="87"/>
        <v>0</v>
      </c>
      <c r="T292">
        <f t="shared" si="87"/>
        <v>0</v>
      </c>
      <c r="U292">
        <f t="shared" si="87"/>
        <v>0</v>
      </c>
      <c r="V292">
        <f t="shared" si="87"/>
        <v>0</v>
      </c>
    </row>
    <row r="293" spans="1:22">
      <c r="A293" t="s">
        <v>25</v>
      </c>
      <c r="B293">
        <f>SUM(B292:V292)</f>
        <v>2</v>
      </c>
      <c r="C293">
        <f>SUM(C292:V292)</f>
        <v>2</v>
      </c>
      <c r="D293">
        <f>SUM(D292:V292)</f>
        <v>2</v>
      </c>
      <c r="E293">
        <f>SUM(E292:V292)</f>
        <v>2</v>
      </c>
      <c r="F293">
        <f>SUM(F292:V292)</f>
        <v>1</v>
      </c>
      <c r="G293">
        <f>SUM(G292:V292)</f>
        <v>0</v>
      </c>
      <c r="H293">
        <f>SUM(H292:V292)</f>
        <v>0</v>
      </c>
      <c r="I293">
        <f>SUM(I292:V292)</f>
        <v>0</v>
      </c>
      <c r="J293">
        <f>SUM(J292:V292)</f>
        <v>0</v>
      </c>
      <c r="K293">
        <f>SUM(K292:V292)</f>
        <v>0</v>
      </c>
      <c r="L293">
        <f>SUM(L292:V292)</f>
        <v>0</v>
      </c>
      <c r="M293">
        <f>SUM(M292:V292)</f>
        <v>0</v>
      </c>
      <c r="N293">
        <f>SUM(N292:V292)</f>
        <v>0</v>
      </c>
      <c r="O293">
        <f>SUM(O292:V292)</f>
        <v>0</v>
      </c>
      <c r="P293">
        <f>SUM(P292:V292)</f>
        <v>0</v>
      </c>
      <c r="Q293">
        <f>SUM(Q292:V292)</f>
        <v>0</v>
      </c>
      <c r="R293">
        <f>SUM(R292:V292)</f>
        <v>0</v>
      </c>
      <c r="S293">
        <f>SUM(S292:V292)</f>
        <v>0</v>
      </c>
      <c r="T293">
        <f>SUM(T292:V292)</f>
        <v>0</v>
      </c>
      <c r="U293">
        <f>SUM(U292:V292)</f>
        <v>0</v>
      </c>
      <c r="V293">
        <f>V292</f>
        <v>0</v>
      </c>
    </row>
    <row r="294" spans="1:22">
      <c r="A294" t="s">
        <v>22</v>
      </c>
      <c r="B294">
        <f t="shared" ref="B294:V294" si="88">COUNTIFS($E$23:$E$29,B291,$L$23:$L$29,1)</f>
        <v>0</v>
      </c>
      <c r="C294">
        <f t="shared" si="88"/>
        <v>0</v>
      </c>
      <c r="D294">
        <f t="shared" si="88"/>
        <v>0</v>
      </c>
      <c r="E294">
        <f t="shared" si="88"/>
        <v>0</v>
      </c>
      <c r="F294">
        <f t="shared" si="88"/>
        <v>0</v>
      </c>
      <c r="G294">
        <f t="shared" si="88"/>
        <v>0</v>
      </c>
      <c r="H294">
        <f t="shared" si="88"/>
        <v>0</v>
      </c>
      <c r="I294">
        <f t="shared" si="88"/>
        <v>0</v>
      </c>
      <c r="J294">
        <f t="shared" si="88"/>
        <v>0</v>
      </c>
      <c r="K294">
        <f t="shared" si="88"/>
        <v>1</v>
      </c>
      <c r="L294">
        <f t="shared" si="88"/>
        <v>1</v>
      </c>
      <c r="M294">
        <f t="shared" si="88"/>
        <v>0</v>
      </c>
      <c r="N294">
        <f t="shared" si="88"/>
        <v>0</v>
      </c>
      <c r="O294">
        <f t="shared" si="88"/>
        <v>0</v>
      </c>
      <c r="P294">
        <f t="shared" si="88"/>
        <v>0</v>
      </c>
      <c r="Q294">
        <f t="shared" si="88"/>
        <v>0</v>
      </c>
      <c r="R294">
        <f t="shared" si="88"/>
        <v>0</v>
      </c>
      <c r="S294">
        <f t="shared" si="88"/>
        <v>0</v>
      </c>
      <c r="T294">
        <f t="shared" si="88"/>
        <v>0</v>
      </c>
      <c r="U294">
        <f t="shared" si="88"/>
        <v>0</v>
      </c>
      <c r="V294">
        <f t="shared" si="88"/>
        <v>0</v>
      </c>
    </row>
    <row r="295" spans="1:22">
      <c r="A295" t="s">
        <v>26</v>
      </c>
      <c r="B295">
        <f>B294</f>
        <v>0</v>
      </c>
      <c r="C295">
        <f>SUM(B294:C294)</f>
        <v>0</v>
      </c>
      <c r="D295">
        <f>SUM(B294:D294)</f>
        <v>0</v>
      </c>
      <c r="E295">
        <f>SUM(B294:E294)</f>
        <v>0</v>
      </c>
      <c r="F295">
        <f>SUM(B294:F294)</f>
        <v>0</v>
      </c>
      <c r="G295">
        <f>SUM(B294:G294)</f>
        <v>0</v>
      </c>
      <c r="H295">
        <f>SUM(B294:H294)</f>
        <v>0</v>
      </c>
      <c r="I295">
        <f>SUM(B294:I294)</f>
        <v>0</v>
      </c>
      <c r="J295">
        <f>SUM(B294:J294)</f>
        <v>0</v>
      </c>
      <c r="K295">
        <f>SUM(B294:K294)</f>
        <v>1</v>
      </c>
      <c r="L295">
        <f>SUM(B294:L294)</f>
        <v>2</v>
      </c>
      <c r="M295">
        <f>SUM(B294:M294)</f>
        <v>2</v>
      </c>
      <c r="N295">
        <f>SUM(B294:N294)</f>
        <v>2</v>
      </c>
      <c r="O295">
        <f>SUM(B294:O294)</f>
        <v>2</v>
      </c>
      <c r="P295">
        <f>SUM(B294:P294)</f>
        <v>2</v>
      </c>
      <c r="Q295">
        <f>SUM(B294:Q294)</f>
        <v>2</v>
      </c>
      <c r="R295">
        <f>SUM(B294:R294)</f>
        <v>2</v>
      </c>
      <c r="S295">
        <f>SUM(B294:S294)</f>
        <v>2</v>
      </c>
      <c r="T295">
        <f>SUM(B294:T294)</f>
        <v>2</v>
      </c>
      <c r="U295">
        <f>SUM(B294:U294)</f>
        <v>2</v>
      </c>
      <c r="V295">
        <f>SUM(B294:V294)</f>
        <v>2</v>
      </c>
    </row>
    <row r="296" spans="1:22">
      <c r="A296" t="s">
        <v>24</v>
      </c>
      <c r="B296">
        <f>B293+B295</f>
        <v>2</v>
      </c>
      <c r="C296">
        <f t="shared" ref="C296:V296" si="89">C293+C295</f>
        <v>2</v>
      </c>
      <c r="D296">
        <f t="shared" si="89"/>
        <v>2</v>
      </c>
      <c r="E296">
        <f t="shared" si="89"/>
        <v>2</v>
      </c>
      <c r="F296">
        <f t="shared" si="89"/>
        <v>1</v>
      </c>
      <c r="G296">
        <f t="shared" si="89"/>
        <v>0</v>
      </c>
      <c r="H296">
        <f t="shared" si="89"/>
        <v>0</v>
      </c>
      <c r="I296">
        <f t="shared" si="89"/>
        <v>0</v>
      </c>
      <c r="J296">
        <f t="shared" si="89"/>
        <v>0</v>
      </c>
      <c r="K296">
        <f t="shared" si="89"/>
        <v>1</v>
      </c>
      <c r="L296">
        <f t="shared" si="89"/>
        <v>2</v>
      </c>
      <c r="M296">
        <f t="shared" si="89"/>
        <v>2</v>
      </c>
      <c r="N296">
        <f t="shared" si="89"/>
        <v>2</v>
      </c>
      <c r="O296">
        <f t="shared" si="89"/>
        <v>2</v>
      </c>
      <c r="P296">
        <f t="shared" si="89"/>
        <v>2</v>
      </c>
      <c r="Q296">
        <f t="shared" si="89"/>
        <v>2</v>
      </c>
      <c r="R296">
        <f t="shared" si="89"/>
        <v>2</v>
      </c>
      <c r="S296">
        <f t="shared" si="89"/>
        <v>2</v>
      </c>
      <c r="T296">
        <f t="shared" si="89"/>
        <v>2</v>
      </c>
      <c r="U296">
        <f t="shared" si="89"/>
        <v>2</v>
      </c>
      <c r="V296">
        <f t="shared" si="89"/>
        <v>2</v>
      </c>
    </row>
    <row r="297" spans="1:22">
      <c r="A297" t="s">
        <v>29</v>
      </c>
      <c r="B297" s="2">
        <f>100%-(B296/$W$42)</f>
        <v>0</v>
      </c>
      <c r="C297" s="2">
        <f t="shared" ref="C297:V297" si="90">100%-(C296/$W$42)</f>
        <v>0</v>
      </c>
      <c r="D297" s="2">
        <f t="shared" si="90"/>
        <v>0</v>
      </c>
      <c r="E297" s="2">
        <f t="shared" si="90"/>
        <v>0</v>
      </c>
      <c r="F297" s="2">
        <f t="shared" si="90"/>
        <v>0.5</v>
      </c>
      <c r="G297" s="2">
        <f t="shared" si="90"/>
        <v>1</v>
      </c>
      <c r="H297" s="2">
        <f t="shared" si="90"/>
        <v>1</v>
      </c>
      <c r="I297" s="2">
        <f t="shared" si="90"/>
        <v>1</v>
      </c>
      <c r="J297" s="2">
        <f t="shared" si="90"/>
        <v>1</v>
      </c>
      <c r="K297" s="2">
        <f t="shared" si="90"/>
        <v>0.5</v>
      </c>
      <c r="L297" s="2">
        <f t="shared" si="90"/>
        <v>0</v>
      </c>
      <c r="M297" s="2">
        <f t="shared" si="90"/>
        <v>0</v>
      </c>
      <c r="N297" s="2">
        <f t="shared" si="90"/>
        <v>0</v>
      </c>
      <c r="O297" s="2">
        <f t="shared" si="90"/>
        <v>0</v>
      </c>
      <c r="P297" s="2">
        <f t="shared" si="90"/>
        <v>0</v>
      </c>
      <c r="Q297" s="2">
        <f t="shared" si="90"/>
        <v>0</v>
      </c>
      <c r="R297" s="2">
        <f t="shared" si="90"/>
        <v>0</v>
      </c>
      <c r="S297" s="2">
        <f t="shared" si="90"/>
        <v>0</v>
      </c>
      <c r="T297" s="2">
        <f t="shared" si="90"/>
        <v>0</v>
      </c>
      <c r="U297" s="2">
        <f t="shared" si="90"/>
        <v>0</v>
      </c>
      <c r="V297" s="2">
        <f t="shared" si="90"/>
        <v>0</v>
      </c>
    </row>
    <row r="298" spans="1:22">
      <c r="A298" t="s">
        <v>28</v>
      </c>
      <c r="B298">
        <f>($W$42-B296)*B291</f>
        <v>0</v>
      </c>
      <c r="C298">
        <f t="shared" ref="C298:V298" si="91">($W$42-C296)*C291</f>
        <v>0</v>
      </c>
      <c r="D298">
        <f t="shared" si="91"/>
        <v>0</v>
      </c>
      <c r="E298">
        <f t="shared" si="91"/>
        <v>0</v>
      </c>
      <c r="F298">
        <f t="shared" si="91"/>
        <v>4</v>
      </c>
      <c r="G298">
        <f t="shared" si="91"/>
        <v>10</v>
      </c>
      <c r="H298">
        <f t="shared" si="91"/>
        <v>12</v>
      </c>
      <c r="I298">
        <f t="shared" si="91"/>
        <v>14</v>
      </c>
      <c r="J298">
        <f t="shared" si="91"/>
        <v>16</v>
      </c>
      <c r="K298">
        <f t="shared" si="91"/>
        <v>9</v>
      </c>
      <c r="L298">
        <f t="shared" si="91"/>
        <v>0</v>
      </c>
      <c r="M298">
        <f t="shared" si="91"/>
        <v>0</v>
      </c>
      <c r="N298">
        <f t="shared" si="91"/>
        <v>0</v>
      </c>
      <c r="O298">
        <f t="shared" si="91"/>
        <v>0</v>
      </c>
      <c r="P298">
        <f t="shared" si="91"/>
        <v>0</v>
      </c>
      <c r="Q298">
        <f t="shared" si="91"/>
        <v>0</v>
      </c>
      <c r="R298">
        <f t="shared" si="91"/>
        <v>0</v>
      </c>
      <c r="S298">
        <f t="shared" si="91"/>
        <v>0</v>
      </c>
      <c r="T298">
        <f t="shared" si="91"/>
        <v>0</v>
      </c>
      <c r="U298">
        <f t="shared" si="91"/>
        <v>0</v>
      </c>
      <c r="V298">
        <f t="shared" si="91"/>
        <v>0</v>
      </c>
    </row>
    <row r="299" spans="1:22">
      <c r="A299" t="s">
        <v>30</v>
      </c>
      <c r="B299">
        <f t="shared" ref="B299:V299" si="92">(B291-$P$22)*($W$42-B296)</f>
        <v>0</v>
      </c>
      <c r="C299">
        <f t="shared" si="92"/>
        <v>0</v>
      </c>
      <c r="D299">
        <f t="shared" si="92"/>
        <v>0</v>
      </c>
      <c r="E299">
        <f t="shared" si="92"/>
        <v>0</v>
      </c>
      <c r="F299">
        <f t="shared" si="92"/>
        <v>2</v>
      </c>
      <c r="G299">
        <f t="shared" si="92"/>
        <v>6</v>
      </c>
      <c r="H299">
        <f t="shared" si="92"/>
        <v>8</v>
      </c>
      <c r="I299">
        <f t="shared" si="92"/>
        <v>10</v>
      </c>
      <c r="J299">
        <f t="shared" si="92"/>
        <v>12</v>
      </c>
      <c r="K299">
        <f t="shared" si="92"/>
        <v>7</v>
      </c>
      <c r="L299">
        <f t="shared" si="92"/>
        <v>0</v>
      </c>
      <c r="M299">
        <f t="shared" si="92"/>
        <v>0</v>
      </c>
      <c r="N299">
        <f t="shared" si="92"/>
        <v>0</v>
      </c>
      <c r="O299">
        <f t="shared" si="92"/>
        <v>0</v>
      </c>
      <c r="P299">
        <f t="shared" si="92"/>
        <v>0</v>
      </c>
      <c r="Q299">
        <f t="shared" si="92"/>
        <v>0</v>
      </c>
      <c r="R299">
        <f t="shared" si="92"/>
        <v>0</v>
      </c>
      <c r="S299">
        <f t="shared" si="92"/>
        <v>0</v>
      </c>
      <c r="T299">
        <f t="shared" si="92"/>
        <v>0</v>
      </c>
      <c r="U299">
        <f t="shared" si="92"/>
        <v>0</v>
      </c>
      <c r="V299">
        <f t="shared" si="92"/>
        <v>0</v>
      </c>
    </row>
    <row r="317" spans="1:22" ht="39">
      <c r="A317" s="10" t="s">
        <v>58</v>
      </c>
    </row>
    <row r="318" spans="1:22">
      <c r="A318" t="s">
        <v>23</v>
      </c>
      <c r="B318">
        <v>0</v>
      </c>
      <c r="C318">
        <v>1</v>
      </c>
      <c r="D318">
        <v>2</v>
      </c>
      <c r="E318">
        <v>3</v>
      </c>
      <c r="F318">
        <v>4</v>
      </c>
      <c r="G318">
        <v>5</v>
      </c>
      <c r="H318">
        <v>6</v>
      </c>
      <c r="I318">
        <v>7</v>
      </c>
      <c r="J318">
        <v>8</v>
      </c>
      <c r="K318">
        <v>9</v>
      </c>
      <c r="L318">
        <v>10</v>
      </c>
      <c r="M318">
        <v>11</v>
      </c>
      <c r="N318">
        <v>12</v>
      </c>
      <c r="O318">
        <v>13</v>
      </c>
      <c r="P318">
        <v>14</v>
      </c>
      <c r="Q318">
        <v>15</v>
      </c>
      <c r="R318">
        <v>16</v>
      </c>
      <c r="S318">
        <v>17</v>
      </c>
      <c r="T318">
        <v>18</v>
      </c>
      <c r="U318">
        <v>19</v>
      </c>
      <c r="V318">
        <v>20</v>
      </c>
    </row>
    <row r="319" spans="1:22">
      <c r="A319" t="s">
        <v>21</v>
      </c>
      <c r="B319">
        <f t="shared" ref="B319:V319" si="93">COUNTIFS($D$23:$D$29,B318,$L$23:$L$29,2)</f>
        <v>0</v>
      </c>
      <c r="C319">
        <f t="shared" si="93"/>
        <v>0</v>
      </c>
      <c r="D319">
        <f t="shared" si="93"/>
        <v>0</v>
      </c>
      <c r="E319">
        <f t="shared" si="93"/>
        <v>0</v>
      </c>
      <c r="F319">
        <f t="shared" si="93"/>
        <v>0</v>
      </c>
      <c r="G319">
        <f t="shared" si="93"/>
        <v>1</v>
      </c>
      <c r="H319">
        <f t="shared" si="93"/>
        <v>0</v>
      </c>
      <c r="I319">
        <f t="shared" si="93"/>
        <v>0</v>
      </c>
      <c r="J319">
        <f t="shared" si="93"/>
        <v>0</v>
      </c>
      <c r="K319">
        <f t="shared" si="93"/>
        <v>0</v>
      </c>
      <c r="L319">
        <f t="shared" si="93"/>
        <v>0</v>
      </c>
      <c r="M319">
        <f t="shared" si="93"/>
        <v>0</v>
      </c>
      <c r="N319">
        <f t="shared" si="93"/>
        <v>0</v>
      </c>
      <c r="O319">
        <f t="shared" si="93"/>
        <v>0</v>
      </c>
      <c r="P319">
        <f t="shared" si="93"/>
        <v>0</v>
      </c>
      <c r="Q319">
        <f t="shared" si="93"/>
        <v>0</v>
      </c>
      <c r="R319">
        <f t="shared" si="93"/>
        <v>0</v>
      </c>
      <c r="S319">
        <f t="shared" si="93"/>
        <v>0</v>
      </c>
      <c r="T319">
        <f t="shared" si="93"/>
        <v>0</v>
      </c>
      <c r="U319">
        <f t="shared" si="93"/>
        <v>0</v>
      </c>
      <c r="V319">
        <f t="shared" si="93"/>
        <v>0</v>
      </c>
    </row>
    <row r="320" spans="1:22">
      <c r="A320" t="s">
        <v>25</v>
      </c>
      <c r="B320">
        <f>SUM(B319:V319)</f>
        <v>1</v>
      </c>
      <c r="C320">
        <f>SUM(C319:V319)</f>
        <v>1</v>
      </c>
      <c r="D320">
        <f>SUM(D319:V319)</f>
        <v>1</v>
      </c>
      <c r="E320">
        <f>SUM(E319:V319)</f>
        <v>1</v>
      </c>
      <c r="F320">
        <f>SUM(F319:V319)</f>
        <v>1</v>
      </c>
      <c r="G320">
        <f>SUM(G319:V319)</f>
        <v>1</v>
      </c>
      <c r="H320">
        <f>SUM(H319:V319)</f>
        <v>0</v>
      </c>
      <c r="I320">
        <f>SUM(I319:V319)</f>
        <v>0</v>
      </c>
      <c r="J320">
        <f>SUM(J319:V319)</f>
        <v>0</v>
      </c>
      <c r="K320">
        <f>SUM(K319:V319)</f>
        <v>0</v>
      </c>
      <c r="L320">
        <f>SUM(L319:V319)</f>
        <v>0</v>
      </c>
      <c r="M320">
        <f>SUM(M319:V319)</f>
        <v>0</v>
      </c>
      <c r="N320">
        <f>SUM(N319:V319)</f>
        <v>0</v>
      </c>
      <c r="O320">
        <f>SUM(O319:V319)</f>
        <v>0</v>
      </c>
      <c r="P320">
        <f>SUM(P319:V319)</f>
        <v>0</v>
      </c>
      <c r="Q320">
        <f>SUM(Q319:V319)</f>
        <v>0</v>
      </c>
      <c r="R320">
        <f>SUM(R319:V319)</f>
        <v>0</v>
      </c>
      <c r="S320">
        <f>SUM(S319:V319)</f>
        <v>0</v>
      </c>
      <c r="T320">
        <f>SUM(T319:V319)</f>
        <v>0</v>
      </c>
      <c r="U320">
        <f>SUM(U319:V319)</f>
        <v>0</v>
      </c>
      <c r="V320">
        <f>V319</f>
        <v>0</v>
      </c>
    </row>
    <row r="321" spans="1:22">
      <c r="A321" t="s">
        <v>22</v>
      </c>
      <c r="B321">
        <f t="shared" ref="B321:V321" si="94">COUNTIFS($E$23:$E$29,B318,$L$23:$L$29,2)</f>
        <v>0</v>
      </c>
      <c r="C321">
        <f t="shared" si="94"/>
        <v>0</v>
      </c>
      <c r="D321">
        <f t="shared" si="94"/>
        <v>0</v>
      </c>
      <c r="E321">
        <f t="shared" si="94"/>
        <v>0</v>
      </c>
      <c r="F321">
        <f t="shared" si="94"/>
        <v>0</v>
      </c>
      <c r="G321">
        <f t="shared" si="94"/>
        <v>0</v>
      </c>
      <c r="H321">
        <f t="shared" si="94"/>
        <v>0</v>
      </c>
      <c r="I321">
        <f t="shared" si="94"/>
        <v>0</v>
      </c>
      <c r="J321">
        <f t="shared" si="94"/>
        <v>0</v>
      </c>
      <c r="K321">
        <f t="shared" si="94"/>
        <v>0</v>
      </c>
      <c r="L321">
        <f t="shared" si="94"/>
        <v>0</v>
      </c>
      <c r="M321">
        <f t="shared" si="94"/>
        <v>1</v>
      </c>
      <c r="N321">
        <f t="shared" si="94"/>
        <v>0</v>
      </c>
      <c r="O321">
        <f t="shared" si="94"/>
        <v>0</v>
      </c>
      <c r="P321">
        <f t="shared" si="94"/>
        <v>0</v>
      </c>
      <c r="Q321">
        <f t="shared" si="94"/>
        <v>0</v>
      </c>
      <c r="R321">
        <f t="shared" si="94"/>
        <v>0</v>
      </c>
      <c r="S321">
        <f t="shared" si="94"/>
        <v>0</v>
      </c>
      <c r="T321">
        <f t="shared" si="94"/>
        <v>0</v>
      </c>
      <c r="U321">
        <f t="shared" si="94"/>
        <v>0</v>
      </c>
      <c r="V321">
        <f t="shared" si="94"/>
        <v>0</v>
      </c>
    </row>
    <row r="322" spans="1:22">
      <c r="A322" t="s">
        <v>26</v>
      </c>
      <c r="B322">
        <f>B321</f>
        <v>0</v>
      </c>
      <c r="C322">
        <f>SUM(B321:C321)</f>
        <v>0</v>
      </c>
      <c r="D322">
        <f>SUM(B321:D321)</f>
        <v>0</v>
      </c>
      <c r="E322">
        <f>SUM(B321:E321)</f>
        <v>0</v>
      </c>
      <c r="F322">
        <f>SUM(B321:F321)</f>
        <v>0</v>
      </c>
      <c r="G322">
        <f>SUM(B321:G321)</f>
        <v>0</v>
      </c>
      <c r="H322">
        <f>SUM(B321:H321)</f>
        <v>0</v>
      </c>
      <c r="I322">
        <f>SUM(B321:I321)</f>
        <v>0</v>
      </c>
      <c r="J322">
        <f>SUM(B321:J321)</f>
        <v>0</v>
      </c>
      <c r="K322">
        <f>SUM(B321:K321)</f>
        <v>0</v>
      </c>
      <c r="L322">
        <f>SUM(B321:L321)</f>
        <v>0</v>
      </c>
      <c r="M322">
        <f>SUM(B321:M321)</f>
        <v>1</v>
      </c>
      <c r="N322">
        <f>SUM(B321:N321)</f>
        <v>1</v>
      </c>
      <c r="O322">
        <f>SUM(B321:O321)</f>
        <v>1</v>
      </c>
      <c r="P322">
        <f>SUM(B321:P321)</f>
        <v>1</v>
      </c>
      <c r="Q322">
        <f>SUM(B321:Q321)</f>
        <v>1</v>
      </c>
      <c r="R322">
        <f>SUM(B321:R321)</f>
        <v>1</v>
      </c>
      <c r="S322">
        <f>SUM(B321:S321)</f>
        <v>1</v>
      </c>
      <c r="T322">
        <f>SUM(B321:T321)</f>
        <v>1</v>
      </c>
      <c r="U322">
        <f>SUM(B321:U321)</f>
        <v>1</v>
      </c>
      <c r="V322">
        <f>SUM(B321:V321)</f>
        <v>1</v>
      </c>
    </row>
    <row r="323" spans="1:22">
      <c r="A323" t="s">
        <v>24</v>
      </c>
      <c r="B323">
        <f>B320+B322</f>
        <v>1</v>
      </c>
      <c r="C323">
        <f t="shared" ref="C323:V323" si="95">C320+C322</f>
        <v>1</v>
      </c>
      <c r="D323">
        <f t="shared" si="95"/>
        <v>1</v>
      </c>
      <c r="E323">
        <f t="shared" si="95"/>
        <v>1</v>
      </c>
      <c r="F323">
        <f t="shared" si="95"/>
        <v>1</v>
      </c>
      <c r="G323">
        <f t="shared" si="95"/>
        <v>1</v>
      </c>
      <c r="H323">
        <f t="shared" si="95"/>
        <v>0</v>
      </c>
      <c r="I323">
        <f t="shared" si="95"/>
        <v>0</v>
      </c>
      <c r="J323">
        <f t="shared" si="95"/>
        <v>0</v>
      </c>
      <c r="K323">
        <f t="shared" si="95"/>
        <v>0</v>
      </c>
      <c r="L323">
        <f t="shared" si="95"/>
        <v>0</v>
      </c>
      <c r="M323">
        <f t="shared" si="95"/>
        <v>1</v>
      </c>
      <c r="N323">
        <f t="shared" si="95"/>
        <v>1</v>
      </c>
      <c r="O323">
        <f t="shared" si="95"/>
        <v>1</v>
      </c>
      <c r="P323">
        <f t="shared" si="95"/>
        <v>1</v>
      </c>
      <c r="Q323">
        <f t="shared" si="95"/>
        <v>1</v>
      </c>
      <c r="R323">
        <f t="shared" si="95"/>
        <v>1</v>
      </c>
      <c r="S323">
        <f t="shared" si="95"/>
        <v>1</v>
      </c>
      <c r="T323">
        <f t="shared" si="95"/>
        <v>1</v>
      </c>
      <c r="U323">
        <f t="shared" si="95"/>
        <v>1</v>
      </c>
      <c r="V323">
        <f t="shared" si="95"/>
        <v>1</v>
      </c>
    </row>
    <row r="324" spans="1:22">
      <c r="A324" t="s">
        <v>29</v>
      </c>
      <c r="B324" s="2">
        <f>100%-(B323/$Y$42)</f>
        <v>0</v>
      </c>
      <c r="C324" s="2">
        <f t="shared" ref="C324:V324" si="96">100%-(C323/$Y$42)</f>
        <v>0</v>
      </c>
      <c r="D324" s="2">
        <f t="shared" si="96"/>
        <v>0</v>
      </c>
      <c r="E324" s="2">
        <f t="shared" si="96"/>
        <v>0</v>
      </c>
      <c r="F324" s="2">
        <f t="shared" si="96"/>
        <v>0</v>
      </c>
      <c r="G324" s="2">
        <f t="shared" si="96"/>
        <v>0</v>
      </c>
      <c r="H324" s="2">
        <f t="shared" si="96"/>
        <v>1</v>
      </c>
      <c r="I324" s="2">
        <f t="shared" si="96"/>
        <v>1</v>
      </c>
      <c r="J324" s="2">
        <f t="shared" si="96"/>
        <v>1</v>
      </c>
      <c r="K324" s="2">
        <f t="shared" si="96"/>
        <v>1</v>
      </c>
      <c r="L324" s="2">
        <f t="shared" si="96"/>
        <v>1</v>
      </c>
      <c r="M324" s="2">
        <f t="shared" si="96"/>
        <v>0</v>
      </c>
      <c r="N324" s="2">
        <f t="shared" si="96"/>
        <v>0</v>
      </c>
      <c r="O324" s="2">
        <f t="shared" si="96"/>
        <v>0</v>
      </c>
      <c r="P324" s="2">
        <f t="shared" si="96"/>
        <v>0</v>
      </c>
      <c r="Q324" s="2">
        <f t="shared" si="96"/>
        <v>0</v>
      </c>
      <c r="R324" s="2">
        <f t="shared" si="96"/>
        <v>0</v>
      </c>
      <c r="S324" s="2">
        <f t="shared" si="96"/>
        <v>0</v>
      </c>
      <c r="T324" s="2">
        <f t="shared" si="96"/>
        <v>0</v>
      </c>
      <c r="U324" s="2">
        <f t="shared" si="96"/>
        <v>0</v>
      </c>
      <c r="V324" s="2">
        <f t="shared" si="96"/>
        <v>0</v>
      </c>
    </row>
    <row r="325" spans="1:22">
      <c r="A325" t="s">
        <v>28</v>
      </c>
      <c r="B325">
        <f>($Y$42-B323)*B318</f>
        <v>0</v>
      </c>
      <c r="C325">
        <f t="shared" ref="C325:V325" si="97">($Y$42-C323)*C318</f>
        <v>0</v>
      </c>
      <c r="D325">
        <f t="shared" si="97"/>
        <v>0</v>
      </c>
      <c r="E325">
        <f t="shared" si="97"/>
        <v>0</v>
      </c>
      <c r="F325">
        <f t="shared" si="97"/>
        <v>0</v>
      </c>
      <c r="G325">
        <f t="shared" si="97"/>
        <v>0</v>
      </c>
      <c r="H325">
        <f t="shared" si="97"/>
        <v>6</v>
      </c>
      <c r="I325">
        <f t="shared" si="97"/>
        <v>7</v>
      </c>
      <c r="J325">
        <f t="shared" si="97"/>
        <v>8</v>
      </c>
      <c r="K325">
        <f t="shared" si="97"/>
        <v>9</v>
      </c>
      <c r="L325">
        <f t="shared" si="97"/>
        <v>10</v>
      </c>
      <c r="M325">
        <f t="shared" si="97"/>
        <v>0</v>
      </c>
      <c r="N325">
        <f t="shared" si="97"/>
        <v>0</v>
      </c>
      <c r="O325">
        <f t="shared" si="97"/>
        <v>0</v>
      </c>
      <c r="P325">
        <f t="shared" si="97"/>
        <v>0</v>
      </c>
      <c r="Q325">
        <f t="shared" si="97"/>
        <v>0</v>
      </c>
      <c r="R325">
        <f t="shared" si="97"/>
        <v>0</v>
      </c>
      <c r="S325">
        <f t="shared" si="97"/>
        <v>0</v>
      </c>
      <c r="T325">
        <f t="shared" si="97"/>
        <v>0</v>
      </c>
      <c r="U325">
        <f t="shared" si="97"/>
        <v>0</v>
      </c>
      <c r="V325">
        <f t="shared" si="97"/>
        <v>0</v>
      </c>
    </row>
    <row r="326" spans="1:22">
      <c r="A326" t="s">
        <v>30</v>
      </c>
      <c r="B326">
        <f t="shared" ref="B326:V326" si="98">(B318-$P$22)*($Y$42-B323)</f>
        <v>0</v>
      </c>
      <c r="C326">
        <f t="shared" si="98"/>
        <v>0</v>
      </c>
      <c r="D326">
        <f t="shared" si="98"/>
        <v>0</v>
      </c>
      <c r="E326">
        <f t="shared" si="98"/>
        <v>0</v>
      </c>
      <c r="F326">
        <f t="shared" si="98"/>
        <v>0</v>
      </c>
      <c r="G326">
        <f t="shared" si="98"/>
        <v>0</v>
      </c>
      <c r="H326">
        <f t="shared" si="98"/>
        <v>4</v>
      </c>
      <c r="I326">
        <f t="shared" si="98"/>
        <v>5</v>
      </c>
      <c r="J326">
        <f t="shared" si="98"/>
        <v>6</v>
      </c>
      <c r="K326">
        <f t="shared" si="98"/>
        <v>7</v>
      </c>
      <c r="L326">
        <f t="shared" si="98"/>
        <v>8</v>
      </c>
      <c r="M326">
        <f t="shared" si="98"/>
        <v>0</v>
      </c>
      <c r="N326">
        <f t="shared" si="98"/>
        <v>0</v>
      </c>
      <c r="O326">
        <f t="shared" si="98"/>
        <v>0</v>
      </c>
      <c r="P326">
        <f t="shared" si="98"/>
        <v>0</v>
      </c>
      <c r="Q326">
        <f t="shared" si="98"/>
        <v>0</v>
      </c>
      <c r="R326">
        <f t="shared" si="98"/>
        <v>0</v>
      </c>
      <c r="S326">
        <f t="shared" si="98"/>
        <v>0</v>
      </c>
      <c r="T326">
        <f t="shared" si="98"/>
        <v>0</v>
      </c>
      <c r="U326">
        <f t="shared" si="98"/>
        <v>0</v>
      </c>
      <c r="V326">
        <f t="shared" si="98"/>
        <v>0</v>
      </c>
    </row>
    <row r="344" spans="1:22" ht="39">
      <c r="A344" s="10" t="s">
        <v>61</v>
      </c>
    </row>
    <row r="345" spans="1:22">
      <c r="A345" t="s">
        <v>23</v>
      </c>
      <c r="B345">
        <v>0</v>
      </c>
      <c r="C345">
        <v>1</v>
      </c>
      <c r="D345">
        <v>2</v>
      </c>
      <c r="E345">
        <v>3</v>
      </c>
      <c r="F345">
        <v>4</v>
      </c>
      <c r="G345">
        <v>5</v>
      </c>
      <c r="H345">
        <v>6</v>
      </c>
      <c r="I345">
        <v>7</v>
      </c>
      <c r="J345">
        <v>8</v>
      </c>
      <c r="K345">
        <v>9</v>
      </c>
      <c r="L345">
        <v>10</v>
      </c>
      <c r="M345">
        <v>11</v>
      </c>
      <c r="N345">
        <v>12</v>
      </c>
      <c r="O345">
        <v>13</v>
      </c>
      <c r="P345">
        <v>14</v>
      </c>
      <c r="Q345">
        <v>15</v>
      </c>
      <c r="R345">
        <v>16</v>
      </c>
      <c r="S345">
        <v>17</v>
      </c>
      <c r="T345">
        <v>18</v>
      </c>
      <c r="U345">
        <v>19</v>
      </c>
      <c r="V345">
        <v>20</v>
      </c>
    </row>
    <row r="346" spans="1:22">
      <c r="A346" t="s">
        <v>21</v>
      </c>
      <c r="B346">
        <f t="shared" ref="B346:V346" si="99">COUNTIFS($D$23:$D$29,B345,$L$23:$L$29,3)</f>
        <v>0</v>
      </c>
      <c r="C346">
        <f t="shared" si="99"/>
        <v>0</v>
      </c>
      <c r="D346">
        <f t="shared" si="99"/>
        <v>0</v>
      </c>
      <c r="E346">
        <f t="shared" si="99"/>
        <v>0</v>
      </c>
      <c r="F346">
        <f t="shared" si="99"/>
        <v>0</v>
      </c>
      <c r="G346">
        <f t="shared" si="99"/>
        <v>0</v>
      </c>
      <c r="H346">
        <f t="shared" si="99"/>
        <v>0</v>
      </c>
      <c r="I346">
        <f t="shared" si="99"/>
        <v>1</v>
      </c>
      <c r="J346">
        <f t="shared" si="99"/>
        <v>0</v>
      </c>
      <c r="K346">
        <f t="shared" si="99"/>
        <v>0</v>
      </c>
      <c r="L346">
        <f t="shared" si="99"/>
        <v>0</v>
      </c>
      <c r="M346">
        <f t="shared" si="99"/>
        <v>0</v>
      </c>
      <c r="N346">
        <f t="shared" si="99"/>
        <v>0</v>
      </c>
      <c r="O346">
        <f t="shared" si="99"/>
        <v>0</v>
      </c>
      <c r="P346">
        <f t="shared" si="99"/>
        <v>0</v>
      </c>
      <c r="Q346">
        <f t="shared" si="99"/>
        <v>0</v>
      </c>
      <c r="R346">
        <f t="shared" si="99"/>
        <v>0</v>
      </c>
      <c r="S346">
        <f t="shared" si="99"/>
        <v>0</v>
      </c>
      <c r="T346">
        <f t="shared" si="99"/>
        <v>0</v>
      </c>
      <c r="U346">
        <f t="shared" si="99"/>
        <v>0</v>
      </c>
      <c r="V346">
        <f t="shared" si="99"/>
        <v>0</v>
      </c>
    </row>
    <row r="347" spans="1:22">
      <c r="A347" t="s">
        <v>25</v>
      </c>
      <c r="B347">
        <f>SUM(B346:V346)</f>
        <v>1</v>
      </c>
      <c r="C347">
        <f>SUM(C346:V346)</f>
        <v>1</v>
      </c>
      <c r="D347">
        <f>SUM(D346:V346)</f>
        <v>1</v>
      </c>
      <c r="E347">
        <f>SUM(E346:V346)</f>
        <v>1</v>
      </c>
      <c r="F347">
        <f>SUM(F346:V346)</f>
        <v>1</v>
      </c>
      <c r="G347">
        <f>SUM(G346:V346)</f>
        <v>1</v>
      </c>
      <c r="H347">
        <f>SUM(H346:V346)</f>
        <v>1</v>
      </c>
      <c r="I347">
        <f>SUM(I346:V346)</f>
        <v>1</v>
      </c>
      <c r="J347">
        <f>SUM(J346:V346)</f>
        <v>0</v>
      </c>
      <c r="K347">
        <f>SUM(K346:V346)</f>
        <v>0</v>
      </c>
      <c r="L347">
        <f>SUM(L346:V346)</f>
        <v>0</v>
      </c>
      <c r="M347">
        <f>SUM(M346:V346)</f>
        <v>0</v>
      </c>
      <c r="N347">
        <f>SUM(N346:V346)</f>
        <v>0</v>
      </c>
      <c r="O347">
        <f>SUM(O346:V346)</f>
        <v>0</v>
      </c>
      <c r="P347">
        <f>SUM(P346:V346)</f>
        <v>0</v>
      </c>
      <c r="Q347">
        <f>SUM(Q346:V346)</f>
        <v>0</v>
      </c>
      <c r="R347">
        <f>SUM(R346:V346)</f>
        <v>0</v>
      </c>
      <c r="S347">
        <f>SUM(S346:V346)</f>
        <v>0</v>
      </c>
      <c r="T347">
        <f>SUM(T346:V346)</f>
        <v>0</v>
      </c>
      <c r="U347">
        <f>SUM(U346:V346)</f>
        <v>0</v>
      </c>
      <c r="V347">
        <f>V346</f>
        <v>0</v>
      </c>
    </row>
    <row r="348" spans="1:22">
      <c r="A348" t="s">
        <v>22</v>
      </c>
      <c r="B348">
        <f t="shared" ref="B348:V348" si="100">COUNTIFS($E$23:$E$29,B345,$L$23:$L$29,3)</f>
        <v>0</v>
      </c>
      <c r="C348">
        <f t="shared" si="100"/>
        <v>0</v>
      </c>
      <c r="D348">
        <f t="shared" si="100"/>
        <v>0</v>
      </c>
      <c r="E348">
        <f t="shared" si="100"/>
        <v>0</v>
      </c>
      <c r="F348">
        <f t="shared" si="100"/>
        <v>0</v>
      </c>
      <c r="G348">
        <f t="shared" si="100"/>
        <v>0</v>
      </c>
      <c r="H348">
        <f t="shared" si="100"/>
        <v>0</v>
      </c>
      <c r="I348">
        <f t="shared" si="100"/>
        <v>0</v>
      </c>
      <c r="J348">
        <f t="shared" si="100"/>
        <v>0</v>
      </c>
      <c r="K348">
        <f t="shared" si="100"/>
        <v>0</v>
      </c>
      <c r="L348">
        <f t="shared" si="100"/>
        <v>0</v>
      </c>
      <c r="M348">
        <f t="shared" si="100"/>
        <v>0</v>
      </c>
      <c r="N348">
        <f t="shared" si="100"/>
        <v>0</v>
      </c>
      <c r="O348">
        <f t="shared" si="100"/>
        <v>1</v>
      </c>
      <c r="P348">
        <f t="shared" si="100"/>
        <v>0</v>
      </c>
      <c r="Q348">
        <f t="shared" si="100"/>
        <v>0</v>
      </c>
      <c r="R348">
        <f t="shared" si="100"/>
        <v>0</v>
      </c>
      <c r="S348">
        <f t="shared" si="100"/>
        <v>0</v>
      </c>
      <c r="T348">
        <f t="shared" si="100"/>
        <v>0</v>
      </c>
      <c r="U348">
        <f t="shared" si="100"/>
        <v>0</v>
      </c>
      <c r="V348">
        <f t="shared" si="100"/>
        <v>0</v>
      </c>
    </row>
    <row r="349" spans="1:22">
      <c r="A349" t="s">
        <v>26</v>
      </c>
      <c r="B349">
        <f>B348</f>
        <v>0</v>
      </c>
      <c r="C349">
        <f>SUM(B348:C348)</f>
        <v>0</v>
      </c>
      <c r="D349">
        <f>SUM(B348:D348)</f>
        <v>0</v>
      </c>
      <c r="E349">
        <f>SUM(B348:E348)</f>
        <v>0</v>
      </c>
      <c r="F349">
        <f>SUM(B348:F348)</f>
        <v>0</v>
      </c>
      <c r="G349">
        <f>SUM(B348:G348)</f>
        <v>0</v>
      </c>
      <c r="H349">
        <f>SUM(B348:H348)</f>
        <v>0</v>
      </c>
      <c r="I349">
        <f>SUM(B348:I348)</f>
        <v>0</v>
      </c>
      <c r="J349">
        <f>SUM(B348:J348)</f>
        <v>0</v>
      </c>
      <c r="K349">
        <f>SUM(B348:K348)</f>
        <v>0</v>
      </c>
      <c r="L349">
        <f>SUM(B348:L348)</f>
        <v>0</v>
      </c>
      <c r="M349">
        <f>SUM(B348:M348)</f>
        <v>0</v>
      </c>
      <c r="N349">
        <f>SUM(B348:N348)</f>
        <v>0</v>
      </c>
      <c r="O349">
        <f>SUM(B348:O348)</f>
        <v>1</v>
      </c>
      <c r="P349">
        <f>SUM(B348:P348)</f>
        <v>1</v>
      </c>
      <c r="Q349">
        <f>SUM(B348:Q348)</f>
        <v>1</v>
      </c>
      <c r="R349">
        <f>SUM(B348:R348)</f>
        <v>1</v>
      </c>
      <c r="S349">
        <f>SUM(B348:S348)</f>
        <v>1</v>
      </c>
      <c r="T349">
        <f>SUM(B348:T348)</f>
        <v>1</v>
      </c>
      <c r="U349">
        <f>SUM(B348:U348)</f>
        <v>1</v>
      </c>
      <c r="V349">
        <f>SUM(B348:V348)</f>
        <v>1</v>
      </c>
    </row>
    <row r="350" spans="1:22">
      <c r="A350" t="s">
        <v>24</v>
      </c>
      <c r="B350">
        <f>B347+B349</f>
        <v>1</v>
      </c>
      <c r="C350">
        <f t="shared" ref="C350:V350" si="101">C347+C349</f>
        <v>1</v>
      </c>
      <c r="D350">
        <f t="shared" si="101"/>
        <v>1</v>
      </c>
      <c r="E350">
        <f t="shared" si="101"/>
        <v>1</v>
      </c>
      <c r="F350">
        <f t="shared" si="101"/>
        <v>1</v>
      </c>
      <c r="G350">
        <f t="shared" si="101"/>
        <v>1</v>
      </c>
      <c r="H350">
        <f t="shared" si="101"/>
        <v>1</v>
      </c>
      <c r="I350">
        <f t="shared" si="101"/>
        <v>1</v>
      </c>
      <c r="J350">
        <f t="shared" si="101"/>
        <v>0</v>
      </c>
      <c r="K350">
        <f t="shared" si="101"/>
        <v>0</v>
      </c>
      <c r="L350">
        <f t="shared" si="101"/>
        <v>0</v>
      </c>
      <c r="M350">
        <f t="shared" si="101"/>
        <v>0</v>
      </c>
      <c r="N350">
        <f t="shared" si="101"/>
        <v>0</v>
      </c>
      <c r="O350">
        <f t="shared" si="101"/>
        <v>1</v>
      </c>
      <c r="P350">
        <f t="shared" si="101"/>
        <v>1</v>
      </c>
      <c r="Q350">
        <f t="shared" si="101"/>
        <v>1</v>
      </c>
      <c r="R350">
        <f t="shared" si="101"/>
        <v>1</v>
      </c>
      <c r="S350">
        <f t="shared" si="101"/>
        <v>1</v>
      </c>
      <c r="T350">
        <f t="shared" si="101"/>
        <v>1</v>
      </c>
      <c r="U350">
        <f t="shared" si="101"/>
        <v>1</v>
      </c>
      <c r="V350">
        <f t="shared" si="101"/>
        <v>1</v>
      </c>
    </row>
    <row r="351" spans="1:22">
      <c r="A351" t="s">
        <v>29</v>
      </c>
      <c r="B351" s="2">
        <f>100%-(B350/$AA$42)</f>
        <v>0</v>
      </c>
      <c r="C351" s="2">
        <f t="shared" ref="C351:V351" si="102">100%-(C350/$AA$42)</f>
        <v>0</v>
      </c>
      <c r="D351" s="2">
        <f t="shared" si="102"/>
        <v>0</v>
      </c>
      <c r="E351" s="2">
        <f t="shared" si="102"/>
        <v>0</v>
      </c>
      <c r="F351" s="2">
        <f t="shared" si="102"/>
        <v>0</v>
      </c>
      <c r="G351" s="2">
        <f t="shared" si="102"/>
        <v>0</v>
      </c>
      <c r="H351" s="2">
        <f t="shared" si="102"/>
        <v>0</v>
      </c>
      <c r="I351" s="2">
        <f t="shared" si="102"/>
        <v>0</v>
      </c>
      <c r="J351" s="2">
        <f t="shared" si="102"/>
        <v>1</v>
      </c>
      <c r="K351" s="2">
        <f t="shared" si="102"/>
        <v>1</v>
      </c>
      <c r="L351" s="2">
        <f t="shared" si="102"/>
        <v>1</v>
      </c>
      <c r="M351" s="2">
        <f t="shared" si="102"/>
        <v>1</v>
      </c>
      <c r="N351" s="2">
        <f t="shared" si="102"/>
        <v>1</v>
      </c>
      <c r="O351" s="2">
        <f t="shared" si="102"/>
        <v>0</v>
      </c>
      <c r="P351" s="2">
        <f t="shared" si="102"/>
        <v>0</v>
      </c>
      <c r="Q351" s="2">
        <f t="shared" si="102"/>
        <v>0</v>
      </c>
      <c r="R351" s="2">
        <f t="shared" si="102"/>
        <v>0</v>
      </c>
      <c r="S351" s="2">
        <f t="shared" si="102"/>
        <v>0</v>
      </c>
      <c r="T351" s="2">
        <f t="shared" si="102"/>
        <v>0</v>
      </c>
      <c r="U351" s="2">
        <f t="shared" si="102"/>
        <v>0</v>
      </c>
      <c r="V351" s="2">
        <f t="shared" si="102"/>
        <v>0</v>
      </c>
    </row>
    <row r="352" spans="1:22">
      <c r="A352" t="s">
        <v>28</v>
      </c>
      <c r="B352">
        <f>($AA$42-B350)*B345</f>
        <v>0</v>
      </c>
      <c r="C352">
        <f t="shared" ref="C352:V352" si="103">($AA$42-C350)*C345</f>
        <v>0</v>
      </c>
      <c r="D352">
        <f t="shared" si="103"/>
        <v>0</v>
      </c>
      <c r="E352">
        <f t="shared" si="103"/>
        <v>0</v>
      </c>
      <c r="F352">
        <f t="shared" si="103"/>
        <v>0</v>
      </c>
      <c r="G352">
        <f t="shared" si="103"/>
        <v>0</v>
      </c>
      <c r="H352">
        <f t="shared" si="103"/>
        <v>0</v>
      </c>
      <c r="I352">
        <f t="shared" si="103"/>
        <v>0</v>
      </c>
      <c r="J352">
        <f t="shared" si="103"/>
        <v>8</v>
      </c>
      <c r="K352">
        <f t="shared" si="103"/>
        <v>9</v>
      </c>
      <c r="L352">
        <f t="shared" si="103"/>
        <v>10</v>
      </c>
      <c r="M352">
        <f t="shared" si="103"/>
        <v>11</v>
      </c>
      <c r="N352">
        <f t="shared" si="103"/>
        <v>12</v>
      </c>
      <c r="O352">
        <f t="shared" si="103"/>
        <v>0</v>
      </c>
      <c r="P352">
        <f t="shared" si="103"/>
        <v>0</v>
      </c>
      <c r="Q352">
        <f t="shared" si="103"/>
        <v>0</v>
      </c>
      <c r="R352">
        <f t="shared" si="103"/>
        <v>0</v>
      </c>
      <c r="S352">
        <f t="shared" si="103"/>
        <v>0</v>
      </c>
      <c r="T352">
        <f t="shared" si="103"/>
        <v>0</v>
      </c>
      <c r="U352">
        <f t="shared" si="103"/>
        <v>0</v>
      </c>
      <c r="V352">
        <f t="shared" si="103"/>
        <v>0</v>
      </c>
    </row>
    <row r="353" spans="1:22">
      <c r="A353" t="s">
        <v>30</v>
      </c>
      <c r="B353">
        <f t="shared" ref="B353:V353" si="104">(B345-$P$22)*($AA$42-B350)</f>
        <v>0</v>
      </c>
      <c r="C353">
        <f t="shared" si="104"/>
        <v>0</v>
      </c>
      <c r="D353">
        <f t="shared" si="104"/>
        <v>0</v>
      </c>
      <c r="E353">
        <f t="shared" si="104"/>
        <v>0</v>
      </c>
      <c r="F353">
        <f t="shared" si="104"/>
        <v>0</v>
      </c>
      <c r="G353">
        <f t="shared" si="104"/>
        <v>0</v>
      </c>
      <c r="H353">
        <f t="shared" si="104"/>
        <v>0</v>
      </c>
      <c r="I353">
        <f t="shared" si="104"/>
        <v>0</v>
      </c>
      <c r="J353">
        <f t="shared" si="104"/>
        <v>6</v>
      </c>
      <c r="K353">
        <f t="shared" si="104"/>
        <v>7</v>
      </c>
      <c r="L353">
        <f t="shared" si="104"/>
        <v>8</v>
      </c>
      <c r="M353">
        <f t="shared" si="104"/>
        <v>9</v>
      </c>
      <c r="N353">
        <f t="shared" si="104"/>
        <v>10</v>
      </c>
      <c r="O353">
        <f t="shared" si="104"/>
        <v>0</v>
      </c>
      <c r="P353">
        <f t="shared" si="104"/>
        <v>0</v>
      </c>
      <c r="Q353">
        <f t="shared" si="104"/>
        <v>0</v>
      </c>
      <c r="R353">
        <f t="shared" si="104"/>
        <v>0</v>
      </c>
      <c r="S353">
        <f t="shared" si="104"/>
        <v>0</v>
      </c>
      <c r="T353">
        <f t="shared" si="104"/>
        <v>0</v>
      </c>
      <c r="U353">
        <f t="shared" si="104"/>
        <v>0</v>
      </c>
      <c r="V353">
        <f t="shared" si="104"/>
        <v>0</v>
      </c>
    </row>
  </sheetData>
  <mergeCells count="200"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A43:AB43"/>
    <mergeCell ref="AA44:AB44"/>
    <mergeCell ref="AA45:AB45"/>
    <mergeCell ref="AA46:AB46"/>
    <mergeCell ref="AA47:AB47"/>
    <mergeCell ref="G38:H38"/>
    <mergeCell ref="G39:H39"/>
    <mergeCell ref="G40:H40"/>
    <mergeCell ref="I38:J38"/>
    <mergeCell ref="I39:J39"/>
    <mergeCell ref="I40:J40"/>
    <mergeCell ref="K38:L38"/>
    <mergeCell ref="M38:N38"/>
    <mergeCell ref="K39:L39"/>
    <mergeCell ref="M39:N39"/>
    <mergeCell ref="K40:L40"/>
    <mergeCell ref="M40:N40"/>
    <mergeCell ref="U38:V38"/>
    <mergeCell ref="U39:V39"/>
    <mergeCell ref="U40:V40"/>
    <mergeCell ref="W38:X38"/>
    <mergeCell ref="AA31:AB31"/>
    <mergeCell ref="AA32:AB32"/>
    <mergeCell ref="AA33:AB33"/>
    <mergeCell ref="AA34:AB34"/>
    <mergeCell ref="AA35:AB35"/>
    <mergeCell ref="AA36:AB36"/>
    <mergeCell ref="AA37:AB37"/>
    <mergeCell ref="AA41:AB41"/>
    <mergeCell ref="AA42:AB42"/>
    <mergeCell ref="AA38:AB38"/>
    <mergeCell ref="AA39:AB39"/>
    <mergeCell ref="AA40:AB40"/>
    <mergeCell ref="W43:X43"/>
    <mergeCell ref="W44:X44"/>
    <mergeCell ref="W45:X45"/>
    <mergeCell ref="W46:X46"/>
    <mergeCell ref="W47:X47"/>
    <mergeCell ref="Y31:Z31"/>
    <mergeCell ref="Y32:Z32"/>
    <mergeCell ref="Y33:Z33"/>
    <mergeCell ref="Y34:Z34"/>
    <mergeCell ref="Y35:Z35"/>
    <mergeCell ref="Y36:Z36"/>
    <mergeCell ref="Y37:Z37"/>
    <mergeCell ref="Y41:Z41"/>
    <mergeCell ref="Y42:Z42"/>
    <mergeCell ref="Y43:Z43"/>
    <mergeCell ref="Y44:Z44"/>
    <mergeCell ref="Y45:Z45"/>
    <mergeCell ref="Y46:Z46"/>
    <mergeCell ref="Y47:Z47"/>
    <mergeCell ref="Y38:Z38"/>
    <mergeCell ref="W39:X39"/>
    <mergeCell ref="Y39:Z39"/>
    <mergeCell ref="W40:X40"/>
    <mergeCell ref="Y40:Z40"/>
    <mergeCell ref="W31:X31"/>
    <mergeCell ref="W32:X32"/>
    <mergeCell ref="W33:X33"/>
    <mergeCell ref="W34:X34"/>
    <mergeCell ref="W35:X35"/>
    <mergeCell ref="W36:X36"/>
    <mergeCell ref="W37:X37"/>
    <mergeCell ref="W41:X41"/>
    <mergeCell ref="W42:X42"/>
    <mergeCell ref="I41:J41"/>
    <mergeCell ref="I42:J42"/>
    <mergeCell ref="I43:J43"/>
    <mergeCell ref="I44:J44"/>
    <mergeCell ref="I45:J45"/>
    <mergeCell ref="I46:J46"/>
    <mergeCell ref="I47:J47"/>
    <mergeCell ref="I31:J31"/>
    <mergeCell ref="I32:J32"/>
    <mergeCell ref="I33:J33"/>
    <mergeCell ref="I34:J34"/>
    <mergeCell ref="G43:H43"/>
    <mergeCell ref="G44:H44"/>
    <mergeCell ref="G45:H45"/>
    <mergeCell ref="G47:H47"/>
    <mergeCell ref="G46:H46"/>
    <mergeCell ref="K34:L34"/>
    <mergeCell ref="K35:L35"/>
    <mergeCell ref="E31:F31"/>
    <mergeCell ref="I35:J35"/>
    <mergeCell ref="I36:J36"/>
    <mergeCell ref="I37:J37"/>
    <mergeCell ref="K44:L44"/>
    <mergeCell ref="K45:L45"/>
    <mergeCell ref="K46:L46"/>
    <mergeCell ref="K47:L47"/>
    <mergeCell ref="G31:H31"/>
    <mergeCell ref="G32:H32"/>
    <mergeCell ref="G33:H33"/>
    <mergeCell ref="G34:H34"/>
    <mergeCell ref="G35:H35"/>
    <mergeCell ref="G36:H36"/>
    <mergeCell ref="G37:H37"/>
    <mergeCell ref="G41:H41"/>
    <mergeCell ref="G42:H42"/>
    <mergeCell ref="M43:N43"/>
    <mergeCell ref="M44:N44"/>
    <mergeCell ref="M45:N45"/>
    <mergeCell ref="K36:L36"/>
    <mergeCell ref="K37:L37"/>
    <mergeCell ref="K41:L41"/>
    <mergeCell ref="K42:L42"/>
    <mergeCell ref="K43:L43"/>
    <mergeCell ref="K31:L31"/>
    <mergeCell ref="K32:L32"/>
    <mergeCell ref="K33:L33"/>
    <mergeCell ref="M31:N31"/>
    <mergeCell ref="M32:N32"/>
    <mergeCell ref="M33:N33"/>
    <mergeCell ref="M34:N34"/>
    <mergeCell ref="M35:N35"/>
    <mergeCell ref="M36:N36"/>
    <mergeCell ref="M37:N37"/>
    <mergeCell ref="M41:N41"/>
    <mergeCell ref="M42:N42"/>
    <mergeCell ref="Q34:R34"/>
    <mergeCell ref="Q35:R35"/>
    <mergeCell ref="M46:N46"/>
    <mergeCell ref="M47:N47"/>
    <mergeCell ref="O31:P31"/>
    <mergeCell ref="O32:P32"/>
    <mergeCell ref="O33:P33"/>
    <mergeCell ref="O34:P34"/>
    <mergeCell ref="O35:P35"/>
    <mergeCell ref="O36:P36"/>
    <mergeCell ref="O37:P37"/>
    <mergeCell ref="O41:P41"/>
    <mergeCell ref="O42:P42"/>
    <mergeCell ref="O43:P43"/>
    <mergeCell ref="O44:P44"/>
    <mergeCell ref="O45:P45"/>
    <mergeCell ref="O46:P46"/>
    <mergeCell ref="O47:P47"/>
    <mergeCell ref="O38:P38"/>
    <mergeCell ref="O39:P39"/>
    <mergeCell ref="O40:P40"/>
    <mergeCell ref="Q38:R38"/>
    <mergeCell ref="Q39:R39"/>
    <mergeCell ref="Q40:R40"/>
    <mergeCell ref="Q44:R44"/>
    <mergeCell ref="Q45:R45"/>
    <mergeCell ref="Q46:R46"/>
    <mergeCell ref="Q47:R47"/>
    <mergeCell ref="S31:T31"/>
    <mergeCell ref="S32:T32"/>
    <mergeCell ref="S33:T33"/>
    <mergeCell ref="S34:T34"/>
    <mergeCell ref="S35:T35"/>
    <mergeCell ref="S36:T36"/>
    <mergeCell ref="S37:T37"/>
    <mergeCell ref="S41:T41"/>
    <mergeCell ref="S42:T42"/>
    <mergeCell ref="S43:T43"/>
    <mergeCell ref="S44:T44"/>
    <mergeCell ref="S45:T45"/>
    <mergeCell ref="Q36:R36"/>
    <mergeCell ref="Q37:R37"/>
    <mergeCell ref="Q41:R41"/>
    <mergeCell ref="Q42:R42"/>
    <mergeCell ref="Q43:R43"/>
    <mergeCell ref="Q31:R31"/>
    <mergeCell ref="Q32:R32"/>
    <mergeCell ref="Q33:R33"/>
    <mergeCell ref="S46:T46"/>
    <mergeCell ref="S47:T47"/>
    <mergeCell ref="U31:V31"/>
    <mergeCell ref="U32:V32"/>
    <mergeCell ref="U33:V33"/>
    <mergeCell ref="U34:V34"/>
    <mergeCell ref="U35:V35"/>
    <mergeCell ref="U36:V36"/>
    <mergeCell ref="U37:V37"/>
    <mergeCell ref="U41:V41"/>
    <mergeCell ref="U42:V42"/>
    <mergeCell ref="U43:V43"/>
    <mergeCell ref="U44:V44"/>
    <mergeCell ref="U45:V45"/>
    <mergeCell ref="U46:V46"/>
    <mergeCell ref="U47:V47"/>
    <mergeCell ref="S38:T38"/>
    <mergeCell ref="S39:T39"/>
    <mergeCell ref="S40:T4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général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Nicoles</dc:creator>
  <cp:lastModifiedBy> </cp:lastModifiedBy>
  <dcterms:created xsi:type="dcterms:W3CDTF">2012-01-03T08:30:26Z</dcterms:created>
  <dcterms:modified xsi:type="dcterms:W3CDTF">2012-01-11T14:29:17Z</dcterms:modified>
</cp:coreProperties>
</file>