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lez\Downloads\"/>
    </mc:Choice>
  </mc:AlternateContent>
  <xr:revisionPtr revIDLastSave="0" documentId="13_ncr:1_{3DF6BFA1-074B-436A-A07A-C579A7E5B0EF}" xr6:coauthVersionLast="47" xr6:coauthVersionMax="47" xr10:uidLastSave="{00000000-0000-0000-0000-000000000000}"/>
  <bookViews>
    <workbookView xWindow="-120" yWindow="-120" windowWidth="29040" windowHeight="16440" activeTab="1" xr2:uid="{005F5807-AB1E-4719-987F-928355FC66AD}"/>
  </bookViews>
  <sheets>
    <sheet name="DATA" sheetId="1" r:id="rId1"/>
    <sheet name="HS" sheetId="2" r:id="rId2"/>
  </sheets>
  <externalReferences>
    <externalReference r:id="rId3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2" l="1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3" i="2"/>
  <c r="A14" i="1" l="1"/>
  <c r="A13" i="1"/>
  <c r="A12" i="1"/>
  <c r="A11" i="1"/>
  <c r="A10" i="1"/>
  <c r="A6" i="1"/>
  <c r="A5" i="1"/>
  <c r="A3" i="1"/>
  <c r="A8" i="1" s="1"/>
  <c r="A9" i="1" s="1"/>
  <c r="A2" i="1"/>
  <c r="A4" i="1" l="1"/>
  <c r="A7" i="1"/>
</calcChain>
</file>

<file path=xl/sharedStrings.xml><?xml version="1.0" encoding="utf-8"?>
<sst xmlns="http://schemas.openxmlformats.org/spreadsheetml/2006/main" count="43" uniqueCount="38">
  <si>
    <t>JOURS FÉRIÉS</t>
  </si>
  <si>
    <t>Astreinte: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</si>
  <si>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</si>
  <si>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</si>
  <si>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</si>
  <si>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</si>
  <si>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</si>
  <si>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</si>
  <si>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</si>
  <si>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</si>
  <si>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</si>
  <si>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</si>
  <si>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</si>
  <si>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</si>
  <si>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</si>
  <si>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Date de début de vacation</t>
  </si>
  <si>
    <t>Date de fin de vacation</t>
  </si>
  <si>
    <t>HS</t>
  </si>
  <si>
    <t>Astreinte</t>
  </si>
  <si>
    <t>A</t>
  </si>
  <si>
    <t>B</t>
  </si>
  <si>
    <t>-</t>
  </si>
  <si>
    <t>Total heures</t>
  </si>
  <si>
    <t>Majorations HS:</t>
  </si>
  <si>
    <t>Samedi :150%</t>
  </si>
  <si>
    <t>Dimanche et jours fériés: 200%</t>
  </si>
  <si>
    <t>Astreinte: Pas de majoration (100%)</t>
  </si>
  <si>
    <t>Durée d'une vacation normale:</t>
  </si>
  <si>
    <t>Du lundi au jeudi: 08h00</t>
  </si>
  <si>
    <t>Vendredi: 07h25</t>
  </si>
  <si>
    <t>Vacation de 08h(17h à 01h) HS de 02h (01h à 03h)</t>
  </si>
  <si>
    <t>Vacation de 08h(09h à 17h) HS de 04h (17h à 21h)</t>
  </si>
  <si>
    <t>Jour férié toutes les heures à 200% (11h x2)</t>
  </si>
  <si>
    <t>Jour férié mais astreinte toutes les heures à 100% (03h)</t>
  </si>
  <si>
    <t>Vacation de 7h25 (09h à 16h25) HS à 100% de 16h25 à 00h (7h35) + HS à 150% de 00h à 02h car Samedi (3h)</t>
  </si>
  <si>
    <t>La même chose que la ligne 7 mais d'astreinte donc pas de majoration à 150%</t>
  </si>
  <si>
    <t>Week-end donc HS majoré le samedi à 150% (de 09h00 à 00h00 = 15h +150% =22h30) + Dimanche majoré à 200% (de 00h00 à 02h00 = 02h + 200%= 04h)</t>
  </si>
  <si>
    <t>Résultat qui doit apparaître en colonne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</si>
</sst>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72" formatCode="dddd\ dd\ mmmm\ yyyy\ hh:mm"/>
    <numFmt numFmtId="174" formatCode="[hh]:mm;@"/>
    <numFmt numFmtId="178" formatCode="[hh]: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left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164" fontId="0" fillId="0" borderId="0" xfId="0" applyNumberFormat="1"/>
    <xf numFmtId="172" fontId="0" fillId="0" borderId="1" xfId="0" applyNumberFormat="1" applyBorder="1"/>
    <xf numFmtId="174" fontId="0" fillId="0" borderId="1" xfId="0" applyNumberFormat="1" applyBorder="1"/>
    <xf numFmtId="0" fontId="0" fillId="0" borderId="0" xfId="0" applyFill="1" applyBorder="1" applyAlignment="1">
      <alignment horizontal="center" vertical="center"/>
    </xf>
    <xf numFmtId="20" fontId="0" fillId="0" borderId="0" xfId="0" applyNumberFormat="1"/>
    <xf numFmtId="178" fontId="0" fillId="0" borderId="0" xfId="0" applyNumberFormat="1"/>
    <xf numFmtId="0" fontId="0" fillId="0" borderId="0" xfId="0" applyFill="1" applyBorder="1" applyAlignment="1">
      <alignment horizontal="left" vertical="center"/>
    </xf>
  </cellXfs>
  <cellStyles count="1">
    <cellStyle name="Normal" xfId="0" builtinId="0"/>
  </cellStyles>
  <dxfs count="2">
    <dxf>
      <fill>
        <patternFill>
          <bgColor theme="6"/>
        </patternFill>
      </fill>
    </dxf>
    <dxf>
      <fill>
        <patternFill>
          <bgColor theme="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falez\Downloads\hs-v3.xlsb" TargetMode="External"/><Relationship Id="rId1" Type="http://schemas.openxmlformats.org/officeDocument/2006/relationships/externalLinkPath" Target="hs-v3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ATA"/>
      <sheetName val="Feuil1"/>
    </sheetNames>
    <sheetDataSet>
      <sheetData sheetId="0"/>
      <sheetData sheetId="1">
        <row r="1">
          <cell r="A1">
            <v>2024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A2ED69-879A-4D21-833A-27182E290A65}">
  <dimension ref="A1:E14"/>
  <sheetViews>
    <sheetView workbookViewId="0">
      <selection activeCell="A7" sqref="A7"/>
    </sheetView>
  </sheetViews>
  <sheetFormatPr baseColWidth="10" defaultRowHeight="15" x14ac:dyDescent="0.25"/>
  <cols>
    <col min="1" max="1" width="25.5703125" bestFit="1" customWidth="1"/>
    <col min="2" max="2" width="18.28515625" bestFit="1" customWidth="1"/>
  </cols>
  <sheetData>
    <row r="1" spans="1:5" x14ac:dyDescent="0.25">
      <c r="A1" s="1" t="s">
        <v>0</v>
      </c>
      <c r="B1" s="1"/>
      <c r="D1" t="s">
        <v>1</v>
      </c>
      <c r="E1" t="s">
        <v>19</v>
      </c>
    </row>
    <row r="2" spans="1:5" x14ac:dyDescent="0.25">
      <c r="A2" s="2">
        <f>DATE([1]Feuil1!A1,1,1)</f>
        <v>45292</v>
      </c>
      <c r="B2" s="3" t="s">
        <v>2</v>
      </c>
      <c r="E2" t="s">
        <v>20</v>
      </c>
    </row>
    <row r="3" spans="1:5" x14ac:dyDescent="0.25">
      <c r="A3" s="2">
        <f>FLOOR(DAY(MINUTE([1]Feuil1!A1/38)/2+56)&amp;"/5/"&amp;[1]Feuil1!A1,7)-34</f>
        <v>45382</v>
      </c>
      <c r="B3" s="3" t="s">
        <v>3</v>
      </c>
      <c r="E3" t="s">
        <v>21</v>
      </c>
    </row>
    <row r="4" spans="1:5" x14ac:dyDescent="0.25">
      <c r="A4" s="2">
        <f>A3+1</f>
        <v>45383</v>
      </c>
      <c r="B4" s="3" t="s">
        <v>4</v>
      </c>
    </row>
    <row r="5" spans="1:5" x14ac:dyDescent="0.25">
      <c r="A5" s="2">
        <f>DATE([1]Feuil1!A1,5,1)</f>
        <v>45413</v>
      </c>
      <c r="B5" s="3" t="s">
        <v>5</v>
      </c>
    </row>
    <row r="6" spans="1:5" x14ac:dyDescent="0.25">
      <c r="A6" s="2">
        <f>DATE([1]Feuil1!A1,5,8)</f>
        <v>45420</v>
      </c>
      <c r="B6" s="3" t="s">
        <v>6</v>
      </c>
    </row>
    <row r="7" spans="1:5" x14ac:dyDescent="0.25">
      <c r="A7" s="2">
        <f>A3+39</f>
        <v>45421</v>
      </c>
      <c r="B7" s="3" t="s">
        <v>7</v>
      </c>
    </row>
    <row r="8" spans="1:5" x14ac:dyDescent="0.25">
      <c r="A8" s="2">
        <f>A3+49</f>
        <v>45431</v>
      </c>
      <c r="B8" s="3" t="s">
        <v>8</v>
      </c>
    </row>
    <row r="9" spans="1:5" x14ac:dyDescent="0.25">
      <c r="A9" s="2">
        <f>A8+1</f>
        <v>45432</v>
      </c>
      <c r="B9" s="3" t="s">
        <v>9</v>
      </c>
    </row>
    <row r="10" spans="1:5" x14ac:dyDescent="0.25">
      <c r="A10" s="2">
        <f>DATE([1]Feuil1!A1,7,14)</f>
        <v>45487</v>
      </c>
      <c r="B10" s="3" t="s">
        <v>10</v>
      </c>
    </row>
    <row r="11" spans="1:5" x14ac:dyDescent="0.25">
      <c r="A11" s="2">
        <f>DATE([1]Feuil1!A1,8,15)</f>
        <v>45519</v>
      </c>
      <c r="B11" s="3" t="s">
        <v>11</v>
      </c>
    </row>
    <row r="12" spans="1:5" x14ac:dyDescent="0.25">
      <c r="A12" s="2">
        <f>DATE([1]Feuil1!A1,11,1)</f>
        <v>45597</v>
      </c>
      <c r="B12" s="3" t="s">
        <v>12</v>
      </c>
    </row>
    <row r="13" spans="1:5" x14ac:dyDescent="0.25">
      <c r="A13" s="2">
        <f>DATE([1]Feuil1!A1,11,11)</f>
        <v>45607</v>
      </c>
      <c r="B13" s="3" t="s">
        <v>13</v>
      </c>
    </row>
    <row r="14" spans="1:5" x14ac:dyDescent="0.25">
      <c r="A14" s="2">
        <f>DATE([1]Feuil1!A1,12,25)</f>
        <v>45651</v>
      </c>
      <c r="B14" s="3" t="s">
        <v>14</v>
      </c>
    </row>
  </sheetData>
  <mergeCells count="1">
    <mergeCell ref="A1: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A1FF7D-46A7-4A14-9A95-64C2524DC996}">
  <dimension ref="A1:G27"/>
  <sheetViews>
    <sheetView tabSelected="1" workbookViewId="0"/>
  </sheetViews>
  <sheetFormatPr baseColWidth="10" defaultRowHeight="15" x14ac:dyDescent="0.25"/>
  <cols>
    <col min="1" max="1" width="15.85546875" bestFit="1" customWidth="1"/>
    <col min="2" max="2" width="30.5703125" customWidth="1"/>
    <col min="3" max="3" width="29.5703125" bestFit="1" customWidth="1"/>
    <col min="6" max="6" width="131.5703125" customWidth="1"/>
    <col min="7" max="7" width="36" customWidth="1"/>
    <col min="8" max="8" width="33.140625" bestFit="1" customWidth="1"/>
    <col min="9" max="9" width="27.85546875" customWidth="1"/>
    <col min="10" max="10" width="27.85546875" bestFit="1" customWidth="1"/>
    <col min="11" max="11" width="27.85546875" customWidth="1"/>
    <col min="12" max="12" width="12" bestFit="1" customWidth="1"/>
  </cols>
  <sheetData>
    <row r="1" spans="1:7" x14ac:dyDescent="0.25">
      <c r="A1">
        <v>2024</v>
      </c>
    </row>
    <row r="2" spans="1:7" x14ac:dyDescent="0.25">
      <c r="A2" s="4" t="s">
        <v>18</v>
      </c>
      <c r="B2" s="4" t="s">
        <v>15</v>
      </c>
      <c r="C2" s="4" t="s">
        <v>16</v>
      </c>
      <c r="D2" s="4" t="s">
        <v>22</v>
      </c>
      <c r="E2" s="4" t="s">
        <v>17</v>
      </c>
      <c r="G2" s="8" t="s">
        <v>37</v>
      </c>
    </row>
    <row r="3" spans="1:7" x14ac:dyDescent="0.25">
      <c r="A3" s="3" t="s">
        <v>19</v>
      </c>
      <c r="B3" s="6">
        <v>45293.708333333336</v>
      </c>
      <c r="C3" s="6">
        <v>45294.125</v>
      </c>
      <c r="D3" s="7">
        <f>C3-B3</f>
        <v>0.41666666666424135</v>
      </c>
      <c r="E3" s="7"/>
      <c r="F3" s="9" t="s">
        <v>30</v>
      </c>
      <c r="G3" s="9">
        <v>8.3333333333333329E-2</v>
      </c>
    </row>
    <row r="4" spans="1:7" x14ac:dyDescent="0.25">
      <c r="A4" s="3" t="s">
        <v>20</v>
      </c>
      <c r="B4" s="6">
        <v>45301.375</v>
      </c>
      <c r="C4" s="6">
        <v>45301.875</v>
      </c>
      <c r="D4" s="7">
        <f t="shared" ref="D4:D17" si="0">C4-B4</f>
        <v>0.5</v>
      </c>
      <c r="E4" s="7"/>
      <c r="F4" s="9" t="s">
        <v>31</v>
      </c>
      <c r="G4" s="9">
        <v>0.16666666666666666</v>
      </c>
    </row>
    <row r="5" spans="1:7" x14ac:dyDescent="0.25">
      <c r="A5" s="3" t="s">
        <v>21</v>
      </c>
      <c r="B5" s="6">
        <v>45420.375</v>
      </c>
      <c r="C5" s="6">
        <v>45420.833333333336</v>
      </c>
      <c r="D5" s="7">
        <f t="shared" si="0"/>
        <v>0.45833333333575865</v>
      </c>
      <c r="E5" s="7"/>
      <c r="F5" s="9" t="s">
        <v>32</v>
      </c>
      <c r="G5" s="9">
        <v>0.91666666666666663</v>
      </c>
    </row>
    <row r="6" spans="1:7" x14ac:dyDescent="0.25">
      <c r="A6" s="3" t="s">
        <v>19</v>
      </c>
      <c r="B6" s="6">
        <v>45421.375</v>
      </c>
      <c r="C6" s="6">
        <v>45421.5</v>
      </c>
      <c r="D6" s="7">
        <f t="shared" si="0"/>
        <v>0.125</v>
      </c>
      <c r="E6" s="7"/>
      <c r="F6" s="9" t="s">
        <v>33</v>
      </c>
      <c r="G6" s="9">
        <v>0.125</v>
      </c>
    </row>
    <row r="7" spans="1:7" x14ac:dyDescent="0.25">
      <c r="A7" s="3"/>
      <c r="B7" s="6">
        <v>45422.375</v>
      </c>
      <c r="C7" s="6">
        <v>45423.083333333336</v>
      </c>
      <c r="D7" s="7">
        <f t="shared" si="0"/>
        <v>0.70833333333575865</v>
      </c>
      <c r="E7" s="7"/>
      <c r="F7" s="9" t="s">
        <v>34</v>
      </c>
      <c r="G7" s="9">
        <v>0.44097222222222227</v>
      </c>
    </row>
    <row r="8" spans="1:7" x14ac:dyDescent="0.25">
      <c r="A8" s="3" t="s">
        <v>19</v>
      </c>
      <c r="B8" s="6">
        <v>45422.375</v>
      </c>
      <c r="C8" s="6">
        <v>45423.083333333336</v>
      </c>
      <c r="D8" s="7">
        <f t="shared" si="0"/>
        <v>0.70833333333575865</v>
      </c>
      <c r="E8" s="7"/>
      <c r="F8" s="9" t="s">
        <v>35</v>
      </c>
      <c r="G8" s="9">
        <v>0.39930555555555558</v>
      </c>
    </row>
    <row r="9" spans="1:7" x14ac:dyDescent="0.25">
      <c r="A9" s="3"/>
      <c r="B9" s="6">
        <v>45493.375</v>
      </c>
      <c r="C9" s="6">
        <v>45494.083333333336</v>
      </c>
      <c r="D9" s="7">
        <f t="shared" si="0"/>
        <v>0.70833333333575865</v>
      </c>
      <c r="E9" s="7"/>
      <c r="F9" s="9" t="s">
        <v>36</v>
      </c>
      <c r="G9" s="10">
        <v>1.1041666666666667</v>
      </c>
    </row>
    <row r="10" spans="1:7" x14ac:dyDescent="0.25">
      <c r="A10" s="3"/>
      <c r="B10" s="6"/>
      <c r="C10" s="6"/>
      <c r="D10" s="7">
        <f t="shared" si="0"/>
        <v>0</v>
      </c>
      <c r="E10" s="7"/>
    </row>
    <row r="11" spans="1:7" x14ac:dyDescent="0.25">
      <c r="A11" s="3"/>
      <c r="B11" s="6"/>
      <c r="C11" s="6"/>
      <c r="D11" s="7">
        <f t="shared" si="0"/>
        <v>0</v>
      </c>
      <c r="E11" s="7"/>
    </row>
    <row r="12" spans="1:7" x14ac:dyDescent="0.25">
      <c r="A12" s="3"/>
      <c r="B12" s="6"/>
      <c r="C12" s="6"/>
      <c r="D12" s="7">
        <f t="shared" si="0"/>
        <v>0</v>
      </c>
      <c r="E12" s="7"/>
    </row>
    <row r="13" spans="1:7" x14ac:dyDescent="0.25">
      <c r="A13" s="3"/>
      <c r="B13" s="6"/>
      <c r="C13" s="6"/>
      <c r="D13" s="7">
        <f t="shared" si="0"/>
        <v>0</v>
      </c>
      <c r="E13" s="7"/>
    </row>
    <row r="14" spans="1:7" x14ac:dyDescent="0.25">
      <c r="A14" s="3"/>
      <c r="B14" s="6"/>
      <c r="C14" s="6"/>
      <c r="D14" s="7">
        <f t="shared" si="0"/>
        <v>0</v>
      </c>
      <c r="E14" s="7"/>
    </row>
    <row r="15" spans="1:7" x14ac:dyDescent="0.25">
      <c r="A15" s="3"/>
      <c r="B15" s="6"/>
      <c r="C15" s="6"/>
      <c r="D15" s="7">
        <f t="shared" si="0"/>
        <v>0</v>
      </c>
      <c r="E15" s="7"/>
    </row>
    <row r="16" spans="1:7" x14ac:dyDescent="0.25">
      <c r="A16" s="3"/>
      <c r="B16" s="6"/>
      <c r="C16" s="6"/>
      <c r="D16" s="7">
        <f t="shared" si="0"/>
        <v>0</v>
      </c>
      <c r="E16" s="7"/>
    </row>
    <row r="17" spans="1:6" x14ac:dyDescent="0.25">
      <c r="A17" s="3"/>
      <c r="B17" s="6"/>
      <c r="C17" s="6"/>
      <c r="D17" s="7">
        <f t="shared" si="0"/>
        <v>0</v>
      </c>
      <c r="E17" s="7"/>
    </row>
    <row r="20" spans="1:6" x14ac:dyDescent="0.25">
      <c r="B20" s="5"/>
      <c r="F20" s="11" t="s">
        <v>23</v>
      </c>
    </row>
    <row r="21" spans="1:6" x14ac:dyDescent="0.25">
      <c r="F21" t="s">
        <v>24</v>
      </c>
    </row>
    <row r="22" spans="1:6" x14ac:dyDescent="0.25">
      <c r="F22" t="s">
        <v>25</v>
      </c>
    </row>
    <row r="23" spans="1:6" x14ac:dyDescent="0.25">
      <c r="F23" t="s">
        <v>26</v>
      </c>
    </row>
    <row r="25" spans="1:6" x14ac:dyDescent="0.25">
      <c r="F25" t="s">
        <v>27</v>
      </c>
    </row>
    <row r="26" spans="1:6" x14ac:dyDescent="0.25">
      <c r="F26" t="s">
        <v>28</v>
      </c>
    </row>
    <row r="27" spans="1:6" x14ac:dyDescent="0.25">
      <c r="F27" t="s">
        <v>29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4B453956-69BE-4399-B722-5708A656F257}">
            <xm:f>COUNTIF(DATA!$A$2:$A$14,B3)=1</xm:f>
            <x14:dxf>
              <fill>
                <patternFill>
                  <bgColor theme="6"/>
                </patternFill>
              </fill>
            </x14:dxf>
          </x14:cfRule>
          <xm:sqref>B3:C17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EC001BE-149B-4F32-9238-F065B2243E6D}">
          <x14:formula1>
            <xm:f>DATA!$E$1:$E$3</xm:f>
          </x14:formula1>
          <xm:sqref>A3:A17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HS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ICC 1026734</dc:creator>
  <cp:lastModifiedBy>ICC 1026734</cp:lastModifiedBy>
  <dcterms:created xsi:type="dcterms:W3CDTF">2023-12-28T08:34:17Z</dcterms:created>
  <dcterms:modified xsi:type="dcterms:W3CDTF">2023-12-28T12:44:00Z</dcterms:modified>
</cp:coreProperties>
</file>