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26734\Desktop\"/>
    </mc:Choice>
  </mc:AlternateContent>
  <xr:revisionPtr revIDLastSave="0" documentId="13_ncr:1_{A8FE5974-93C2-4C48-AF6E-D9C2F15C3B5F}" xr6:coauthVersionLast="47" xr6:coauthVersionMax="47" xr10:uidLastSave="{00000000-0000-0000-0000-000000000000}"/>
  <bookViews>
    <workbookView xWindow="-120" yWindow="-120" windowWidth="29040" windowHeight="16440" activeTab="1" xr2:uid="{D3D81F9A-BA70-4599-9633-94763E265E98}"/>
  </bookViews>
  <sheets>
    <sheet name="DATA" sheetId="2" r:id="rId1"/>
    <sheet name="Feuil1" sheetId="1" r:id="rId2"/>
  </sheets>
  <definedNames>
    <definedName name="Jours_Fériés">DATA!$A$2:$A$14</definedName>
    <definedName name="JoursFériés">DATA!$A$2:$A$14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H6" i="1"/>
  <c r="I7" i="1"/>
  <c r="I8" i="1"/>
  <c r="I9" i="1"/>
  <c r="I10" i="1"/>
  <c r="I11" i="1"/>
  <c r="I12" i="1"/>
  <c r="H7" i="1"/>
  <c r="H8" i="1" s="1"/>
  <c r="H9" i="1" s="1"/>
  <c r="H10" i="1" s="1"/>
  <c r="H11" i="1" s="1"/>
  <c r="H12" i="1" s="1"/>
  <c r="I6" i="1"/>
  <c r="A14" i="2"/>
  <c r="A13" i="2"/>
  <c r="A12" i="2"/>
  <c r="A11" i="2"/>
  <c r="A10" i="2"/>
  <c r="A6" i="2"/>
  <c r="A5" i="2"/>
  <c r="A3" i="2"/>
  <c r="A4" i="2" s="1"/>
  <c r="A2" i="2"/>
  <c r="F21" i="1"/>
  <c r="F22" i="1"/>
  <c r="F23" i="1"/>
  <c r="F24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F13" i="1"/>
  <c r="F14" i="1"/>
  <c r="F15" i="1"/>
  <c r="F16" i="1"/>
  <c r="F17" i="1"/>
  <c r="F18" i="1"/>
  <c r="F19" i="1"/>
  <c r="F20" i="1"/>
  <c r="A6" i="1"/>
  <c r="A7" i="1" s="1"/>
  <c r="A8" i="1" s="1"/>
  <c r="A9" i="1" s="1"/>
  <c r="A10" i="1" s="1"/>
  <c r="A11" i="1" s="1"/>
  <c r="A12" i="1" s="1"/>
  <c r="F12" i="1"/>
  <c r="F11" i="1"/>
  <c r="F10" i="1"/>
  <c r="F9" i="1"/>
  <c r="G9" i="1" s="1"/>
  <c r="F8" i="1"/>
  <c r="F7" i="1"/>
  <c r="F6" i="1"/>
  <c r="A7" i="2" l="1"/>
  <c r="A8" i="2"/>
  <c r="A9" i="2" s="1"/>
</calcChain>
</file>

<file path=xl/sharedStrings.xml><?xml version="1.0" encoding="utf-8"?>
<sst xmlns="http://schemas.openxmlformats.org/spreadsheetml/2006/main" count="27" uniqueCount="27">
  <si>
    <t>Heure de début matin</t>
  </si>
  <si>
    <t>Heure de fin matin</t>
  </si>
  <si>
    <t>Heure de début après-midi</t>
  </si>
  <si>
    <t>Heure de fin après-midi</t>
  </si>
  <si>
    <t>Total heures travaillées par jour</t>
  </si>
  <si>
    <t>Heures supplémentaires</t>
  </si>
  <si>
    <t>Samedi: 150%</t>
  </si>
  <si>
    <t>Dimanche: 200%</t>
  </si>
  <si>
    <t>Férié: 200%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</si>
  <si>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</si>
  <si>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</si>
  <si>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</si>
  <si>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</si>
  <si>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</si>
  <si>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</si>
  <si>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</si>
  <si>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</si>
  <si>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</si>
  <si>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</si>
  <si>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</si>
  <si>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</si>
  <si>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</si>
  <si>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</si>
  <si>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Astreinte:</t>
  </si>
  <si>
    <t>Oui</t>
  </si>
  <si>
    <t>Non</t>
  </si>
  <si>
    <t>JOURSEM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</si>
</sst>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h]:mm"/>
  </numFmts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0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B9328-E746-46C7-8855-4905A1B54AC6}">
  <dimension ref="A1:E14"/>
  <sheetViews>
    <sheetView workbookViewId="0">
      <selection sqref="A1:B1"/>
    </sheetView>
  </sheetViews>
  <sheetFormatPr baseColWidth="10" defaultRowHeight="15" x14ac:dyDescent="0.25"/>
  <cols>
    <col min="1" max="1" width="25.5703125" bestFit="1" customWidth="1"/>
    <col min="2" max="2" width="18.28515625" bestFit="1" customWidth="1"/>
  </cols>
  <sheetData>
    <row r="1" spans="1:5" x14ac:dyDescent="0.25">
      <c r="A1" s="4" t="s">
        <v>9</v>
      </c>
      <c r="B1" s="4"/>
      <c r="D1" t="s">
        <v>23</v>
      </c>
      <c r="E1" t="s">
        <v>24</v>
      </c>
    </row>
    <row r="2" spans="1:5" x14ac:dyDescent="0.25">
      <c r="A2" s="2">
        <f>DATE(Feuil1!A1,1,1)</f>
        <v>45292</v>
      </c>
      <c r="B2" s="3" t="s">
        <v>10</v>
      </c>
      <c r="E2" t="s">
        <v>25</v>
      </c>
    </row>
    <row r="3" spans="1:5" x14ac:dyDescent="0.25">
      <c r="A3" s="2">
        <f>FLOOR(DAY(MINUTE(Feuil1!A1/38)/2+56)&amp;"/5/"&amp;Feuil1!A1,7)-34</f>
        <v>45382</v>
      </c>
      <c r="B3" s="3" t="s">
        <v>11</v>
      </c>
    </row>
    <row r="4" spans="1:5" x14ac:dyDescent="0.25">
      <c r="A4" s="2">
        <f>A3+1</f>
        <v>45383</v>
      </c>
      <c r="B4" s="3" t="s">
        <v>12</v>
      </c>
    </row>
    <row r="5" spans="1:5" x14ac:dyDescent="0.25">
      <c r="A5" s="2">
        <f>DATE(Feuil1!A1,5,1)</f>
        <v>45413</v>
      </c>
      <c r="B5" s="3" t="s">
        <v>13</v>
      </c>
    </row>
    <row r="6" spans="1:5" x14ac:dyDescent="0.25">
      <c r="A6" s="2">
        <f>DATE(Feuil1!A1,5,8)</f>
        <v>45420</v>
      </c>
      <c r="B6" s="3" t="s">
        <v>14</v>
      </c>
    </row>
    <row r="7" spans="1:5" x14ac:dyDescent="0.25">
      <c r="A7" s="2">
        <f>A3+39</f>
        <v>45421</v>
      </c>
      <c r="B7" s="3" t="s">
        <v>15</v>
      </c>
    </row>
    <row r="8" spans="1:5" x14ac:dyDescent="0.25">
      <c r="A8" s="2">
        <f>A3+49</f>
        <v>45431</v>
      </c>
      <c r="B8" s="3" t="s">
        <v>16</v>
      </c>
    </row>
    <row r="9" spans="1:5" x14ac:dyDescent="0.25">
      <c r="A9" s="2">
        <f>A8+1</f>
        <v>45432</v>
      </c>
      <c r="B9" s="3" t="s">
        <v>17</v>
      </c>
    </row>
    <row r="10" spans="1:5" x14ac:dyDescent="0.25">
      <c r="A10" s="2">
        <f>DATE(Feuil1!A1,7,14)</f>
        <v>45487</v>
      </c>
      <c r="B10" s="3" t="s">
        <v>18</v>
      </c>
    </row>
    <row r="11" spans="1:5" x14ac:dyDescent="0.25">
      <c r="A11" s="2">
        <f>DATE(Feuil1!A1,8,15)</f>
        <v>45519</v>
      </c>
      <c r="B11" s="3" t="s">
        <v>19</v>
      </c>
    </row>
    <row r="12" spans="1:5" x14ac:dyDescent="0.25">
      <c r="A12" s="2">
        <f>DATE(Feuil1!A1,11,1)</f>
        <v>45597</v>
      </c>
      <c r="B12" s="3" t="s">
        <v>20</v>
      </c>
    </row>
    <row r="13" spans="1:5" x14ac:dyDescent="0.25">
      <c r="A13" s="2">
        <f>DATE(Feuil1!A1,11,11)</f>
        <v>45607</v>
      </c>
      <c r="B13" s="3" t="s">
        <v>21</v>
      </c>
    </row>
    <row r="14" spans="1:5" x14ac:dyDescent="0.25">
      <c r="A14" s="2">
        <f>DATE(Feuil1!A1,12,25)</f>
        <v>45651</v>
      </c>
      <c r="B14" s="3" t="s">
        <v>22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ABD14-85CA-43AE-9ADF-A4B4CEAC003A}">
  <dimension ref="A1:I24"/>
  <sheetViews>
    <sheetView tabSelected="1" workbookViewId="0">
      <selection activeCell="G15" sqref="G15"/>
    </sheetView>
  </sheetViews>
  <sheetFormatPr baseColWidth="10" defaultRowHeight="15" x14ac:dyDescent="0.25"/>
  <cols>
    <col min="1" max="1" width="23.42578125" customWidth="1"/>
    <col min="2" max="2" width="20.5703125" bestFit="1" customWidth="1"/>
    <col min="3" max="3" width="17.7109375" bestFit="1" customWidth="1"/>
    <col min="4" max="4" width="25.140625" bestFit="1" customWidth="1"/>
    <col min="5" max="5" width="22.28515625" bestFit="1" customWidth="1"/>
    <col min="6" max="6" width="29.42578125" bestFit="1" customWidth="1"/>
    <col min="7" max="7" width="23" bestFit="1" customWidth="1"/>
    <col min="8" max="8" width="22.42578125" bestFit="1" customWidth="1"/>
  </cols>
  <sheetData>
    <row r="1" spans="1:9" ht="23.25" x14ac:dyDescent="0.25">
      <c r="A1" s="1">
        <v>2024</v>
      </c>
      <c r="C1" t="s">
        <v>6</v>
      </c>
    </row>
    <row r="2" spans="1:9" x14ac:dyDescent="0.25">
      <c r="C2" t="s">
        <v>7</v>
      </c>
    </row>
    <row r="3" spans="1:9" x14ac:dyDescent="0.25">
      <c r="C3" t="s">
        <v>8</v>
      </c>
    </row>
    <row r="5" spans="1:9" x14ac:dyDescent="0.25">
      <c r="A5" s="5"/>
      <c r="B5" s="5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I5" t="s">
        <v>26</v>
      </c>
    </row>
    <row r="6" spans="1:9" x14ac:dyDescent="0.25">
      <c r="A6" s="7">
        <f>DATE(A1,1,1)</f>
        <v>45292</v>
      </c>
      <c r="B6" s="8">
        <v>0.375</v>
      </c>
      <c r="C6" s="8">
        <v>0.52083333333333337</v>
      </c>
      <c r="D6" s="8">
        <v>0.5625</v>
      </c>
      <c r="E6" s="8">
        <v>0.79166666666666663</v>
      </c>
      <c r="F6" s="9">
        <f>C6-B6+(E6-D6)</f>
        <v>0.375</v>
      </c>
      <c r="G6" s="9">
        <f>IF(ISNUMBER(MATCH(A6,Jours_Fériés,0)), F6*2, IF(OR(WEEKDAY(A6,2)=1, WEEKDAY(A6,2)=7), F6*IF(WEEKDAY(A6,2)=7, 2, 1.5), IF(AND(WEEKDAY(A6,2)&gt;=2, WEEKDAY(A6,2)&lt;=5), IF(F6&gt;TIME(8,0,0), F6-TIME(8,0,0), ""), IF(F6&gt;TIME(7,25,0), F6-TIME(7,25,0), ""))))</f>
        <v>0.75</v>
      </c>
      <c r="H6" s="13">
        <f>DATE(A1,1,1)</f>
        <v>45292</v>
      </c>
      <c r="I6">
        <f>WEEKDAY(A6)</f>
        <v>2</v>
      </c>
    </row>
    <row r="7" spans="1:9" x14ac:dyDescent="0.25">
      <c r="A7" s="10">
        <f>A6+1</f>
        <v>45293</v>
      </c>
      <c r="B7" s="11">
        <v>0.375</v>
      </c>
      <c r="C7" s="11">
        <v>0.52083333333333337</v>
      </c>
      <c r="D7" s="11">
        <v>0.5625</v>
      </c>
      <c r="E7" s="11">
        <v>0.75</v>
      </c>
      <c r="F7" s="12">
        <f t="shared" ref="F7:F13" si="0">C7-B7+(E7-D7)</f>
        <v>0.33333333333333337</v>
      </c>
      <c r="G7" s="12" t="str">
        <f>IF(ISNUMBER(MATCH(A7,Jours_Fériés,0)), F7*2, IF(OR(WEEKDAY(A7,2)=1, WEEKDAY(A7,2)=7), F7*IF(WEEKDAY(A7,2)=7, 2, 1.5), IF(AND(WEEKDAY(A7,2)&gt;=2, WEEKDAY(A7,2)&lt;=5), IF(F7&gt;TIME(8,0,0), F7-TIME(8,0,0), ""), IF(F7&gt;TIME(7,25,0), F7-TIME(7,25,0), ""))))</f>
        <v/>
      </c>
      <c r="H7" s="13">
        <f>H6+1</f>
        <v>45293</v>
      </c>
      <c r="I7">
        <f t="shared" ref="I7:I12" si="1">WEEKDAY(A7)</f>
        <v>3</v>
      </c>
    </row>
    <row r="8" spans="1:9" x14ac:dyDescent="0.25">
      <c r="A8" s="7">
        <f t="shared" ref="A8:A24" si="2">A7+1</f>
        <v>45294</v>
      </c>
      <c r="B8" s="8">
        <v>0.375</v>
      </c>
      <c r="C8" s="8">
        <v>0.52083333333333337</v>
      </c>
      <c r="D8" s="8">
        <v>0.5625</v>
      </c>
      <c r="E8" s="8">
        <v>0.79166666666666663</v>
      </c>
      <c r="F8" s="9">
        <f t="shared" si="0"/>
        <v>0.375</v>
      </c>
      <c r="G8" s="9">
        <f>IF(ISNUMBER(MATCH(A8,Jours_Fériés,0)), F8*2, IF(OR(WEEKDAY(A8,2)=1, WEEKDAY(A8,2)=7), F8*IF(WEEKDAY(A8,2)=7, 2, 1.5), IF(AND(WEEKDAY(A8,2)&gt;=2, WEEKDAY(A8,2)&lt;=5), IF(F8&gt;TIME(8,0,0), F8-TIME(8,0,0), ""), IF(F8&gt;TIME(7,25,0), F8-TIME(7,25,0), ""))))</f>
        <v>4.1666666666666685E-2</v>
      </c>
      <c r="H8" s="13">
        <f t="shared" ref="H8:H12" si="3">H7+1</f>
        <v>45294</v>
      </c>
      <c r="I8">
        <f t="shared" si="1"/>
        <v>4</v>
      </c>
    </row>
    <row r="9" spans="1:9" x14ac:dyDescent="0.25">
      <c r="A9" s="10">
        <f t="shared" si="2"/>
        <v>45295</v>
      </c>
      <c r="B9" s="11">
        <v>0.375</v>
      </c>
      <c r="C9" s="11">
        <v>0.52083333333333337</v>
      </c>
      <c r="D9" s="11">
        <v>0.5625</v>
      </c>
      <c r="E9" s="11">
        <v>0.79166666666666663</v>
      </c>
      <c r="F9" s="12">
        <f t="shared" si="0"/>
        <v>0.375</v>
      </c>
      <c r="G9" s="12">
        <f>IF(ISNUMBER(MATCH(A9,Jours_Fériés,0)), F9*2, IF(OR(WEEKDAY(A9,2)=1, WEEKDAY(A9,2)=7), F9*IF(WEEKDAY(A9,2)=7, 2, 1.5), IF(AND(WEEKDAY(A9,2)&gt;=2, WEEKDAY(A9,2)&lt;=5), IF(F9&gt;TIME(8,0,0), F9-TIME(8,0,0), ""), IF(F9&gt;TIME(7,25,0), F9-TIME(7,25,0), ""))))</f>
        <v>4.1666666666666685E-2</v>
      </c>
      <c r="H9" s="13">
        <f t="shared" si="3"/>
        <v>45295</v>
      </c>
      <c r="I9">
        <f t="shared" si="1"/>
        <v>5</v>
      </c>
    </row>
    <row r="10" spans="1:9" x14ac:dyDescent="0.25">
      <c r="A10" s="7">
        <f t="shared" si="2"/>
        <v>45296</v>
      </c>
      <c r="B10" s="8">
        <v>0.375</v>
      </c>
      <c r="C10" s="8">
        <v>0.52083333333333337</v>
      </c>
      <c r="D10" s="8">
        <v>0.5625</v>
      </c>
      <c r="E10" s="8">
        <v>0.72569444444444453</v>
      </c>
      <c r="F10" s="9">
        <f t="shared" si="0"/>
        <v>0.3090277777777779</v>
      </c>
      <c r="G10" s="9" t="str">
        <f>IF(ISNUMBER(MATCH(A10,Jours_Fériés,0)), F10*2, IF(OR(WEEKDAY(A10,2)=1, WEEKDAY(A10,2)=7), F10*IF(WEEKDAY(A10,2)=7, 2, 1.5), IF(AND(WEEKDAY(A10,2)&gt;=2, WEEKDAY(A10,2)&lt;=5), IF(F10&gt;TIME(8,0,0), F10-TIME(8,0,0), ""), IF(F10&gt;TIME(7,25,0), F10-TIME(7,25,0), ""))))</f>
        <v/>
      </c>
      <c r="H10" s="13">
        <f t="shared" si="3"/>
        <v>45296</v>
      </c>
      <c r="I10">
        <f t="shared" si="1"/>
        <v>6</v>
      </c>
    </row>
    <row r="11" spans="1:9" x14ac:dyDescent="0.25">
      <c r="A11" s="10">
        <f t="shared" si="2"/>
        <v>45297</v>
      </c>
      <c r="B11" s="11"/>
      <c r="C11" s="11"/>
      <c r="D11" s="11"/>
      <c r="E11" s="11"/>
      <c r="F11" s="12">
        <f t="shared" si="0"/>
        <v>0</v>
      </c>
      <c r="G11" s="12" t="str">
        <f>IF(ISNUMBER(MATCH(A11,Jours_Fériés,0)), F11*2, IF(OR(WEEKDAY(A11,2)=1, WEEKDAY(A11,2)=7), F11*IF(WEEKDAY(A11,2)=7, 2, 1.5), IF(AND(WEEKDAY(A11,2)&gt;=2, WEEKDAY(A11,2)&lt;=5), IF(F11&gt;TIME(8,0,0), F11-TIME(8,0,0), ""), IF(F11&gt;TIME(7,25,0), F11-TIME(7,25,0), ""))))</f>
        <v/>
      </c>
      <c r="H11" s="13">
        <f t="shared" si="3"/>
        <v>45297</v>
      </c>
      <c r="I11">
        <f t="shared" si="1"/>
        <v>7</v>
      </c>
    </row>
    <row r="12" spans="1:9" x14ac:dyDescent="0.25">
      <c r="A12" s="7">
        <f t="shared" si="2"/>
        <v>45298</v>
      </c>
      <c r="B12" s="8"/>
      <c r="C12" s="8"/>
      <c r="D12" s="8"/>
      <c r="E12" s="8"/>
      <c r="F12" s="9">
        <f t="shared" si="0"/>
        <v>0</v>
      </c>
      <c r="G12" s="9">
        <f>IF(ISNUMBER(MATCH(A12,Jours_Fériés,0)), F12*2, IF(OR(WEEKDAY(A12,2)=1, WEEKDAY(A12,2)=7), F12*IF(WEEKDAY(A12,2)=7, 2, 1.5), IF(AND(WEEKDAY(A12,2)&gt;=2, WEEKDAY(A12,2)&lt;=5), IF(F12&gt;TIME(8,0,0), F12-TIME(8,0,0), ""), IF(F12&gt;TIME(7,25,0), F12-TIME(7,25,0), ""))))</f>
        <v>0</v>
      </c>
      <c r="H12" s="13">
        <f t="shared" si="3"/>
        <v>45298</v>
      </c>
      <c r="I12">
        <f t="shared" si="1"/>
        <v>1</v>
      </c>
    </row>
    <row r="13" spans="1:9" x14ac:dyDescent="0.25">
      <c r="A13" s="10">
        <f>DATE(A1,5,1)</f>
        <v>45413</v>
      </c>
      <c r="B13" s="11">
        <v>0.375</v>
      </c>
      <c r="C13" s="11">
        <v>0.52083333333333304</v>
      </c>
      <c r="D13" s="11">
        <v>0.5625</v>
      </c>
      <c r="E13" s="11">
        <v>0.79166666666666663</v>
      </c>
      <c r="F13" s="12">
        <f t="shared" si="0"/>
        <v>0.37499999999999967</v>
      </c>
      <c r="G13" s="12">
        <f>IF(ISNUMBER(MATCH(A13,Jours_Fériés,0)), F13*2, IF(OR(WEEKDAY(A13,2)=1, WEEKDAY(A13,2)=7), F13*IF(WEEKDAY(A13,2)=7, 2, 1.5), IF(AND(WEEKDAY(A13,2)&gt;=2, WEEKDAY(A13,2)&lt;=5), IF(F13&gt;TIME(8,0,0), F13-TIME(8,0,0), ""), IF(F13&gt;TIME(7,25,0), F13-TIME(7,25,0), ""))))</f>
        <v>0.74999999999999933</v>
      </c>
    </row>
    <row r="14" spans="1:9" x14ac:dyDescent="0.25">
      <c r="A14" s="7">
        <f t="shared" si="2"/>
        <v>45414</v>
      </c>
      <c r="B14" s="8">
        <v>0.375</v>
      </c>
      <c r="C14" s="8">
        <v>0.52083333333333304</v>
      </c>
      <c r="D14" s="8">
        <v>0.5625</v>
      </c>
      <c r="E14" s="8">
        <v>0.75</v>
      </c>
      <c r="F14" s="9">
        <f t="shared" ref="F14:F20" si="4">C14-B14+(E14-D14)</f>
        <v>0.33333333333333304</v>
      </c>
      <c r="G14" s="9" t="str">
        <f>IF(ISNUMBER(MATCH(A14,Jours_Fériés,0)), F14*2, IF(OR(WEEKDAY(A14,2)=1, WEEKDAY(A14,2)=7), F14*IF(WEEKDAY(A14,2)=7, 2, 1.5), IF(AND(WEEKDAY(A14,2)&gt;=2, WEEKDAY(A14,2)&lt;=5), IF(F14&gt;TIME(8,0,0), F14-TIME(8,0,0), ""), IF(F14&gt;TIME(7,25,0), F14-TIME(7,25,0), ""))))</f>
        <v/>
      </c>
    </row>
    <row r="15" spans="1:9" x14ac:dyDescent="0.25">
      <c r="A15" s="10">
        <f t="shared" si="2"/>
        <v>45415</v>
      </c>
      <c r="B15" s="11">
        <v>0.375</v>
      </c>
      <c r="C15" s="11">
        <v>0.52083333333333304</v>
      </c>
      <c r="D15" s="11">
        <v>0.5625</v>
      </c>
      <c r="E15" s="11">
        <v>0.79166666666666663</v>
      </c>
      <c r="F15" s="12">
        <f t="shared" si="4"/>
        <v>0.37499999999999967</v>
      </c>
      <c r="G15" s="12">
        <f>IF(ISNUMBER(MATCH(A15,Jours_Fériés,0)), F15*2, IF(OR(WEEKDAY(A15,2)=1, WEEKDAY(A15,2)=7), F15*IF(WEEKDAY(A15,2)=7, 2, 1.5), IF(AND(WEEKDAY(A15,2)&gt;=2, WEEKDAY(A15,2)&lt;=5), IF(F15&gt;TIME(8,0,0), F15-TIME(8,0,0), ""), IF(F15&gt;TIME(7,25,0), F15-TIME(7,25,0), ""))))</f>
        <v>4.1666666666666352E-2</v>
      </c>
    </row>
    <row r="16" spans="1:9" x14ac:dyDescent="0.25">
      <c r="A16" s="7">
        <f t="shared" si="2"/>
        <v>45416</v>
      </c>
      <c r="B16" s="8">
        <v>0.375</v>
      </c>
      <c r="C16" s="8">
        <v>0.52083333333333304</v>
      </c>
      <c r="D16" s="8">
        <v>0.5625</v>
      </c>
      <c r="E16" s="8">
        <v>0.79166666666666663</v>
      </c>
      <c r="F16" s="9">
        <f t="shared" si="4"/>
        <v>0.37499999999999967</v>
      </c>
      <c r="G16" s="9">
        <f>IF(ISNUMBER(MATCH(A16,Jours_Fériés,0)), F16*2, IF(OR(WEEKDAY(A16,2)=1, WEEKDAY(A16,2)=7), F16*IF(WEEKDAY(A16,2)=7, 2, 1.5), IF(AND(WEEKDAY(A16,2)&gt;=2, WEEKDAY(A16,2)&lt;=5), IF(F16&gt;TIME(8,0,0), F16-TIME(8,0,0), ""), IF(F16&gt;TIME(7,25,0), F16-TIME(7,25,0), ""))))</f>
        <v>6.5972222222221877E-2</v>
      </c>
    </row>
    <row r="17" spans="1:7" x14ac:dyDescent="0.25">
      <c r="A17" s="10">
        <f t="shared" si="2"/>
        <v>45417</v>
      </c>
      <c r="B17" s="11">
        <v>0.375</v>
      </c>
      <c r="C17" s="11">
        <v>0.45833333333333331</v>
      </c>
      <c r="D17" s="11"/>
      <c r="E17" s="11"/>
      <c r="F17" s="12">
        <f t="shared" si="4"/>
        <v>8.3333333333333315E-2</v>
      </c>
      <c r="G17" s="12">
        <f>IF(ISNUMBER(MATCH(A17,Jours_Fériés,0)), F17*2, IF(OR(WEEKDAY(A17,2)=1, WEEKDAY(A17,2)=7), F17*IF(WEEKDAY(A17,2)=7, 2, 1.5), IF(AND(WEEKDAY(A17,2)&gt;=2, WEEKDAY(A17,2)&lt;=5), IF(F17&gt;TIME(8,0,0), F17-TIME(8,0,0), ""), IF(F17&gt;TIME(7,25,0), F17-TIME(7,25,0), ""))))</f>
        <v>0.16666666666666663</v>
      </c>
    </row>
    <row r="18" spans="1:7" x14ac:dyDescent="0.25">
      <c r="A18" s="7">
        <f t="shared" si="2"/>
        <v>45418</v>
      </c>
      <c r="B18" s="8">
        <v>0.375</v>
      </c>
      <c r="C18" s="8">
        <v>0.52083333333333304</v>
      </c>
      <c r="D18" s="8">
        <v>0.5625</v>
      </c>
      <c r="E18" s="8">
        <v>0.79166666666666663</v>
      </c>
      <c r="F18" s="9">
        <f t="shared" si="4"/>
        <v>0.37499999999999967</v>
      </c>
      <c r="G18" s="9">
        <f>IF(ISNUMBER(MATCH(A18,Jours_Fériés,0)), F18*2, IF(OR(WEEKDAY(A18,2)=1, WEEKDAY(A18,2)=7), F18*IF(WEEKDAY(A18,2)=7, 2, 1.5), IF(AND(WEEKDAY(A18,2)&gt;=2, WEEKDAY(A18,2)&lt;=5), IF(F18&gt;TIME(8,0,0), F18-TIME(8,0,0), ""), IF(F18&gt;TIME(7,25,0), F18-TIME(7,25,0), ""))))</f>
        <v>0.56249999999999956</v>
      </c>
    </row>
    <row r="19" spans="1:7" x14ac:dyDescent="0.25">
      <c r="A19" s="10">
        <f t="shared" si="2"/>
        <v>45419</v>
      </c>
      <c r="B19" s="11">
        <v>0.375</v>
      </c>
      <c r="C19" s="11">
        <v>0.52083333333333304</v>
      </c>
      <c r="D19" s="11">
        <v>0.5625</v>
      </c>
      <c r="E19" s="11">
        <v>0.79166666666666663</v>
      </c>
      <c r="F19" s="12">
        <f t="shared" si="4"/>
        <v>0.37499999999999967</v>
      </c>
      <c r="G19" s="12">
        <f>IF(ISNUMBER(MATCH(A19,Jours_Fériés,0)), F19*2, IF(OR(WEEKDAY(A19,2)=1, WEEKDAY(A19,2)=7), F19*IF(WEEKDAY(A19,2)=7, 2, 1.5), IF(AND(WEEKDAY(A19,2)&gt;=2, WEEKDAY(A19,2)&lt;=5), IF(F19&gt;TIME(8,0,0), F19-TIME(8,0,0), ""), IF(F19&gt;TIME(7,25,0), F19-TIME(7,25,0), ""))))</f>
        <v>4.1666666666666352E-2</v>
      </c>
    </row>
    <row r="20" spans="1:7" x14ac:dyDescent="0.25">
      <c r="A20" s="7">
        <f t="shared" si="2"/>
        <v>45420</v>
      </c>
      <c r="B20" s="8">
        <v>0.375</v>
      </c>
      <c r="C20" s="8">
        <v>0.52083333333333304</v>
      </c>
      <c r="D20" s="8">
        <v>0.5625</v>
      </c>
      <c r="E20" s="8">
        <v>0.79166666666666663</v>
      </c>
      <c r="F20" s="9">
        <f t="shared" si="4"/>
        <v>0.37499999999999967</v>
      </c>
      <c r="G20" s="9">
        <f>IF(ISNUMBER(MATCH(A20,Jours_Fériés,0)), F20*2, IF(OR(WEEKDAY(A20,2)=1, WEEKDAY(A20,2)=7), F20*IF(WEEKDAY(A20,2)=7, 2, 1.5), IF(AND(WEEKDAY(A20,2)&gt;=2, WEEKDAY(A20,2)&lt;=5), IF(F20&gt;TIME(8,0,0), F20-TIME(8,0,0), ""), IF(F20&gt;TIME(7,25,0), F20-TIME(7,25,0), ""))))</f>
        <v>0.74999999999999933</v>
      </c>
    </row>
    <row r="21" spans="1:7" x14ac:dyDescent="0.25">
      <c r="A21" s="10">
        <f t="shared" si="2"/>
        <v>45421</v>
      </c>
      <c r="B21" s="11">
        <v>0.375</v>
      </c>
      <c r="C21" s="11">
        <v>0.52083333333333304</v>
      </c>
      <c r="D21" s="11">
        <v>0.5625</v>
      </c>
      <c r="E21" s="11">
        <v>0.79166666666666663</v>
      </c>
      <c r="F21" s="12">
        <f t="shared" ref="F21:F24" si="5">C21-B21+(E21-D21)</f>
        <v>0.37499999999999967</v>
      </c>
      <c r="G21" s="12">
        <f>IF(ISNUMBER(MATCH(A21,Jours_Fériés,0)), F21*2, IF(OR(WEEKDAY(A21,2)=1, WEEKDAY(A21,2)=7), F21*IF(WEEKDAY(A21,2)=7, 2, 1.5), IF(AND(WEEKDAY(A21,2)&gt;=2, WEEKDAY(A21,2)&lt;=5), IF(F21&gt;TIME(8,0,0), F21-TIME(8,0,0), ""), IF(F21&gt;TIME(7,25,0), F21-TIME(7,25,0), ""))))</f>
        <v>0.74999999999999933</v>
      </c>
    </row>
    <row r="22" spans="1:7" x14ac:dyDescent="0.25">
      <c r="A22" s="7">
        <f t="shared" si="2"/>
        <v>45422</v>
      </c>
      <c r="B22" s="8">
        <v>0.375</v>
      </c>
      <c r="C22" s="8">
        <v>0.52083333333333304</v>
      </c>
      <c r="D22" s="8">
        <v>0.5625</v>
      </c>
      <c r="E22" s="8">
        <v>0.79166666666666663</v>
      </c>
      <c r="F22" s="9">
        <f t="shared" si="5"/>
        <v>0.37499999999999967</v>
      </c>
      <c r="G22" s="9">
        <f>IF(ISNUMBER(MATCH(A22,Jours_Fériés,0)), F22*2, IF(OR(WEEKDAY(A22,2)=1, WEEKDAY(A22,2)=7), F22*IF(WEEKDAY(A22,2)=7, 2, 1.5), IF(AND(WEEKDAY(A22,2)&gt;=2, WEEKDAY(A22,2)&lt;=5), IF(F22&gt;TIME(8,0,0), F22-TIME(8,0,0), ""), IF(F22&gt;TIME(7,25,0), F22-TIME(7,25,0), ""))))</f>
        <v>4.1666666666666352E-2</v>
      </c>
    </row>
    <row r="23" spans="1:7" x14ac:dyDescent="0.25">
      <c r="A23" s="10">
        <f t="shared" si="2"/>
        <v>45423</v>
      </c>
      <c r="B23" s="11"/>
      <c r="C23" s="11"/>
      <c r="D23" s="11"/>
      <c r="E23" s="11"/>
      <c r="F23" s="12">
        <f t="shared" si="5"/>
        <v>0</v>
      </c>
      <c r="G23" s="12" t="str">
        <f>IF(ISNUMBER(MATCH(A23,Jours_Fériés,0)), F23*2, IF(OR(WEEKDAY(A23,2)=1, WEEKDAY(A23,2)=7), F23*IF(WEEKDAY(A23,2)=7, 2, 1.5), IF(AND(WEEKDAY(A23,2)&gt;=2, WEEKDAY(A23,2)&lt;=5), IF(F23&gt;TIME(8,0,0), F23-TIME(8,0,0), ""), IF(F23&gt;TIME(7,25,0), F23-TIME(7,25,0), ""))))</f>
        <v/>
      </c>
    </row>
    <row r="24" spans="1:7" x14ac:dyDescent="0.25">
      <c r="A24" s="7">
        <f t="shared" si="2"/>
        <v>45424</v>
      </c>
      <c r="B24" s="8">
        <v>0.375</v>
      </c>
      <c r="C24" s="8">
        <v>0.52083333333333304</v>
      </c>
      <c r="D24" s="8">
        <v>0.5625</v>
      </c>
      <c r="E24" s="8">
        <v>0.79166666666666663</v>
      </c>
      <c r="F24" s="9">
        <f t="shared" si="5"/>
        <v>0.37499999999999967</v>
      </c>
      <c r="G24" s="9">
        <f>IF(ISNUMBER(MATCH(A24,Jours_Fériés,0)), F24*2, IF(OR(WEEKDAY(A24,2)=1, WEEKDAY(A24,2)=7), F24*IF(WEEKDAY(A24,2)=7, 2, 1.5), IF(AND(WEEKDAY(A24,2)&gt;=2, WEEKDAY(A24,2)&lt;=5), IF(F24&gt;TIME(8,0,0), F24-TIME(8,0,0), ""), IF(F24&gt;TIME(7,25,0), F24-TIME(7,25,0), ""))))</f>
        <v>0.74999999999999933</v>
      </c>
    </row>
  </sheetData>
  <pageMargins left="0.7" right="0.7" top="0.75" bottom="0.75" header="0.3" footer="0.3"/>
  <ignoredErrors>
    <ignoredError sqref="A1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Feuil1</vt:lpstr>
      <vt:lpstr>Jours_Fériés</vt:lpstr>
      <vt:lpstr>JoursFériés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 1026734</dc:creator>
  <cp:lastModifiedBy>GEN 1026734</cp:lastModifiedBy>
  <dcterms:created xsi:type="dcterms:W3CDTF">2023-12-14T12:22:30Z</dcterms:created>
  <dcterms:modified xsi:type="dcterms:W3CDTF">2023-12-14T13:06:33Z</dcterms:modified>
</cp:coreProperties>
</file>