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8211552A\Desktop\"/>
    </mc:Choice>
  </mc:AlternateContent>
  <xr:revisionPtr revIDLastSave="0" documentId="8_{8C7015DC-E1EB-476B-B99C-4E82E6F03E31}" xr6:coauthVersionLast="47" xr6:coauthVersionMax="47" xr10:uidLastSave="{00000000-0000-0000-0000-000000000000}"/>
  <bookViews>
    <workbookView xWindow="-120" yWindow="-120" windowWidth="51840" windowHeight="21120" activeTab="3" xr2:uid="{5A822E2F-66C7-47B5-9DA0-43CE1AD88C1E}"/>
  </bookViews>
  <sheets>
    <sheet name="Evolution des dépenses" sheetId="1" r:id="rId1"/>
    <sheet name="Répartition des dépenses" sheetId="2" r:id="rId2"/>
    <sheet name="Dépenses par personne" sheetId="3" r:id="rId3"/>
    <sheet name="Causes de dépenses" sheetId="4" r:id="rId4"/>
    <sheet name="Liste" sheetId="5" r:id="rId5"/>
  </sheets>
  <externalReferences>
    <externalReference r:id="rId6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1" i="4" l="1"/>
  <c r="B8" i="4"/>
  <c r="B5" i="4"/>
  <c r="B2" i="4"/>
  <c r="B2" i="3" a="1"/>
  <c r="B2" i="3" s="1"/>
  <c r="R12" i="3" a="1"/>
  <c r="R12" i="3" s="1"/>
  <c r="S12" i="3" a="1"/>
  <c r="S12" i="3" s="1"/>
  <c r="T12" i="3" a="1"/>
  <c r="T12" i="3" s="1"/>
  <c r="U12" i="3" a="1"/>
  <c r="U12" i="3" s="1"/>
  <c r="V12" i="3" a="1"/>
  <c r="V12" i="3" s="1"/>
  <c r="W12" i="3" a="1"/>
  <c r="W12" i="3" s="1"/>
  <c r="X12" i="3" a="1"/>
  <c r="X12" i="3" s="1"/>
  <c r="Y12" i="3" a="1"/>
  <c r="Y12" i="3" s="1"/>
  <c r="Z12" i="3" a="1"/>
  <c r="Z12" i="3" s="1"/>
  <c r="AA12" i="3" a="1"/>
  <c r="AA12" i="3" s="1"/>
  <c r="AB12" i="3" a="1"/>
  <c r="AB12" i="3" s="1"/>
  <c r="AC12" i="3" a="1"/>
  <c r="AC12" i="3" s="1"/>
  <c r="AD57" i="3"/>
  <c r="AD58" i="3"/>
  <c r="AD59" i="3"/>
  <c r="AD60" i="3"/>
  <c r="AD61" i="3"/>
  <c r="AD62" i="3"/>
  <c r="AD63" i="3"/>
  <c r="AD64" i="3"/>
  <c r="AD65" i="3"/>
  <c r="AD66" i="3"/>
  <c r="AD67" i="3"/>
  <c r="AD68" i="3"/>
  <c r="AD69" i="3"/>
  <c r="AD70" i="3"/>
  <c r="AD71" i="3"/>
  <c r="AD72" i="3"/>
  <c r="AD73" i="3"/>
  <c r="AD74" i="3"/>
  <c r="AD75" i="3"/>
  <c r="AD76" i="3"/>
  <c r="AD77" i="3"/>
  <c r="AD78" i="3"/>
  <c r="AD79" i="3"/>
  <c r="AD80" i="3"/>
  <c r="AD81" i="3"/>
  <c r="AD82" i="3"/>
  <c r="AD83" i="3"/>
  <c r="AD84" i="3"/>
  <c r="AD85" i="3"/>
  <c r="Q47" i="3"/>
  <c r="Q48" i="3"/>
  <c r="Q49" i="3"/>
  <c r="Q50" i="3"/>
  <c r="Q51" i="3"/>
  <c r="Q52" i="3"/>
  <c r="Q53" i="3"/>
  <c r="Q54" i="3"/>
  <c r="Q55" i="3"/>
  <c r="Q56" i="3"/>
  <c r="Q57" i="3"/>
  <c r="Q58" i="3"/>
  <c r="Q59" i="3"/>
  <c r="Q60" i="3"/>
  <c r="Q61" i="3"/>
  <c r="Q62" i="3"/>
  <c r="Q63" i="3"/>
  <c r="Q64" i="3"/>
  <c r="Q65" i="3"/>
  <c r="Q66" i="3"/>
  <c r="Q67" i="3"/>
  <c r="Q68" i="3"/>
  <c r="Q69" i="3"/>
  <c r="Q70" i="3"/>
  <c r="Q71" i="3"/>
  <c r="Q72" i="3"/>
  <c r="Q73" i="3"/>
  <c r="Q74" i="3"/>
  <c r="Q75" i="3"/>
  <c r="Q76" i="3"/>
  <c r="Q77" i="3"/>
  <c r="Q78" i="3"/>
  <c r="Q79" i="3"/>
  <c r="Q80" i="3"/>
  <c r="Q81" i="3"/>
  <c r="Q82" i="3"/>
  <c r="Q83" i="3"/>
  <c r="Q84" i="3"/>
  <c r="Q85" i="3"/>
  <c r="Q4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N57" i="3"/>
  <c r="N58" i="3"/>
  <c r="N59" i="3"/>
  <c r="N60" i="3"/>
  <c r="N61" i="3"/>
  <c r="N62" i="3"/>
  <c r="N63" i="3"/>
  <c r="N64" i="3"/>
  <c r="N65" i="3"/>
  <c r="N66" i="3"/>
  <c r="N67" i="3"/>
  <c r="N68" i="3"/>
  <c r="N69" i="3"/>
  <c r="N70" i="3"/>
  <c r="N71" i="3"/>
  <c r="N72" i="3"/>
  <c r="N73" i="3"/>
  <c r="N74" i="3"/>
  <c r="N75" i="3"/>
  <c r="N76" i="3"/>
  <c r="N77" i="3"/>
  <c r="N78" i="3"/>
  <c r="N79" i="3"/>
  <c r="N80" i="3"/>
  <c r="N81" i="3"/>
  <c r="N82" i="3"/>
  <c r="N83" i="3"/>
  <c r="N84" i="3"/>
  <c r="N85" i="3"/>
  <c r="A47" i="3"/>
  <c r="A48" i="3"/>
  <c r="A49" i="3"/>
  <c r="A50" i="3"/>
  <c r="A51" i="3"/>
  <c r="A52" i="3"/>
  <c r="A53" i="3"/>
  <c r="A54" i="3"/>
  <c r="A55" i="3"/>
  <c r="A56" i="3"/>
  <c r="A46" i="3"/>
  <c r="AD13" i="3"/>
  <c r="AD14" i="3"/>
  <c r="AD15" i="3"/>
  <c r="AD16" i="3"/>
  <c r="AD17" i="3"/>
  <c r="AD18" i="3"/>
  <c r="AD19" i="3"/>
  <c r="AD20" i="3"/>
  <c r="AD21" i="3"/>
  <c r="AD22" i="3"/>
  <c r="AD23" i="3"/>
  <c r="AD24" i="3"/>
  <c r="AD25" i="3"/>
  <c r="AD26" i="3"/>
  <c r="AD27" i="3"/>
  <c r="AD28" i="3"/>
  <c r="AD29" i="3"/>
  <c r="AD30" i="3"/>
  <c r="AD31" i="3"/>
  <c r="AD32" i="3"/>
  <c r="AD33" i="3"/>
  <c r="AD34" i="3"/>
  <c r="AD35" i="3"/>
  <c r="AD36" i="3"/>
  <c r="AD37" i="3"/>
  <c r="AD38" i="3"/>
  <c r="AD39" i="3"/>
  <c r="AD40" i="3"/>
  <c r="AD41" i="3"/>
  <c r="Q41" i="3"/>
  <c r="Q40" i="3"/>
  <c r="Q39" i="3"/>
  <c r="Q38" i="3"/>
  <c r="Q37" i="3"/>
  <c r="Q36" i="3"/>
  <c r="Q35" i="3"/>
  <c r="Q34" i="3"/>
  <c r="Q33" i="3"/>
  <c r="Q32" i="3"/>
  <c r="Q31" i="3"/>
  <c r="Q30" i="3"/>
  <c r="Q29" i="3"/>
  <c r="Q28" i="3"/>
  <c r="Q27" i="3"/>
  <c r="Q26" i="3"/>
  <c r="Q25" i="3"/>
  <c r="Q24" i="3"/>
  <c r="Q23" i="3"/>
  <c r="Q22" i="3"/>
  <c r="Q21" i="3"/>
  <c r="Q20" i="3"/>
  <c r="Q19" i="3"/>
  <c r="Q18" i="3"/>
  <c r="Q17" i="3"/>
  <c r="Q16" i="3"/>
  <c r="Q15" i="3"/>
  <c r="Q14" i="3"/>
  <c r="Q13" i="3"/>
  <c r="Q12" i="3"/>
  <c r="Q11" i="3"/>
  <c r="Q10" i="3"/>
  <c r="Q9" i="3"/>
  <c r="Q8" i="3"/>
  <c r="Q7" i="3"/>
  <c r="Q6" i="3"/>
  <c r="Q5" i="3"/>
  <c r="Q4" i="3"/>
  <c r="Q3" i="3"/>
  <c r="Q2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3" i="3"/>
  <c r="A4" i="3"/>
  <c r="A5" i="3"/>
  <c r="A6" i="3"/>
  <c r="A7" i="3"/>
  <c r="A8" i="3"/>
  <c r="A9" i="3"/>
  <c r="A10" i="3"/>
  <c r="A11" i="3"/>
  <c r="A12" i="3"/>
  <c r="A2" i="3"/>
  <c r="F2" i="1"/>
  <c r="J2" i="3" l="1" a="1"/>
  <c r="J2" i="3" s="1"/>
  <c r="J8" i="3" a="1"/>
  <c r="J8" i="3" s="1"/>
  <c r="J5" i="3" a="1"/>
  <c r="J5" i="3" s="1"/>
  <c r="J3" i="3" a="1"/>
  <c r="J3" i="3" s="1"/>
  <c r="J12" i="3" a="1"/>
  <c r="J12" i="3" s="1"/>
  <c r="J7" i="3" a="1"/>
  <c r="J7" i="3" s="1"/>
  <c r="J9" i="3" a="1"/>
  <c r="J9" i="3" s="1"/>
  <c r="J6" i="3" a="1"/>
  <c r="J6" i="3" s="1"/>
  <c r="J4" i="3" a="1"/>
  <c r="J4" i="3" s="1"/>
  <c r="J10" i="3" a="1"/>
  <c r="J10" i="3" s="1"/>
  <c r="J11" i="3" a="1"/>
  <c r="J11" i="3" s="1"/>
  <c r="H5" i="3" a="1"/>
  <c r="H5" i="3" s="1"/>
  <c r="H6" i="3" a="1"/>
  <c r="H6" i="3" s="1"/>
  <c r="H3" i="3" a="1"/>
  <c r="H3" i="3" s="1"/>
  <c r="H10" i="3" a="1"/>
  <c r="H10" i="3" s="1"/>
  <c r="H4" i="3" a="1"/>
  <c r="H4" i="3" s="1"/>
  <c r="H11" i="3" a="1"/>
  <c r="H11" i="3" s="1"/>
  <c r="H12" i="3" a="1"/>
  <c r="H12" i="3" s="1"/>
  <c r="H7" i="3" a="1"/>
  <c r="H7" i="3" s="1"/>
  <c r="H9" i="3" a="1"/>
  <c r="H9" i="3" s="1"/>
  <c r="H2" i="3" a="1"/>
  <c r="H2" i="3" s="1"/>
  <c r="H8" i="3" a="1"/>
  <c r="H8" i="3" s="1"/>
  <c r="L8" i="3" a="1"/>
  <c r="L8" i="3" s="1"/>
  <c r="L7" i="3" a="1"/>
  <c r="L7" i="3" s="1"/>
  <c r="L6" i="3" a="1"/>
  <c r="L6" i="3" s="1"/>
  <c r="L3" i="3" a="1"/>
  <c r="L3" i="3" s="1"/>
  <c r="L12" i="3" a="1"/>
  <c r="L12" i="3" s="1"/>
  <c r="L9" i="3" a="1"/>
  <c r="L9" i="3" s="1"/>
  <c r="L4" i="3" a="1"/>
  <c r="L4" i="3" s="1"/>
  <c r="L11" i="3" a="1"/>
  <c r="L11" i="3" s="1"/>
  <c r="L10" i="3" a="1"/>
  <c r="L10" i="3" s="1"/>
  <c r="L2" i="3" a="1"/>
  <c r="L2" i="3" s="1"/>
  <c r="L5" i="3" a="1"/>
  <c r="L5" i="3" s="1"/>
  <c r="D9" i="3" a="1"/>
  <c r="D9" i="3" s="1"/>
  <c r="D11" i="3" a="1"/>
  <c r="D11" i="3" s="1"/>
  <c r="D8" i="3" a="1"/>
  <c r="D8" i="3" s="1"/>
  <c r="D10" i="3" a="1"/>
  <c r="D10" i="3" s="1"/>
  <c r="D2" i="3" a="1"/>
  <c r="D2" i="3" s="1"/>
  <c r="D12" i="3" a="1"/>
  <c r="D12" i="3" s="1"/>
  <c r="D4" i="3" a="1"/>
  <c r="D4" i="3" s="1"/>
  <c r="D7" i="3" a="1"/>
  <c r="D7" i="3" s="1"/>
  <c r="D5" i="3" a="1"/>
  <c r="D5" i="3" s="1"/>
  <c r="D6" i="3" a="1"/>
  <c r="D6" i="3" s="1"/>
  <c r="D3" i="3" a="1"/>
  <c r="D3" i="3" s="1"/>
  <c r="E4" i="3" a="1"/>
  <c r="E4" i="3" s="1"/>
  <c r="E10" i="3" a="1"/>
  <c r="E10" i="3" s="1"/>
  <c r="E12" i="3" a="1"/>
  <c r="E12" i="3" s="1"/>
  <c r="E11" i="3" a="1"/>
  <c r="E11" i="3" s="1"/>
  <c r="E9" i="3" a="1"/>
  <c r="E9" i="3" s="1"/>
  <c r="E8" i="3" a="1"/>
  <c r="E8" i="3" s="1"/>
  <c r="E7" i="3" a="1"/>
  <c r="E7" i="3" s="1"/>
  <c r="E2" i="3" a="1"/>
  <c r="E2" i="3" s="1"/>
  <c r="E5" i="3" a="1"/>
  <c r="E5" i="3" s="1"/>
  <c r="E6" i="3" a="1"/>
  <c r="E6" i="3" s="1"/>
  <c r="E3" i="3" a="1"/>
  <c r="E3" i="3" s="1"/>
  <c r="C2" i="3" a="1"/>
  <c r="C2" i="3" s="1"/>
  <c r="C7" i="3" a="1"/>
  <c r="C7" i="3" s="1"/>
  <c r="C3" i="3" a="1"/>
  <c r="C3" i="3" s="1"/>
  <c r="C12" i="3" a="1"/>
  <c r="C12" i="3" s="1"/>
  <c r="C11" i="3" a="1"/>
  <c r="C11" i="3" s="1"/>
  <c r="C10" i="3" a="1"/>
  <c r="C10" i="3" s="1"/>
  <c r="C9" i="3" a="1"/>
  <c r="C9" i="3" s="1"/>
  <c r="C8" i="3" a="1"/>
  <c r="C8" i="3" s="1"/>
  <c r="C5" i="3" a="1"/>
  <c r="C5" i="3" s="1"/>
  <c r="C6" i="3" a="1"/>
  <c r="C6" i="3" s="1"/>
  <c r="C4" i="3" a="1"/>
  <c r="C4" i="3" s="1"/>
  <c r="F7" i="3" a="1"/>
  <c r="F7" i="3" s="1"/>
  <c r="F5" i="3" a="1"/>
  <c r="F5" i="3" s="1"/>
  <c r="F6" i="3" a="1"/>
  <c r="F6" i="3" s="1"/>
  <c r="F3" i="3" a="1"/>
  <c r="F3" i="3" s="1"/>
  <c r="F2" i="3" a="1"/>
  <c r="F2" i="3" s="1"/>
  <c r="F11" i="3" a="1"/>
  <c r="F11" i="3" s="1"/>
  <c r="F4" i="3" a="1"/>
  <c r="F4" i="3" s="1"/>
  <c r="F12" i="3" a="1"/>
  <c r="F12" i="3" s="1"/>
  <c r="F10" i="3" a="1"/>
  <c r="F10" i="3" s="1"/>
  <c r="F8" i="3" a="1"/>
  <c r="F8" i="3" s="1"/>
  <c r="F9" i="3" a="1"/>
  <c r="F9" i="3" s="1"/>
  <c r="I12" i="3" a="1"/>
  <c r="I12" i="3" s="1"/>
  <c r="I9" i="3" a="1"/>
  <c r="I9" i="3" s="1"/>
  <c r="I8" i="3" a="1"/>
  <c r="I8" i="3" s="1"/>
  <c r="I5" i="3" a="1"/>
  <c r="I5" i="3" s="1"/>
  <c r="I6" i="3" a="1"/>
  <c r="I6" i="3" s="1"/>
  <c r="I3" i="3" a="1"/>
  <c r="I3" i="3" s="1"/>
  <c r="I4" i="3" a="1"/>
  <c r="I4" i="3" s="1"/>
  <c r="I10" i="3" a="1"/>
  <c r="I10" i="3" s="1"/>
  <c r="I2" i="3" a="1"/>
  <c r="I2" i="3" s="1"/>
  <c r="I11" i="3" a="1"/>
  <c r="I11" i="3" s="1"/>
  <c r="I7" i="3" a="1"/>
  <c r="I7" i="3" s="1"/>
  <c r="G12" i="3" a="1"/>
  <c r="G12" i="3" s="1"/>
  <c r="G9" i="3" a="1"/>
  <c r="G9" i="3" s="1"/>
  <c r="G8" i="3" a="1"/>
  <c r="G8" i="3" s="1"/>
  <c r="W8" i="3" a="1"/>
  <c r="W8" i="3" s="1"/>
  <c r="G7" i="3" a="1"/>
  <c r="G7" i="3" s="1"/>
  <c r="G5" i="3" a="1"/>
  <c r="G5" i="3" s="1"/>
  <c r="G6" i="3" a="1"/>
  <c r="G6" i="3" s="1"/>
  <c r="G3" i="3" a="1"/>
  <c r="G3" i="3" s="1"/>
  <c r="G4" i="3" a="1"/>
  <c r="G4" i="3" s="1"/>
  <c r="G10" i="3" a="1"/>
  <c r="G10" i="3" s="1"/>
  <c r="G2" i="3" a="1"/>
  <c r="G2" i="3" s="1"/>
  <c r="G11" i="3" a="1"/>
  <c r="G11" i="3" s="1"/>
  <c r="R9" i="3" a="1"/>
  <c r="R9" i="3" s="1"/>
  <c r="B11" i="3" a="1"/>
  <c r="B11" i="3" s="1"/>
  <c r="B12" i="3" a="1"/>
  <c r="B12" i="3" s="1"/>
  <c r="B9" i="3" a="1"/>
  <c r="B9" i="3" s="1"/>
  <c r="B4" i="3" a="1"/>
  <c r="B4" i="3" s="1"/>
  <c r="B8" i="3" a="1"/>
  <c r="B8" i="3" s="1"/>
  <c r="B10" i="3" a="1"/>
  <c r="B10" i="3" s="1"/>
  <c r="B6" i="3" a="1"/>
  <c r="B6" i="3" s="1"/>
  <c r="B7" i="3" a="1"/>
  <c r="B7" i="3" s="1"/>
  <c r="B5" i="3" a="1"/>
  <c r="B5" i="3" s="1"/>
  <c r="B3" i="3" a="1"/>
  <c r="B3" i="3" s="1"/>
  <c r="M6" i="3" a="1"/>
  <c r="M6" i="3" s="1"/>
  <c r="M11" i="3" a="1"/>
  <c r="M11" i="3" s="1"/>
  <c r="M3" i="3" a="1"/>
  <c r="M3" i="3" s="1"/>
  <c r="M2" i="3" a="1"/>
  <c r="M2" i="3" s="1"/>
  <c r="M12" i="3" a="1"/>
  <c r="M12" i="3" s="1"/>
  <c r="M10" i="3" a="1"/>
  <c r="M10" i="3" s="1"/>
  <c r="M7" i="3" a="1"/>
  <c r="M7" i="3" s="1"/>
  <c r="M5" i="3" a="1"/>
  <c r="M5" i="3" s="1"/>
  <c r="M4" i="3" a="1"/>
  <c r="M4" i="3" s="1"/>
  <c r="M9" i="3" a="1"/>
  <c r="M9" i="3" s="1"/>
  <c r="M8" i="3" a="1"/>
  <c r="M8" i="3" s="1"/>
  <c r="K9" i="3" a="1"/>
  <c r="K9" i="3" s="1"/>
  <c r="K6" i="3" a="1"/>
  <c r="K6" i="3" s="1"/>
  <c r="K4" i="3" a="1"/>
  <c r="K4" i="3" s="1"/>
  <c r="K10" i="3" a="1"/>
  <c r="K10" i="3" s="1"/>
  <c r="K2" i="3" a="1"/>
  <c r="K2" i="3" s="1"/>
  <c r="K12" i="3" a="1"/>
  <c r="K12" i="3" s="1"/>
  <c r="K5" i="3" a="1"/>
  <c r="K5" i="3" s="1"/>
  <c r="K3" i="3" a="1"/>
  <c r="K3" i="3" s="1"/>
  <c r="K8" i="3" a="1"/>
  <c r="K8" i="3" s="1"/>
  <c r="K11" i="3" a="1"/>
  <c r="K11" i="3" s="1"/>
  <c r="K7" i="3" a="1"/>
  <c r="K7" i="3" s="1"/>
  <c r="V5" i="3" a="1"/>
  <c r="V5" i="3" s="1"/>
  <c r="V7" i="3" a="1"/>
  <c r="V7" i="3" s="1"/>
  <c r="V6" i="3" a="1"/>
  <c r="V6" i="3" s="1"/>
  <c r="V10" i="3" a="1"/>
  <c r="V10" i="3" s="1"/>
  <c r="V4" i="3" a="1"/>
  <c r="V4" i="3" s="1"/>
  <c r="V2" i="3" a="1"/>
  <c r="V2" i="3" s="1"/>
  <c r="V9" i="3" a="1"/>
  <c r="V9" i="3" s="1"/>
  <c r="V11" i="3" a="1"/>
  <c r="V11" i="3" s="1"/>
  <c r="V3" i="3" a="1"/>
  <c r="V3" i="3" s="1"/>
  <c r="V8" i="3" a="1"/>
  <c r="V8" i="3" s="1"/>
  <c r="X2" i="3" a="1"/>
  <c r="X2" i="3" s="1"/>
  <c r="X11" i="3" a="1"/>
  <c r="X11" i="3" s="1"/>
  <c r="X3" i="3" a="1"/>
  <c r="X3" i="3" s="1"/>
  <c r="X8" i="3" a="1"/>
  <c r="X8" i="3" s="1"/>
  <c r="X7" i="3" a="1"/>
  <c r="X7" i="3" s="1"/>
  <c r="X10" i="3" a="1"/>
  <c r="X10" i="3" s="1"/>
  <c r="X9" i="3" a="1"/>
  <c r="X9" i="3" s="1"/>
  <c r="X5" i="3" a="1"/>
  <c r="X5" i="3" s="1"/>
  <c r="X6" i="3" a="1"/>
  <c r="X6" i="3" s="1"/>
  <c r="X4" i="3" a="1"/>
  <c r="X4" i="3" s="1"/>
  <c r="Z6" i="3" a="1"/>
  <c r="Z6" i="3" s="1"/>
  <c r="Z4" i="3" a="1"/>
  <c r="Z4" i="3" s="1"/>
  <c r="Z2" i="3" a="1"/>
  <c r="Z2" i="3" s="1"/>
  <c r="Z11" i="3" a="1"/>
  <c r="Z11" i="3" s="1"/>
  <c r="Z3" i="3" a="1"/>
  <c r="Z3" i="3" s="1"/>
  <c r="Z5" i="3" a="1"/>
  <c r="Z5" i="3" s="1"/>
  <c r="Z8" i="3" a="1"/>
  <c r="Z8" i="3" s="1"/>
  <c r="Z9" i="3" a="1"/>
  <c r="Z9" i="3" s="1"/>
  <c r="Z10" i="3" a="1"/>
  <c r="Z10" i="3" s="1"/>
  <c r="Z7" i="3" a="1"/>
  <c r="Z7" i="3" s="1"/>
  <c r="AB11" i="3" a="1"/>
  <c r="AB11" i="3" s="1"/>
  <c r="AB3" i="3" a="1"/>
  <c r="AB3" i="3" s="1"/>
  <c r="AB4" i="3" a="1"/>
  <c r="AB4" i="3" s="1"/>
  <c r="AB10" i="3" a="1"/>
  <c r="AB10" i="3" s="1"/>
  <c r="AB8" i="3" a="1"/>
  <c r="AB8" i="3" s="1"/>
  <c r="AB9" i="3" a="1"/>
  <c r="AB9" i="3" s="1"/>
  <c r="AB5" i="3" a="1"/>
  <c r="AB5" i="3" s="1"/>
  <c r="AB2" i="3" a="1"/>
  <c r="AB2" i="3" s="1"/>
  <c r="AB7" i="3" a="1"/>
  <c r="AB7" i="3" s="1"/>
  <c r="AB6" i="3" a="1"/>
  <c r="AB6" i="3" s="1"/>
  <c r="T2" i="3" a="1"/>
  <c r="T2" i="3" s="1"/>
  <c r="T10" i="3" a="1"/>
  <c r="T10" i="3" s="1"/>
  <c r="T4" i="3" a="1"/>
  <c r="T4" i="3" s="1"/>
  <c r="T8" i="3" a="1"/>
  <c r="T8" i="3" s="1"/>
  <c r="T5" i="3" a="1"/>
  <c r="T5" i="3" s="1"/>
  <c r="T6" i="3" a="1"/>
  <c r="T6" i="3" s="1"/>
  <c r="T7" i="3" a="1"/>
  <c r="T7" i="3" s="1"/>
  <c r="T9" i="3" a="1"/>
  <c r="T9" i="3" s="1"/>
  <c r="T11" i="3" a="1"/>
  <c r="T11" i="3" s="1"/>
  <c r="T3" i="3" a="1"/>
  <c r="T3" i="3" s="1"/>
  <c r="S9" i="3" a="1"/>
  <c r="S9" i="3" s="1"/>
  <c r="S10" i="3" a="1"/>
  <c r="S10" i="3" s="1"/>
  <c r="S3" i="3" a="1"/>
  <c r="S3" i="3" s="1"/>
  <c r="S5" i="3" a="1"/>
  <c r="S5" i="3" s="1"/>
  <c r="S7" i="3" a="1"/>
  <c r="S7" i="3" s="1"/>
  <c r="S8" i="3" a="1"/>
  <c r="S8" i="3" s="1"/>
  <c r="S6" i="3" a="1"/>
  <c r="S6" i="3" s="1"/>
  <c r="S2" i="3" a="1"/>
  <c r="S2" i="3" s="1"/>
  <c r="S11" i="3" a="1"/>
  <c r="S11" i="3" s="1"/>
  <c r="S4" i="3" a="1"/>
  <c r="S4" i="3" s="1"/>
  <c r="R4" i="3" a="1"/>
  <c r="R4" i="3" s="1"/>
  <c r="R5" i="3" a="1"/>
  <c r="R5" i="3" s="1"/>
  <c r="R10" i="3" a="1"/>
  <c r="R10" i="3" s="1"/>
  <c r="R3" i="3" a="1"/>
  <c r="R3" i="3" s="1"/>
  <c r="R2" i="3" a="1"/>
  <c r="R2" i="3" s="1"/>
  <c r="R7" i="3" a="1"/>
  <c r="R7" i="3" s="1"/>
  <c r="R6" i="3" a="1"/>
  <c r="R6" i="3" s="1"/>
  <c r="R11" i="3" a="1"/>
  <c r="R11" i="3" s="1"/>
  <c r="R8" i="3" a="1"/>
  <c r="R8" i="3" s="1"/>
  <c r="U10" i="3" a="1"/>
  <c r="U10" i="3" s="1"/>
  <c r="U5" i="3" a="1"/>
  <c r="U5" i="3" s="1"/>
  <c r="U7" i="3" a="1"/>
  <c r="U7" i="3" s="1"/>
  <c r="U6" i="3" a="1"/>
  <c r="U6" i="3" s="1"/>
  <c r="U2" i="3" a="1"/>
  <c r="U2" i="3" s="1"/>
  <c r="U4" i="3" a="1"/>
  <c r="U4" i="3" s="1"/>
  <c r="U11" i="3" a="1"/>
  <c r="U11" i="3" s="1"/>
  <c r="U8" i="3" a="1"/>
  <c r="U8" i="3" s="1"/>
  <c r="U9" i="3" a="1"/>
  <c r="U9" i="3" s="1"/>
  <c r="U3" i="3" a="1"/>
  <c r="U3" i="3" s="1"/>
  <c r="W6" i="3" a="1"/>
  <c r="W6" i="3" s="1"/>
  <c r="W4" i="3" a="1"/>
  <c r="W4" i="3" s="1"/>
  <c r="W2" i="3" a="1"/>
  <c r="W2" i="3" s="1"/>
  <c r="W10" i="3" a="1"/>
  <c r="W10" i="3" s="1"/>
  <c r="W11" i="3" a="1"/>
  <c r="W11" i="3" s="1"/>
  <c r="W7" i="3" a="1"/>
  <c r="W7" i="3" s="1"/>
  <c r="W3" i="3" a="1"/>
  <c r="W3" i="3" s="1"/>
  <c r="W9" i="3" a="1"/>
  <c r="W9" i="3" s="1"/>
  <c r="W5" i="3" a="1"/>
  <c r="W5" i="3" s="1"/>
  <c r="Y4" i="3" a="1"/>
  <c r="Y4" i="3" s="1"/>
  <c r="Y2" i="3" a="1"/>
  <c r="Y2" i="3" s="1"/>
  <c r="Y10" i="3" a="1"/>
  <c r="Y10" i="3" s="1"/>
  <c r="Y6" i="3" a="1"/>
  <c r="Y6" i="3" s="1"/>
  <c r="Y11" i="3" a="1"/>
  <c r="Y11" i="3" s="1"/>
  <c r="Y3" i="3" a="1"/>
  <c r="Y3" i="3" s="1"/>
  <c r="Y8" i="3" a="1"/>
  <c r="Y8" i="3" s="1"/>
  <c r="Y9" i="3" a="1"/>
  <c r="Y9" i="3" s="1"/>
  <c r="Y5" i="3" a="1"/>
  <c r="Y5" i="3" s="1"/>
  <c r="Y7" i="3" a="1"/>
  <c r="Y7" i="3" s="1"/>
  <c r="AA11" i="3" a="1"/>
  <c r="AA11" i="3" s="1"/>
  <c r="AA3" i="3" a="1"/>
  <c r="AA3" i="3" s="1"/>
  <c r="AA7" i="3" a="1"/>
  <c r="AA7" i="3" s="1"/>
  <c r="AA8" i="3" a="1"/>
  <c r="AA8" i="3" s="1"/>
  <c r="AA9" i="3" a="1"/>
  <c r="AA9" i="3" s="1"/>
  <c r="AA5" i="3" a="1"/>
  <c r="AA5" i="3" s="1"/>
  <c r="AA2" i="3" a="1"/>
  <c r="AA2" i="3" s="1"/>
  <c r="AA6" i="3" a="1"/>
  <c r="AA6" i="3" s="1"/>
  <c r="AA10" i="3" a="1"/>
  <c r="AA10" i="3" s="1"/>
  <c r="AA4" i="3" a="1"/>
  <c r="AA4" i="3" s="1"/>
  <c r="AC8" i="3" a="1"/>
  <c r="AC8" i="3" s="1"/>
  <c r="AC9" i="3" a="1"/>
  <c r="AC9" i="3" s="1"/>
  <c r="AC7" i="3" a="1"/>
  <c r="AC7" i="3" s="1"/>
  <c r="AC11" i="3" a="1"/>
  <c r="AC11" i="3" s="1"/>
  <c r="AC2" i="3" a="1"/>
  <c r="AC2" i="3" s="1"/>
  <c r="AC5" i="3" a="1"/>
  <c r="AC5" i="3" s="1"/>
  <c r="AC3" i="3" a="1"/>
  <c r="AC3" i="3" s="1"/>
  <c r="AC6" i="3" a="1"/>
  <c r="AC6" i="3" s="1"/>
  <c r="AC4" i="3" a="1"/>
  <c r="AC4" i="3" s="1"/>
  <c r="AC10" i="3" a="1"/>
  <c r="AC10" i="3" s="1"/>
  <c r="E56" i="3" a="1"/>
  <c r="E56" i="3" s="1"/>
  <c r="E55" i="3" a="1"/>
  <c r="E55" i="3" s="1"/>
  <c r="E53" i="3" a="1"/>
  <c r="E53" i="3" s="1"/>
  <c r="E52" i="3" a="1"/>
  <c r="E52" i="3" s="1"/>
  <c r="E51" i="3" a="1"/>
  <c r="E51" i="3" s="1"/>
  <c r="E54" i="3" a="1"/>
  <c r="E54" i="3" s="1"/>
  <c r="E49" i="3" a="1"/>
  <c r="E49" i="3" s="1"/>
  <c r="E48" i="3" a="1"/>
  <c r="E48" i="3" s="1"/>
  <c r="E50" i="3" a="1"/>
  <c r="E50" i="3" s="1"/>
  <c r="E46" i="3" a="1"/>
  <c r="E46" i="3" s="1"/>
  <c r="E47" i="3" a="1"/>
  <c r="E47" i="3" s="1"/>
  <c r="G56" i="3" a="1"/>
  <c r="G56" i="3" s="1"/>
  <c r="G55" i="3" a="1"/>
  <c r="G55" i="3" s="1"/>
  <c r="G53" i="3" a="1"/>
  <c r="G53" i="3" s="1"/>
  <c r="G52" i="3" a="1"/>
  <c r="G52" i="3" s="1"/>
  <c r="G46" i="3" a="1"/>
  <c r="G46" i="3" s="1"/>
  <c r="G50" i="3" a="1"/>
  <c r="G50" i="3" s="1"/>
  <c r="G54" i="3" a="1"/>
  <c r="G54" i="3" s="1"/>
  <c r="G51" i="3" a="1"/>
  <c r="G51" i="3" s="1"/>
  <c r="G49" i="3" a="1"/>
  <c r="G49" i="3" s="1"/>
  <c r="G47" i="3" a="1"/>
  <c r="G47" i="3" s="1"/>
  <c r="G48" i="3" a="1"/>
  <c r="G48" i="3" s="1"/>
  <c r="I50" i="3" a="1"/>
  <c r="I50" i="3" s="1"/>
  <c r="I49" i="3" a="1"/>
  <c r="I49" i="3" s="1"/>
  <c r="I48" i="3" a="1"/>
  <c r="I48" i="3" s="1"/>
  <c r="I47" i="3" a="1"/>
  <c r="I47" i="3" s="1"/>
  <c r="I51" i="3" a="1"/>
  <c r="I51" i="3" s="1"/>
  <c r="I46" i="3" a="1"/>
  <c r="I46" i="3" s="1"/>
  <c r="I53" i="3" a="1"/>
  <c r="I53" i="3" s="1"/>
  <c r="I52" i="3" a="1"/>
  <c r="I52" i="3" s="1"/>
  <c r="I54" i="3" a="1"/>
  <c r="I54" i="3" s="1"/>
  <c r="I56" i="3" a="1"/>
  <c r="I56" i="3" s="1"/>
  <c r="I55" i="3" a="1"/>
  <c r="I55" i="3" s="1"/>
  <c r="C46" i="3" a="1"/>
  <c r="C46" i="3" s="1"/>
  <c r="C47" i="3" a="1"/>
  <c r="C47" i="3" s="1"/>
  <c r="C56" i="3" a="1"/>
  <c r="C56" i="3" s="1"/>
  <c r="C55" i="3" a="1"/>
  <c r="C55" i="3" s="1"/>
  <c r="C53" i="3" a="1"/>
  <c r="C53" i="3" s="1"/>
  <c r="C52" i="3" a="1"/>
  <c r="C52" i="3" s="1"/>
  <c r="C54" i="3" a="1"/>
  <c r="C54" i="3" s="1"/>
  <c r="C51" i="3" a="1"/>
  <c r="C51" i="3" s="1"/>
  <c r="C49" i="3" a="1"/>
  <c r="C49" i="3" s="1"/>
  <c r="C48" i="3" a="1"/>
  <c r="C48" i="3" s="1"/>
  <c r="C50" i="3" a="1"/>
  <c r="C50" i="3" s="1"/>
  <c r="D47" i="3" a="1"/>
  <c r="D47" i="3" s="1"/>
  <c r="D46" i="3" a="1"/>
  <c r="D46" i="3" s="1"/>
  <c r="D56" i="3" a="1"/>
  <c r="D56" i="3" s="1"/>
  <c r="D55" i="3" a="1"/>
  <c r="D55" i="3" s="1"/>
  <c r="D52" i="3" a="1"/>
  <c r="D52" i="3" s="1"/>
  <c r="D53" i="3" a="1"/>
  <c r="D53" i="3" s="1"/>
  <c r="D54" i="3" a="1"/>
  <c r="D54" i="3" s="1"/>
  <c r="D51" i="3" a="1"/>
  <c r="D51" i="3" s="1"/>
  <c r="D48" i="3" a="1"/>
  <c r="D48" i="3" s="1"/>
  <c r="D50" i="3" a="1"/>
  <c r="D50" i="3" s="1"/>
  <c r="D49" i="3" a="1"/>
  <c r="D49" i="3" s="1"/>
  <c r="F56" i="3" a="1"/>
  <c r="F56" i="3" s="1"/>
  <c r="F55" i="3" a="1"/>
  <c r="F55" i="3" s="1"/>
  <c r="F53" i="3" a="1"/>
  <c r="F53" i="3" s="1"/>
  <c r="F52" i="3" a="1"/>
  <c r="F52" i="3" s="1"/>
  <c r="F50" i="3" a="1"/>
  <c r="F50" i="3" s="1"/>
  <c r="F54" i="3" a="1"/>
  <c r="F54" i="3" s="1"/>
  <c r="F51" i="3" a="1"/>
  <c r="F51" i="3" s="1"/>
  <c r="F49" i="3" a="1"/>
  <c r="F49" i="3" s="1"/>
  <c r="F48" i="3" a="1"/>
  <c r="F48" i="3" s="1"/>
  <c r="F46" i="3" a="1"/>
  <c r="F46" i="3" s="1"/>
  <c r="F47" i="3" a="1"/>
  <c r="F47" i="3" s="1"/>
  <c r="H56" i="3" a="1"/>
  <c r="H56" i="3" s="1"/>
  <c r="H55" i="3" a="1"/>
  <c r="H55" i="3" s="1"/>
  <c r="H53" i="3" a="1"/>
  <c r="H53" i="3" s="1"/>
  <c r="H50" i="3" a="1"/>
  <c r="H50" i="3" s="1"/>
  <c r="H52" i="3" a="1"/>
  <c r="H52" i="3" s="1"/>
  <c r="H51" i="3" a="1"/>
  <c r="H51" i="3" s="1"/>
  <c r="H49" i="3" a="1"/>
  <c r="H49" i="3" s="1"/>
  <c r="H48" i="3" a="1"/>
  <c r="H48" i="3" s="1"/>
  <c r="H46" i="3" a="1"/>
  <c r="H46" i="3" s="1"/>
  <c r="H47" i="3" a="1"/>
  <c r="H47" i="3" s="1"/>
  <c r="H54" i="3" a="1"/>
  <c r="H54" i="3" s="1"/>
  <c r="J50" i="3" a="1"/>
  <c r="J50" i="3" s="1"/>
  <c r="J49" i="3" a="1"/>
  <c r="J49" i="3" s="1"/>
  <c r="J47" i="3" a="1"/>
  <c r="J47" i="3" s="1"/>
  <c r="J56" i="3" a="1"/>
  <c r="J56" i="3" s="1"/>
  <c r="J55" i="3" a="1"/>
  <c r="J55" i="3" s="1"/>
  <c r="J46" i="3" a="1"/>
  <c r="J46" i="3" s="1"/>
  <c r="J54" i="3" a="1"/>
  <c r="J54" i="3" s="1"/>
  <c r="J53" i="3" a="1"/>
  <c r="J53" i="3" s="1"/>
  <c r="J48" i="3" a="1"/>
  <c r="J48" i="3" s="1"/>
  <c r="J52" i="3" a="1"/>
  <c r="J52" i="3" s="1"/>
  <c r="J51" i="3" a="1"/>
  <c r="J51" i="3" s="1"/>
  <c r="L49" i="3" a="1"/>
  <c r="L49" i="3" s="1"/>
  <c r="L47" i="3" a="1"/>
  <c r="L47" i="3" s="1"/>
  <c r="L46" i="3" a="1"/>
  <c r="L46" i="3" s="1"/>
  <c r="L51" i="3" a="1"/>
  <c r="L51" i="3" s="1"/>
  <c r="L56" i="3" a="1"/>
  <c r="L56" i="3" s="1"/>
  <c r="L55" i="3" a="1"/>
  <c r="L55" i="3" s="1"/>
  <c r="L54" i="3" a="1"/>
  <c r="L54" i="3" s="1"/>
  <c r="L53" i="3" a="1"/>
  <c r="L53" i="3" s="1"/>
  <c r="L52" i="3" a="1"/>
  <c r="L52" i="3" s="1"/>
  <c r="L50" i="3" a="1"/>
  <c r="L50" i="3" s="1"/>
  <c r="L48" i="3" a="1"/>
  <c r="L48" i="3" s="1"/>
  <c r="V50" i="3" a="1"/>
  <c r="V50" i="3" s="1"/>
  <c r="V49" i="3" a="1"/>
  <c r="V49" i="3" s="1"/>
  <c r="V48" i="3" a="1"/>
  <c r="V48" i="3" s="1"/>
  <c r="V47" i="3" a="1"/>
  <c r="V47" i="3" s="1"/>
  <c r="V46" i="3" a="1"/>
  <c r="V46" i="3" s="1"/>
  <c r="V51" i="3" a="1"/>
  <c r="V51" i="3" s="1"/>
  <c r="V56" i="3" a="1"/>
  <c r="V56" i="3" s="1"/>
  <c r="V55" i="3" a="1"/>
  <c r="V55" i="3" s="1"/>
  <c r="V54" i="3" a="1"/>
  <c r="V54" i="3" s="1"/>
  <c r="V52" i="3" a="1"/>
  <c r="V52" i="3" s="1"/>
  <c r="V53" i="3" a="1"/>
  <c r="V53" i="3" s="1"/>
  <c r="X48" i="3" a="1"/>
  <c r="X48" i="3" s="1"/>
  <c r="X47" i="3" a="1"/>
  <c r="X47" i="3" s="1"/>
  <c r="X50" i="3" a="1"/>
  <c r="X50" i="3" s="1"/>
  <c r="X56" i="3" a="1"/>
  <c r="X56" i="3" s="1"/>
  <c r="X55" i="3" a="1"/>
  <c r="X55" i="3" s="1"/>
  <c r="X54" i="3" a="1"/>
  <c r="X54" i="3" s="1"/>
  <c r="X53" i="3" a="1"/>
  <c r="X53" i="3" s="1"/>
  <c r="X52" i="3" a="1"/>
  <c r="X52" i="3" s="1"/>
  <c r="X46" i="3" a="1"/>
  <c r="X46" i="3" s="1"/>
  <c r="X51" i="3" a="1"/>
  <c r="X51" i="3" s="1"/>
  <c r="X49" i="3" a="1"/>
  <c r="X49" i="3" s="1"/>
  <c r="Z47" i="3" a="1"/>
  <c r="Z47" i="3" s="1"/>
  <c r="Z56" i="3" a="1"/>
  <c r="Z56" i="3" s="1"/>
  <c r="Z55" i="3" a="1"/>
  <c r="Z55" i="3" s="1"/>
  <c r="Z54" i="3" a="1"/>
  <c r="Z54" i="3" s="1"/>
  <c r="Z53" i="3" a="1"/>
  <c r="Z53" i="3" s="1"/>
  <c r="Z46" i="3" a="1"/>
  <c r="Z46" i="3" s="1"/>
  <c r="Z52" i="3" a="1"/>
  <c r="Z52" i="3" s="1"/>
  <c r="Z51" i="3" a="1"/>
  <c r="Z51" i="3" s="1"/>
  <c r="Z48" i="3" a="1"/>
  <c r="Z48" i="3" s="1"/>
  <c r="Z49" i="3" a="1"/>
  <c r="Z49" i="3" s="1"/>
  <c r="Z50" i="3" a="1"/>
  <c r="Z50" i="3" s="1"/>
  <c r="AB56" i="3" a="1"/>
  <c r="AB56" i="3" s="1"/>
  <c r="AB55" i="3" a="1"/>
  <c r="AB55" i="3" s="1"/>
  <c r="AB54" i="3" a="1"/>
  <c r="AB54" i="3" s="1"/>
  <c r="AB53" i="3" a="1"/>
  <c r="AB53" i="3" s="1"/>
  <c r="AB52" i="3" a="1"/>
  <c r="AB52" i="3" s="1"/>
  <c r="AB51" i="3" a="1"/>
  <c r="AB51" i="3" s="1"/>
  <c r="AB46" i="3" a="1"/>
  <c r="AB46" i="3" s="1"/>
  <c r="AB50" i="3" a="1"/>
  <c r="AB50" i="3" s="1"/>
  <c r="AB49" i="3" a="1"/>
  <c r="AB49" i="3" s="1"/>
  <c r="AB48" i="3" a="1"/>
  <c r="AB48" i="3" s="1"/>
  <c r="AB47" i="3" a="1"/>
  <c r="AB47" i="3" s="1"/>
  <c r="B56" i="3" a="1"/>
  <c r="B56" i="3" s="1"/>
  <c r="B46" i="3" a="1"/>
  <c r="B46" i="3" s="1"/>
  <c r="B50" i="3" a="1"/>
  <c r="B50" i="3" s="1"/>
  <c r="B49" i="3" a="1"/>
  <c r="B49" i="3" s="1"/>
  <c r="B48" i="3" a="1"/>
  <c r="B48" i="3" s="1"/>
  <c r="B54" i="3" a="1"/>
  <c r="B54" i="3" s="1"/>
  <c r="B53" i="3" a="1"/>
  <c r="B53" i="3" s="1"/>
  <c r="B47" i="3" a="1"/>
  <c r="B47" i="3" s="1"/>
  <c r="B55" i="3" a="1"/>
  <c r="B55" i="3" s="1"/>
  <c r="B51" i="3" a="1"/>
  <c r="B51" i="3" s="1"/>
  <c r="B52" i="3" a="1"/>
  <c r="B52" i="3" s="1"/>
  <c r="K49" i="3" a="1"/>
  <c r="K49" i="3" s="1"/>
  <c r="K48" i="3" a="1"/>
  <c r="K48" i="3" s="1"/>
  <c r="K47" i="3" a="1"/>
  <c r="K47" i="3" s="1"/>
  <c r="K46" i="3" a="1"/>
  <c r="K46" i="3" s="1"/>
  <c r="K55" i="3" a="1"/>
  <c r="K55" i="3" s="1"/>
  <c r="K56" i="3" a="1"/>
  <c r="K56" i="3" s="1"/>
  <c r="K51" i="3" a="1"/>
  <c r="K51" i="3" s="1"/>
  <c r="K54" i="3" a="1"/>
  <c r="K54" i="3" s="1"/>
  <c r="K53" i="3" a="1"/>
  <c r="K53" i="3" s="1"/>
  <c r="K52" i="3" a="1"/>
  <c r="K52" i="3" s="1"/>
  <c r="K50" i="3" a="1"/>
  <c r="K50" i="3" s="1"/>
  <c r="M46" i="3" a="1"/>
  <c r="M46" i="3" s="1"/>
  <c r="M49" i="3" a="1"/>
  <c r="M49" i="3" s="1"/>
  <c r="M56" i="3" a="1"/>
  <c r="M56" i="3" s="1"/>
  <c r="M51" i="3" a="1"/>
  <c r="M51" i="3" s="1"/>
  <c r="M53" i="3" a="1"/>
  <c r="M53" i="3" s="1"/>
  <c r="M54" i="3" a="1"/>
  <c r="M54" i="3" s="1"/>
  <c r="M55" i="3" a="1"/>
  <c r="M55" i="3" s="1"/>
  <c r="M52" i="3" a="1"/>
  <c r="M52" i="3" s="1"/>
  <c r="M50" i="3" a="1"/>
  <c r="M50" i="3" s="1"/>
  <c r="M48" i="3" a="1"/>
  <c r="M48" i="3" s="1"/>
  <c r="M47" i="3" a="1"/>
  <c r="M47" i="3" s="1"/>
  <c r="U51" i="3" a="1"/>
  <c r="U51" i="3" s="1"/>
  <c r="U46" i="3" a="1"/>
  <c r="U46" i="3" s="1"/>
  <c r="U50" i="3" a="1"/>
  <c r="U50" i="3" s="1"/>
  <c r="U49" i="3" a="1"/>
  <c r="U49" i="3" s="1"/>
  <c r="U48" i="3" a="1"/>
  <c r="U48" i="3" s="1"/>
  <c r="U47" i="3" a="1"/>
  <c r="U47" i="3" s="1"/>
  <c r="U56" i="3" a="1"/>
  <c r="U56" i="3" s="1"/>
  <c r="U53" i="3" a="1"/>
  <c r="U53" i="3" s="1"/>
  <c r="U52" i="3" a="1"/>
  <c r="U52" i="3" s="1"/>
  <c r="U54" i="3" a="1"/>
  <c r="U54" i="3" s="1"/>
  <c r="U55" i="3" a="1"/>
  <c r="U55" i="3" s="1"/>
  <c r="W50" i="3" a="1"/>
  <c r="W50" i="3" s="1"/>
  <c r="W49" i="3" a="1"/>
  <c r="W49" i="3" s="1"/>
  <c r="W48" i="3" a="1"/>
  <c r="W48" i="3" s="1"/>
  <c r="W47" i="3" a="1"/>
  <c r="W47" i="3" s="1"/>
  <c r="W56" i="3" a="1"/>
  <c r="W56" i="3" s="1"/>
  <c r="W55" i="3" a="1"/>
  <c r="W55" i="3" s="1"/>
  <c r="W54" i="3" a="1"/>
  <c r="W54" i="3" s="1"/>
  <c r="W53" i="3" a="1"/>
  <c r="W53" i="3" s="1"/>
  <c r="W51" i="3" a="1"/>
  <c r="W51" i="3" s="1"/>
  <c r="W52" i="3" a="1"/>
  <c r="W52" i="3" s="1"/>
  <c r="W46" i="3" a="1"/>
  <c r="W46" i="3" s="1"/>
  <c r="Y48" i="3" a="1"/>
  <c r="Y48" i="3" s="1"/>
  <c r="Y47" i="3" a="1"/>
  <c r="Y47" i="3" s="1"/>
  <c r="Y56" i="3" a="1"/>
  <c r="Y56" i="3" s="1"/>
  <c r="Y55" i="3" a="1"/>
  <c r="Y55" i="3" s="1"/>
  <c r="Y46" i="3" a="1"/>
  <c r="Y46" i="3" s="1"/>
  <c r="Y54" i="3" a="1"/>
  <c r="Y54" i="3" s="1"/>
  <c r="Y53" i="3" a="1"/>
  <c r="Y53" i="3" s="1"/>
  <c r="Y52" i="3" a="1"/>
  <c r="Y52" i="3" s="1"/>
  <c r="Y51" i="3" a="1"/>
  <c r="Y51" i="3" s="1"/>
  <c r="Y50" i="3" a="1"/>
  <c r="Y50" i="3" s="1"/>
  <c r="Y49" i="3" a="1"/>
  <c r="Y49" i="3" s="1"/>
  <c r="AA56" i="3" a="1"/>
  <c r="AA56" i="3" s="1"/>
  <c r="AA55" i="3" a="1"/>
  <c r="AA55" i="3" s="1"/>
  <c r="AA54" i="3" a="1"/>
  <c r="AA54" i="3" s="1"/>
  <c r="AA53" i="3" a="1"/>
  <c r="AA53" i="3" s="1"/>
  <c r="AA48" i="3" a="1"/>
  <c r="AA48" i="3" s="1"/>
  <c r="AA52" i="3" a="1"/>
  <c r="AA52" i="3" s="1"/>
  <c r="AA51" i="3" a="1"/>
  <c r="AA51" i="3" s="1"/>
  <c r="AA46" i="3" a="1"/>
  <c r="AA46" i="3" s="1"/>
  <c r="AA50" i="3" a="1"/>
  <c r="AA50" i="3" s="1"/>
  <c r="AA49" i="3" a="1"/>
  <c r="AA49" i="3" s="1"/>
  <c r="AA47" i="3" a="1"/>
  <c r="AA47" i="3" s="1"/>
  <c r="AC56" i="3" a="1"/>
  <c r="AC56" i="3" s="1"/>
  <c r="AC55" i="3" a="1"/>
  <c r="AC55" i="3" s="1"/>
  <c r="AC54" i="3" a="1"/>
  <c r="AC54" i="3" s="1"/>
  <c r="AC53" i="3" a="1"/>
  <c r="AC53" i="3" s="1"/>
  <c r="AC52" i="3" a="1"/>
  <c r="AC52" i="3" s="1"/>
  <c r="AC51" i="3" a="1"/>
  <c r="AC51" i="3" s="1"/>
  <c r="AC46" i="3" a="1"/>
  <c r="AC46" i="3" s="1"/>
  <c r="AC50" i="3" a="1"/>
  <c r="AC50" i="3" s="1"/>
  <c r="AC49" i="3" a="1"/>
  <c r="AC49" i="3" s="1"/>
  <c r="AC47" i="3" a="1"/>
  <c r="AC47" i="3" s="1"/>
  <c r="AC48" i="3" a="1"/>
  <c r="AC48" i="3" s="1"/>
  <c r="R55" i="3" a="1"/>
  <c r="R55" i="3" s="1"/>
  <c r="R54" i="3" a="1"/>
  <c r="R54" i="3" s="1"/>
  <c r="R53" i="3" a="1"/>
  <c r="R53" i="3" s="1"/>
  <c r="R52" i="3" a="1"/>
  <c r="R52" i="3" s="1"/>
  <c r="R46" i="3" a="1"/>
  <c r="R46" i="3" s="1"/>
  <c r="R51" i="3" a="1"/>
  <c r="R51" i="3" s="1"/>
  <c r="R50" i="3" a="1"/>
  <c r="R50" i="3" s="1"/>
  <c r="R49" i="3" a="1"/>
  <c r="R49" i="3" s="1"/>
  <c r="R48" i="3" a="1"/>
  <c r="R48" i="3" s="1"/>
  <c r="R47" i="3" a="1"/>
  <c r="R47" i="3" s="1"/>
  <c r="R56" i="3" a="1"/>
  <c r="R56" i="3" s="1"/>
  <c r="S53" i="3" a="1"/>
  <c r="S53" i="3" s="1"/>
  <c r="S52" i="3" a="1"/>
  <c r="S52" i="3" s="1"/>
  <c r="S51" i="3" a="1"/>
  <c r="S51" i="3" s="1"/>
  <c r="S46" i="3" a="1"/>
  <c r="S46" i="3" s="1"/>
  <c r="S50" i="3" a="1"/>
  <c r="S50" i="3" s="1"/>
  <c r="S48" i="3" a="1"/>
  <c r="S48" i="3" s="1"/>
  <c r="S49" i="3" a="1"/>
  <c r="S49" i="3" s="1"/>
  <c r="S55" i="3" a="1"/>
  <c r="S55" i="3" s="1"/>
  <c r="S47" i="3" a="1"/>
  <c r="S47" i="3" s="1"/>
  <c r="S56" i="3" a="1"/>
  <c r="S56" i="3" s="1"/>
  <c r="S54" i="3" a="1"/>
  <c r="S54" i="3" s="1"/>
  <c r="T51" i="3" a="1"/>
  <c r="T51" i="3" s="1"/>
  <c r="T46" i="3" a="1"/>
  <c r="T46" i="3" s="1"/>
  <c r="T50" i="3" a="1"/>
  <c r="T50" i="3" s="1"/>
  <c r="T49" i="3" a="1"/>
  <c r="T49" i="3" s="1"/>
  <c r="T48" i="3" a="1"/>
  <c r="T48" i="3" s="1"/>
  <c r="T47" i="3" a="1"/>
  <c r="T47" i="3" s="1"/>
  <c r="T54" i="3" a="1"/>
  <c r="T54" i="3" s="1"/>
  <c r="T55" i="3" a="1"/>
  <c r="T55" i="3" s="1"/>
  <c r="T56" i="3" a="1"/>
  <c r="T56" i="3" s="1"/>
  <c r="T53" i="3" a="1"/>
  <c r="T53" i="3" s="1"/>
  <c r="T52" i="3" a="1"/>
  <c r="T52" i="3" s="1"/>
  <c r="E7" i="1"/>
  <c r="E10" i="1"/>
  <c r="E12" i="1"/>
  <c r="E6" i="1"/>
  <c r="E8" i="1"/>
  <c r="E14" i="1"/>
  <c r="E9" i="1"/>
  <c r="E11" i="1"/>
  <c r="E13" i="1"/>
  <c r="D14" i="1"/>
  <c r="D12" i="1"/>
  <c r="D10" i="1"/>
  <c r="D6" i="1"/>
  <c r="D4" i="1"/>
  <c r="D5" i="1"/>
  <c r="D7" i="1"/>
  <c r="D9" i="1"/>
  <c r="D11" i="1"/>
  <c r="D13" i="1"/>
  <c r="D8" i="1"/>
  <c r="B5" i="1"/>
  <c r="B7" i="1"/>
  <c r="B13" i="1"/>
  <c r="B11" i="1"/>
  <c r="B6" i="1"/>
  <c r="B8" i="1"/>
  <c r="B10" i="1"/>
  <c r="B12" i="1"/>
  <c r="B14" i="1"/>
  <c r="C12" i="1"/>
  <c r="C10" i="1"/>
  <c r="C8" i="1"/>
  <c r="C14" i="1"/>
  <c r="C13" i="1"/>
  <c r="C11" i="1"/>
  <c r="C9" i="1"/>
  <c r="C9" i="2" s="1"/>
  <c r="B4" i="1"/>
  <c r="E5" i="1"/>
  <c r="E4" i="1"/>
  <c r="C5" i="1"/>
  <c r="B3" i="1"/>
  <c r="C4" i="1"/>
  <c r="D3" i="1"/>
  <c r="C3" i="1"/>
  <c r="C7" i="1"/>
  <c r="C6" i="1"/>
  <c r="B9" i="1"/>
  <c r="C13" i="2" l="1"/>
  <c r="B11" i="2"/>
  <c r="B9" i="2"/>
  <c r="C11" i="2"/>
  <c r="C6" i="2"/>
  <c r="C14" i="2"/>
  <c r="B7" i="2"/>
  <c r="B14" i="2"/>
  <c r="B13" i="2"/>
  <c r="N11" i="3"/>
  <c r="C4" i="2"/>
  <c r="C12" i="2"/>
  <c r="B12" i="2"/>
  <c r="B8" i="2"/>
  <c r="B6" i="2"/>
  <c r="E13" i="2"/>
  <c r="D5" i="2"/>
  <c r="E11" i="2"/>
  <c r="D6" i="2"/>
  <c r="E7" i="2"/>
  <c r="C5" i="2"/>
  <c r="M42" i="3"/>
  <c r="N3" i="3"/>
  <c r="N2" i="3"/>
  <c r="B42" i="3"/>
  <c r="H42" i="3"/>
  <c r="K42" i="3"/>
  <c r="N5" i="3"/>
  <c r="N7" i="3"/>
  <c r="I42" i="3"/>
  <c r="F42" i="3"/>
  <c r="D42" i="3"/>
  <c r="L42" i="3"/>
  <c r="J42" i="3"/>
  <c r="N6" i="3"/>
  <c r="N13" i="3"/>
  <c r="N10" i="3"/>
  <c r="N8" i="3"/>
  <c r="C42" i="3"/>
  <c r="C8" i="2"/>
  <c r="N4" i="3"/>
  <c r="E42" i="3"/>
  <c r="C7" i="2"/>
  <c r="C15" i="1"/>
  <c r="C16" i="1" s="1"/>
  <c r="C3" i="2"/>
  <c r="C10" i="2"/>
  <c r="W42" i="3"/>
  <c r="AD8" i="3"/>
  <c r="N9" i="3"/>
  <c r="G42" i="3"/>
  <c r="N12" i="3"/>
  <c r="AC42" i="3"/>
  <c r="AD11" i="3"/>
  <c r="B3" i="2"/>
  <c r="B15" i="1"/>
  <c r="B16" i="1" s="1"/>
  <c r="AD6" i="3"/>
  <c r="T42" i="3"/>
  <c r="Y42" i="3"/>
  <c r="AD7" i="3"/>
  <c r="Z42" i="3"/>
  <c r="AD2" i="3"/>
  <c r="R42" i="3"/>
  <c r="X42" i="3"/>
  <c r="B10" i="2"/>
  <c r="AD3" i="3"/>
  <c r="B4" i="2"/>
  <c r="AD10" i="3"/>
  <c r="AD5" i="3"/>
  <c r="AD9" i="3"/>
  <c r="AD4" i="3"/>
  <c r="U42" i="3"/>
  <c r="AD12" i="3"/>
  <c r="AA42" i="3"/>
  <c r="AB42" i="3"/>
  <c r="V42" i="3"/>
  <c r="B5" i="2"/>
  <c r="S42" i="3"/>
  <c r="K86" i="3"/>
  <c r="D10" i="2"/>
  <c r="N56" i="3"/>
  <c r="D13" i="2"/>
  <c r="E9" i="2"/>
  <c r="E12" i="2"/>
  <c r="E86" i="3"/>
  <c r="D7" i="2"/>
  <c r="N49" i="3"/>
  <c r="AB86" i="3"/>
  <c r="Z86" i="3"/>
  <c r="N50" i="3"/>
  <c r="D4" i="2"/>
  <c r="E10" i="2"/>
  <c r="W86" i="3"/>
  <c r="N46" i="3"/>
  <c r="B86" i="3"/>
  <c r="J86" i="3"/>
  <c r="D86" i="3"/>
  <c r="C86" i="3"/>
  <c r="D12" i="2"/>
  <c r="N52" i="3"/>
  <c r="D14" i="2"/>
  <c r="N51" i="3"/>
  <c r="L86" i="3"/>
  <c r="D3" i="2"/>
  <c r="D15" i="1"/>
  <c r="D16" i="1" s="1"/>
  <c r="AA86" i="3"/>
  <c r="M86" i="3"/>
  <c r="N55" i="3"/>
  <c r="D8" i="2"/>
  <c r="N47" i="3"/>
  <c r="X86" i="3"/>
  <c r="F86" i="3"/>
  <c r="I86" i="3"/>
  <c r="G86" i="3"/>
  <c r="AC86" i="3"/>
  <c r="Y86" i="3"/>
  <c r="N53" i="3"/>
  <c r="D11" i="2"/>
  <c r="F11" i="2" s="1"/>
  <c r="E14" i="2"/>
  <c r="AD49" i="3"/>
  <c r="U86" i="3"/>
  <c r="N54" i="3"/>
  <c r="H86" i="3"/>
  <c r="D9" i="2"/>
  <c r="F9" i="2" s="1"/>
  <c r="E8" i="2"/>
  <c r="N48" i="3"/>
  <c r="V86" i="3"/>
  <c r="E6" i="2"/>
  <c r="F6" i="2" s="1"/>
  <c r="E5" i="2"/>
  <c r="AD50" i="3"/>
  <c r="AD51" i="3"/>
  <c r="AD46" i="3"/>
  <c r="R86" i="3"/>
  <c r="AD52" i="3"/>
  <c r="S86" i="3"/>
  <c r="AD53" i="3"/>
  <c r="T86" i="3"/>
  <c r="AD54" i="3"/>
  <c r="AD55" i="3"/>
  <c r="AD56" i="3"/>
  <c r="AD47" i="3"/>
  <c r="AD48" i="3"/>
  <c r="F13" i="2" l="1"/>
  <c r="F10" i="2"/>
  <c r="F5" i="2"/>
  <c r="F7" i="2"/>
  <c r="AD42" i="3"/>
  <c r="N42" i="3"/>
  <c r="C15" i="2"/>
  <c r="C16" i="2" s="1"/>
  <c r="B15" i="2"/>
  <c r="B16" i="2" s="1"/>
  <c r="F12" i="2"/>
  <c r="F8" i="2"/>
  <c r="N86" i="3"/>
  <c r="D15" i="2"/>
  <c r="D16" i="2" s="1"/>
  <c r="F14" i="2"/>
  <c r="AD86" i="3"/>
  <c r="E3" i="1" l="1"/>
  <c r="E3" i="2" s="1"/>
  <c r="F3" i="2" l="1"/>
  <c r="E15" i="1"/>
  <c r="E16" i="1" s="1"/>
  <c r="F16" i="1" s="1"/>
  <c r="E4" i="2"/>
  <c r="F4" i="2" s="1"/>
  <c r="F3" i="1"/>
  <c r="G3" i="1" l="1"/>
  <c r="F4" i="1"/>
  <c r="E15" i="2"/>
  <c r="E16" i="2" s="1"/>
  <c r="G3" i="2"/>
  <c r="G4" i="2" s="1"/>
  <c r="G5" i="2" s="1"/>
  <c r="G6" i="2" s="1"/>
  <c r="G7" i="2" s="1"/>
  <c r="G8" i="2" s="1"/>
  <c r="G9" i="2" s="1"/>
  <c r="G10" i="2" s="1"/>
  <c r="G11" i="2" s="1"/>
  <c r="G12" i="2" s="1"/>
  <c r="G13" i="2" s="1"/>
  <c r="G14" i="2" s="1"/>
  <c r="F15" i="2"/>
  <c r="F16" i="2" s="1"/>
  <c r="G4" i="1" l="1"/>
  <c r="F5" i="1"/>
  <c r="G5" i="1" l="1"/>
  <c r="F6" i="1"/>
  <c r="F7" i="1" l="1"/>
  <c r="G6" i="1"/>
  <c r="F8" i="1" l="1"/>
  <c r="G7" i="1"/>
  <c r="F9" i="1" l="1"/>
  <c r="G8" i="1"/>
  <c r="G9" i="1" l="1"/>
  <c r="F10" i="1"/>
  <c r="G10" i="1" l="1"/>
  <c r="F11" i="1"/>
  <c r="F12" i="1" l="1"/>
  <c r="G11" i="1"/>
  <c r="F13" i="1" l="1"/>
  <c r="G12" i="1"/>
  <c r="F14" i="1" l="1"/>
  <c r="G13" i="1"/>
  <c r="G14" i="1" l="1"/>
  <c r="F1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<sst xmlns="http://schemas.openxmlformats.org/spreadsheetml/2006/main" count="1446" uniqueCount="762">
  <si>
    <t>EPI</t>
  </si>
  <si>
    <t>Fourniture de bureau</t>
  </si>
  <si>
    <t>hygiène et nettoyage</t>
  </si>
  <si>
    <t xml:space="preserve">Mco outillage </t>
  </si>
  <si>
    <t>Totaux</t>
  </si>
  <si>
    <t>Restant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</si>
  <si>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</si>
  <si>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</si>
  <si>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</si>
  <si>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</si>
  <si>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</si>
  <si>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</si>
  <si>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</si>
  <si>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</si>
  <si>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</si>
  <si>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</si>
  <si>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</si>
  <si>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</si>
  <si>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Budget total</t>
  </si>
  <si>
    <t>Bud. Total %</t>
  </si>
  <si>
    <t>Janvier %</t>
  </si>
  <si>
    <t>Février %</t>
  </si>
  <si>
    <t>Mars %</t>
  </si>
  <si>
    <t>Avril %</t>
  </si>
  <si>
    <t>Mai %</t>
  </si>
  <si>
    <t>Juin %</t>
  </si>
  <si>
    <t>Juillet %</t>
  </si>
  <si>
    <t>Août %</t>
  </si>
  <si>
    <t>Sept. %</t>
  </si>
  <si>
    <t>Oct. %</t>
  </si>
  <si>
    <t>Nov. %</t>
  </si>
  <si>
    <t>Déc. %</t>
  </si>
  <si>
    <t>TT %</t>
  </si>
  <si>
    <t xml:space="preserve">Restant 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</si>
  <si>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</si>
  <si>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</si>
  <si>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</si>
  <si>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</si>
  <si>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</si>
  <si>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</si>
  <si>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</si>
  <si>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</si>
  <si>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</si>
  <si>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</si>
  <si>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</si>
  <si>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</si>
  <si>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Fourniture</t>
  </si>
  <si>
    <t>TOTAL</t>
  </si>
  <si>
    <t>Total</t>
  </si>
  <si>
    <t>Hygyène</t>
  </si>
  <si>
    <t>MCO Outillage</t>
  </si>
  <si>
    <t>Recherche par noms Fourniture de bureau</t>
  </si>
  <si>
    <t>Références Recherchées</t>
  </si>
  <si>
    <t>Paquet 1000 sachet zip 60x80</t>
  </si>
  <si>
    <t>ALDA</t>
  </si>
  <si>
    <t>Recherche par noms EPI</t>
  </si>
  <si>
    <t>CENPAC</t>
  </si>
  <si>
    <t>Gant Cuir Lebon T7 (paquet de 10 paires)</t>
  </si>
  <si>
    <t>DYADEM</t>
  </si>
  <si>
    <t>LEGALLAIS</t>
  </si>
  <si>
    <t>Recherche par noms Hygyène et alimentation</t>
  </si>
  <si>
    <t>Charlotte ronde x100 - KOLMI HOPEN</t>
  </si>
  <si>
    <t>ORAPI</t>
  </si>
  <si>
    <t>OUTILACIER</t>
  </si>
  <si>
    <t>Recherche par noms Outillage</t>
  </si>
  <si>
    <t>REXEL</t>
  </si>
  <si>
    <t>Bac à bec "European" en polypropylène bleu -  1L (commande par 48 pièces)</t>
  </si>
  <si>
    <t>Références</t>
  </si>
  <si>
    <t>Fournisseurs</t>
  </si>
  <si>
    <t>Produits - Fournitures de bureau</t>
  </si>
  <si>
    <t>Prix</t>
  </si>
  <si>
    <t>Rangement</t>
  </si>
  <si>
    <t>Produits - EPI</t>
  </si>
  <si>
    <t>Produits - Hygyène et Alimentaire</t>
  </si>
  <si>
    <t>Produits - MCOutillage</t>
  </si>
  <si>
    <t>Colonne1</t>
  </si>
  <si>
    <t>00001</t>
  </si>
  <si>
    <t>ONCF</t>
  </si>
  <si>
    <t>Agenda de poche 2024 (DDV)</t>
  </si>
  <si>
    <t>T10</t>
  </si>
  <si>
    <t>14.284.505</t>
  </si>
  <si>
    <t>Lyreco (punchout)</t>
  </si>
  <si>
    <t>Bonnet avec rabat Beechfield BF045 - orange fluo - taille unique</t>
  </si>
  <si>
    <t>T15</t>
  </si>
  <si>
    <t>0HOP70001</t>
  </si>
  <si>
    <t>RG (punchout)</t>
  </si>
  <si>
    <t>T22</t>
  </si>
  <si>
    <t>RSN361056SNCF</t>
  </si>
  <si>
    <t>1 blIster de 10 ENR IndustrIal AA LR6</t>
  </si>
  <si>
    <t>T6</t>
  </si>
  <si>
    <t>A relancer</t>
  </si>
  <si>
    <t>Coti</t>
  </si>
  <si>
    <t>Innovation</t>
  </si>
  <si>
    <t>23157</t>
  </si>
  <si>
    <t>Agraffeuse 24/6-26/6</t>
  </si>
  <si>
    <t>T9</t>
  </si>
  <si>
    <t>0BA1013046</t>
  </si>
  <si>
    <t>Bouchons d'oreilles jetables MAX 10130</t>
  </si>
  <si>
    <t>T27</t>
  </si>
  <si>
    <t>0HOP10100</t>
  </si>
  <si>
    <t>Surchaussures Classic bleues x100</t>
  </si>
  <si>
    <t>RSN361063SNCF</t>
  </si>
  <si>
    <t>1 blIster de 10 ENR IndustrIal AAA LR03</t>
  </si>
  <si>
    <t>Annulé</t>
  </si>
  <si>
    <t>Bordier</t>
  </si>
  <si>
    <t>Demande spéciale</t>
  </si>
  <si>
    <t>34466</t>
  </si>
  <si>
    <t>Bic 4 couleurs</t>
  </si>
  <si>
    <t>S1-000636</t>
  </si>
  <si>
    <t>Casque de sécurité Evolite orange Visiteur</t>
  </si>
  <si>
    <t>AR1289</t>
  </si>
  <si>
    <t>ENSEMBLE BALAYETTE NYLON ET PELLE PLASTIQUE</t>
  </si>
  <si>
    <t>RSN361094SNCF</t>
  </si>
  <si>
    <t>1 blIster de 12 piles IndustrIal 9V 6LR61</t>
  </si>
  <si>
    <t>Complet</t>
  </si>
  <si>
    <t>Verdino</t>
  </si>
  <si>
    <t>Perte - Casse</t>
  </si>
  <si>
    <t>63205</t>
  </si>
  <si>
    <t>BLOC BUREAU 100F A6 60G 5X5</t>
  </si>
  <si>
    <t>BIZ731001SNCF</t>
  </si>
  <si>
    <t>Casque électrique</t>
  </si>
  <si>
    <t>THO5908</t>
  </si>
  <si>
    <t xml:space="preserve">BROSSE MAIN ET ONGLES A POIGNEE ALIMENTAIRE BLANC </t>
  </si>
  <si>
    <t>RSN248357SNCF</t>
  </si>
  <si>
    <t>1 Bte de 2 ENR CR2032 LIthIum</t>
  </si>
  <si>
    <t>Erreur</t>
  </si>
  <si>
    <t>Kouame</t>
  </si>
  <si>
    <t>Perte - disparition</t>
  </si>
  <si>
    <t>63208</t>
  </si>
  <si>
    <t>Bloc direction A5 petit carreaux</t>
  </si>
  <si>
    <t>01-003636</t>
  </si>
  <si>
    <t>Casque EVO5 Dualswitch orange multinormes - JSP - avec jugulaire</t>
  </si>
  <si>
    <t>THO5010</t>
  </si>
  <si>
    <t>BROSSE A MAIN DROITE MI DURE BLANC SANS POIGNEE</t>
  </si>
  <si>
    <t>149808</t>
  </si>
  <si>
    <t>10 FORETS HSS-CO 6,0X57X93MM STANDARD</t>
  </si>
  <si>
    <t>Distribué</t>
  </si>
  <si>
    <t>Litige</t>
  </si>
  <si>
    <t>Burchielli</t>
  </si>
  <si>
    <t>Perte - Périmé</t>
  </si>
  <si>
    <t>64076</t>
  </si>
  <si>
    <t>Bloc note Rodhia A5 petits carreaux</t>
  </si>
  <si>
    <t>7.729.436</t>
  </si>
  <si>
    <t>CASQUE HONEYWELL TURBOSHIELD 1031</t>
  </si>
  <si>
    <t>T2</t>
  </si>
  <si>
    <t>AR755</t>
  </si>
  <si>
    <t>LOT 10 TAMPONS VERT SUR EPONGE Dimensions : 13 x 9 x 3.4 cm</t>
  </si>
  <si>
    <t>593822</t>
  </si>
  <si>
    <t>18 RLX RUBAN ADH PVC SOLVANT MARQUAGE AU SOL JAUNE/NOIR</t>
  </si>
  <si>
    <t>T11</t>
  </si>
  <si>
    <t>Partiel</t>
  </si>
  <si>
    <t>Boens</t>
  </si>
  <si>
    <t>64075</t>
  </si>
  <si>
    <t>Bloc note Rodhia A6 petits carreaux</t>
  </si>
  <si>
    <t>01-005100</t>
  </si>
  <si>
    <t>Casquette orange logoté SNCF</t>
  </si>
  <si>
    <t>T5</t>
  </si>
  <si>
    <t>AR1718CT</t>
  </si>
  <si>
    <t>48 RECHARGES DE 25 SACHETS PLASTIQUE POUR PROTECTION FEMININE</t>
  </si>
  <si>
    <t>432281</t>
  </si>
  <si>
    <t>1XDREMEL 290 GRAVEUR(35W), 1 POINTE-1 POCHOIR</t>
  </si>
  <si>
    <t>Relance faite</t>
  </si>
  <si>
    <t>Goujon</t>
  </si>
  <si>
    <t>Réassort</t>
  </si>
  <si>
    <t>29693</t>
  </si>
  <si>
    <t>Boite de 10 Chemises à élastique asortis</t>
  </si>
  <si>
    <t>13.179.857</t>
  </si>
  <si>
    <t>Casquette orange sans logo</t>
  </si>
  <si>
    <t>THO5065BB</t>
  </si>
  <si>
    <t xml:space="preserve">Raclette polypro bleu avec mousse blanche </t>
  </si>
  <si>
    <t>AIRFLEX-S06</t>
  </si>
  <si>
    <t>Staubi</t>
  </si>
  <si>
    <t>25 m tuyau STAUBLI en caoutcho</t>
  </si>
  <si>
    <t>Le Groux</t>
  </si>
  <si>
    <t>20847</t>
  </si>
  <si>
    <t>Boite de 10 Criterium 0.5mm</t>
  </si>
  <si>
    <t>14.287.265</t>
  </si>
  <si>
    <t>Ceinture 125cm (paquet de 5)</t>
  </si>
  <si>
    <t>T16</t>
  </si>
  <si>
    <t>AR1911</t>
  </si>
  <si>
    <t xml:space="preserve">1 BALAI DROIT SOIE GRISE 38CM </t>
  </si>
  <si>
    <t>36 RLX RUBAN ADH BLANC "FRAGILE" 28 48MMX100M</t>
  </si>
  <si>
    <t>Oudart</t>
  </si>
  <si>
    <t>73759</t>
  </si>
  <si>
    <t>Boite de 10 lacets textile+enrouleur</t>
  </si>
  <si>
    <t>T8</t>
  </si>
  <si>
    <t xml:space="preserve">CHAIN-SSNI </t>
  </si>
  <si>
    <t>CHAINETTE SANS NICKEL (DDV)</t>
  </si>
  <si>
    <t>T7</t>
  </si>
  <si>
    <t>0DEBSSP100ML</t>
  </si>
  <si>
    <t>Crème de soin Stokolan Sensitive PURE 100ML - SC JOHNSON x12</t>
  </si>
  <si>
    <t>T23</t>
  </si>
  <si>
    <t>357161</t>
  </si>
  <si>
    <t>36 RLX RUBAN ADH PP HM HAVANE 35 50MMX132M</t>
  </si>
  <si>
    <t>Berthommier</t>
  </si>
  <si>
    <t>35563</t>
  </si>
  <si>
    <t>Boite de 10 Porte carte double</t>
  </si>
  <si>
    <t>14.873.842</t>
  </si>
  <si>
    <t>Chaussure de securite - JALAS - T35</t>
  </si>
  <si>
    <t>T18</t>
  </si>
  <si>
    <t>0DEBTVC100ML</t>
  </si>
  <si>
    <t xml:space="preserve">Crème de protection spécifique TRAVABON CLASSIC - SC JOHNSON </t>
  </si>
  <si>
    <t>36 RLX RUBAN ADH PP TRANSP 40 50MMX100M</t>
  </si>
  <si>
    <t>Ouaazizi</t>
  </si>
  <si>
    <t>19348</t>
  </si>
  <si>
    <t>Boite de 100 Anneaux pour reliure</t>
  </si>
  <si>
    <t>14.873.727</t>
  </si>
  <si>
    <t>Chaussure de securite - JALAS - T36</t>
  </si>
  <si>
    <t>0DEBSFC100ML</t>
  </si>
  <si>
    <t>Spray déodorant pieds STOKODERM FOOT CARE SFC100ML - SC JOHNSON</t>
  </si>
  <si>
    <t>590087</t>
  </si>
  <si>
    <t>6 BOB FILM ETIRAB MANUEL CAST ROUGE 20 450MMX270M</t>
  </si>
  <si>
    <t>10186</t>
  </si>
  <si>
    <t>Boite de 100 Attaches croisées</t>
  </si>
  <si>
    <t>14.873.738</t>
  </si>
  <si>
    <t>Chaussure de securite - JALAS - T37</t>
  </si>
  <si>
    <t>0DEBKSP250ML</t>
  </si>
  <si>
    <t>Pâte nettoyante Kresto Special ULTRA tube - SC JOHNSON - salissure peinture</t>
  </si>
  <si>
    <t>569985</t>
  </si>
  <si>
    <t>6 BOB FILM ETIRABLE MANUEL BLEU OPAQUE 20 450MMX270M</t>
  </si>
  <si>
    <t>84825</t>
  </si>
  <si>
    <t>Boite de 100 Bic chrystal noir retractable</t>
  </si>
  <si>
    <t>14.874.093</t>
  </si>
  <si>
    <t>Chaussure de securite - JALAS - T38</t>
  </si>
  <si>
    <t>AR5610</t>
  </si>
  <si>
    <t xml:space="preserve">1 CT 8 X25 SACS 50L - PEBD TRANSPARENT FT 700*1050 - 42µ </t>
  </si>
  <si>
    <t>588960</t>
  </si>
  <si>
    <t>6 BOB FILM ETIRABLE MANUEL TRANSP 20 450MMX300M</t>
  </si>
  <si>
    <t>63305</t>
  </si>
  <si>
    <t>Boite de 100 chemise cartonnée</t>
  </si>
  <si>
    <t>14.874.218</t>
  </si>
  <si>
    <t>Chaussure de securite - JALAS - T39</t>
  </si>
  <si>
    <t xml:space="preserve">AR5537 </t>
  </si>
  <si>
    <t>1 CT 8 X25 SACS 110L - PEBD NOIR LIEN COULISSANT</t>
  </si>
  <si>
    <t>608438</t>
  </si>
  <si>
    <t>6 RLX RUBAN DE BALISAGE PE 30 ROUGE/BLANC 50MMX100M</t>
  </si>
  <si>
    <t>11029</t>
  </si>
  <si>
    <t>Boite de 100 chemises papier</t>
  </si>
  <si>
    <t>14.873.999</t>
  </si>
  <si>
    <t>Chaussure de securite - JALAS - T40</t>
  </si>
  <si>
    <t>851025A</t>
  </si>
  <si>
    <t>Savon d'atelier SOLOPOL® STRONG - SC JOHNSON 2L</t>
  </si>
  <si>
    <t>RBE03.6904</t>
  </si>
  <si>
    <t>About pour tube plastique 4/6</t>
  </si>
  <si>
    <t>64227</t>
  </si>
  <si>
    <t>Boite de 100 couvertures de garde cartonnée cuir  pour rapport</t>
  </si>
  <si>
    <t>14.874.105</t>
  </si>
  <si>
    <t>Chaussure de securite - JALAS - T41</t>
  </si>
  <si>
    <t>LB950120CT</t>
  </si>
  <si>
    <t>CT de 12 btes 120 lingettes désinfectantes, inodores</t>
  </si>
  <si>
    <t>T24</t>
  </si>
  <si>
    <t>RBE03.6806</t>
  </si>
  <si>
    <t>About pour tuyau 6 mm</t>
  </si>
  <si>
    <t>22157</t>
  </si>
  <si>
    <t>Boite de 100 couvertures de gardeTransparent pour rapport</t>
  </si>
  <si>
    <t>14.874.014</t>
  </si>
  <si>
    <t>Chaussure de securite - JALAS - T42</t>
  </si>
  <si>
    <t>0AN93852003</t>
  </si>
  <si>
    <t>Gants à usage unique Microflex noir x100  - T7,5-8 / M</t>
  </si>
  <si>
    <t>DDHJ0092</t>
  </si>
  <si>
    <t>ARMOIRE DE SECURITE 30 MINUTES 2 PORTES CAPACITe 250 LITRES</t>
  </si>
  <si>
    <t>Mis en Place</t>
  </si>
  <si>
    <t>06869</t>
  </si>
  <si>
    <t>Boite de 100 de pochettes plastique perforées</t>
  </si>
  <si>
    <t>14.873.955</t>
  </si>
  <si>
    <t>Chaussure de securite - JALAS - T43</t>
  </si>
  <si>
    <t>0AN93852004</t>
  </si>
  <si>
    <t>Gants à usage unique Microflex noir x100 - T8,5-9 / L</t>
  </si>
  <si>
    <t>ARM29</t>
  </si>
  <si>
    <t>DENIOS</t>
  </si>
  <si>
    <t>Armoire PE avec porte rétention produits corrosifs 200L Armoire de sécurité</t>
  </si>
  <si>
    <t>Boîte de 100 pochettes de plastification A3 adhésif (DDV)</t>
  </si>
  <si>
    <t>14.873.864</t>
  </si>
  <si>
    <t>Chaussure de securite - JALAS - T44</t>
  </si>
  <si>
    <t>0AN93852005</t>
  </si>
  <si>
    <t>Gants à usage unique Microflex noir x100 - T9,5-10 / XL</t>
  </si>
  <si>
    <t>DDED0412</t>
  </si>
  <si>
    <t>T19</t>
  </si>
  <si>
    <t>41908</t>
  </si>
  <si>
    <t>Boîte de 100 pochettes de plastification A4 adhésif (DDV)</t>
  </si>
  <si>
    <t>14.873.749</t>
  </si>
  <si>
    <t>Chaussure de securite - JALAS - T45</t>
  </si>
  <si>
    <t>LB923671-1CT</t>
  </si>
  <si>
    <t xml:space="preserve">1 CT 12 FLCN pompe 500ml - Savon liquide mains doux </t>
  </si>
  <si>
    <t>DDED0416</t>
  </si>
  <si>
    <t>Bac à bec "European" en polypropylène bleu - 23L (commande par 6 pièces)</t>
  </si>
  <si>
    <t>74373</t>
  </si>
  <si>
    <t xml:space="preserve">Boite de 100 Punaises </t>
  </si>
  <si>
    <t>14.873.829</t>
  </si>
  <si>
    <t>Chaussure de securite - JALAS - T46</t>
  </si>
  <si>
    <t>T17</t>
  </si>
  <si>
    <t>Brumisateur - 400ML</t>
  </si>
  <si>
    <t>DDED0413</t>
  </si>
  <si>
    <t>Bac à bec "European" en polypropylène bleu - 3L (commande par 36 pièces)</t>
  </si>
  <si>
    <t>10111</t>
  </si>
  <si>
    <t>Boite de 1000 d'agrafes 26/6</t>
  </si>
  <si>
    <t>14.874.242</t>
  </si>
  <si>
    <t>Chaussure de securite - JALAS - T47</t>
  </si>
  <si>
    <t>AR691-1U</t>
  </si>
  <si>
    <t>Déodorisant d'intérieur parfum pêche</t>
  </si>
  <si>
    <t>DDED0414</t>
  </si>
  <si>
    <t>Bac à bec "European" en polypropylène bleu - 8L (commande par 12 pièces)</t>
  </si>
  <si>
    <t>Palette 6 / T19</t>
  </si>
  <si>
    <t>84832</t>
  </si>
  <si>
    <t>Boite de 20 Rouleaux de tipex</t>
  </si>
  <si>
    <t>738004005</t>
  </si>
  <si>
    <t>Combi Tychem 2000 C 2XL</t>
  </si>
  <si>
    <t>LUC851177PAL</t>
  </si>
  <si>
    <t>PAL X25 LOT X2 BOB INDUSTRIELLES OUATE CHAMOIS 1500 FTS F</t>
  </si>
  <si>
    <t>Palette</t>
  </si>
  <si>
    <t>DDED0821</t>
  </si>
  <si>
    <t>Bac à bec "European" en polypropylène jaune - 1L (commande par 48 pièces)</t>
  </si>
  <si>
    <t>76123</t>
  </si>
  <si>
    <t>Boite de 50 Chemises à élastique assortis</t>
  </si>
  <si>
    <t>738004006</t>
  </si>
  <si>
    <t>Combi Tychem 2000 C 3XL</t>
  </si>
  <si>
    <t>06-002642</t>
  </si>
  <si>
    <t>Distributeur de savon salissures fortes 2L - SC JOHNSON - Pour Savon Solopol 2L</t>
  </si>
  <si>
    <t>MIS EN PLACE</t>
  </si>
  <si>
    <t>DDED0825</t>
  </si>
  <si>
    <t>Bac à bec "European" en polypropylène jaune - 23L (commande par 6 pièces)</t>
  </si>
  <si>
    <t>09333</t>
  </si>
  <si>
    <t>Boite de 5000 d'agrafes 10/4</t>
  </si>
  <si>
    <t>738004007</t>
  </si>
  <si>
    <t>Combi Tychem 2000 C 4XL</t>
  </si>
  <si>
    <t>PALETTES D EAU</t>
  </si>
  <si>
    <t>ANTARTIC SA</t>
  </si>
  <si>
    <t>Palette 0.5L bouteilles d'eau Palette de 1512 bouteilles d'eau st Benoît de 50cl</t>
  </si>
  <si>
    <t>MAG</t>
  </si>
  <si>
    <t>DDED0822</t>
  </si>
  <si>
    <t>Bac à bec "European" en polypropylène jaune - 3L (commande par 36 pièces)</t>
  </si>
  <si>
    <t>36668</t>
  </si>
  <si>
    <t>Boite de 8 Stabilos assortis</t>
  </si>
  <si>
    <t>738004003</t>
  </si>
  <si>
    <t>Combi Tychem 2000 C L</t>
  </si>
  <si>
    <t>AR4202U</t>
  </si>
  <si>
    <t>1 FLCN 1L - Liquide vaisselle mains concentré</t>
  </si>
  <si>
    <t>DDED0823</t>
  </si>
  <si>
    <t>Bac à bec "European" en polypropylène jaune - 8L (commande par 12 pièces)</t>
  </si>
  <si>
    <t>51945</t>
  </si>
  <si>
    <t>Boite de trombonnes par 100</t>
  </si>
  <si>
    <t>738004002</t>
  </si>
  <si>
    <t>Combi Tychem 2000 C M</t>
  </si>
  <si>
    <t>03-011904</t>
  </si>
  <si>
    <t>Kit sanitaire pour ramassage TXL</t>
  </si>
  <si>
    <t>DDED0811</t>
  </si>
  <si>
    <t>Bac à bec "European" en polypropylène rouge - 1L (commande par 48 pièces)</t>
  </si>
  <si>
    <t>35562</t>
  </si>
  <si>
    <t>BTE10 P.CARTE SECUR 85X54 1C</t>
  </si>
  <si>
    <t>738004001</t>
  </si>
  <si>
    <t>Combi Tychem 2000 C S</t>
  </si>
  <si>
    <t>03-011902</t>
  </si>
  <si>
    <t>Kit sanitaire pour ramassage TM</t>
  </si>
  <si>
    <t>DDED0815</t>
  </si>
  <si>
    <t>Bac à bec "European" en polypropylène rouge - 23L (commande par 6 pièces)</t>
  </si>
  <si>
    <t>14485</t>
  </si>
  <si>
    <t>Cahier A4 grand carreaux 100 pages</t>
  </si>
  <si>
    <t>738004004</t>
  </si>
  <si>
    <t>Combi Tychem 2000 C XL</t>
  </si>
  <si>
    <t>03-011901</t>
  </si>
  <si>
    <t>Kit sanitaire pour ramassage TL</t>
  </si>
  <si>
    <t>DDED0812</t>
  </si>
  <si>
    <t>Bac à bec "European" en polypropylène rouge - 3L (commande par 36 pièces)</t>
  </si>
  <si>
    <t>14087</t>
  </si>
  <si>
    <t>Cahier A4 grand carreaux 180 pages</t>
  </si>
  <si>
    <t>0DUTYCPOBASYL00</t>
  </si>
  <si>
    <t>Couvre botte Tychem 2000 C (Paquet de 25)</t>
  </si>
  <si>
    <t>GEL HYDRO 24 X 100 ML</t>
  </si>
  <si>
    <t>DDED0813</t>
  </si>
  <si>
    <t>Bac à bec "European" en polypropylène rouge - 8L (commande par 12 pièces)</t>
  </si>
  <si>
    <t>64085</t>
  </si>
  <si>
    <t>Cahier A4 petit carreaux 100 pages</t>
  </si>
  <si>
    <t>8.111.371</t>
  </si>
  <si>
    <t>Embouts chaussures visiteurs  T34/38</t>
  </si>
  <si>
    <t>T3</t>
  </si>
  <si>
    <t>BERNARD</t>
  </si>
  <si>
    <t>CARTON DE 6X1LITRE SIROP PARFUM PÊCHE</t>
  </si>
  <si>
    <t>DDED0826</t>
  </si>
  <si>
    <t>Bac à bec "European" en polypropylène Transparent - 1L (commande par 48 pièces)</t>
  </si>
  <si>
    <t>64086</t>
  </si>
  <si>
    <t>Cahier A4 petit carreaux 180 pages</t>
  </si>
  <si>
    <t>8.111.382</t>
  </si>
  <si>
    <t>Embouts chaussures visiteurs T39/43</t>
  </si>
  <si>
    <t>CARTON DE 6X1LITRE SIROP PARFUM CITRON</t>
  </si>
  <si>
    <t>DDED0827</t>
  </si>
  <si>
    <t>Bac à bec "European" en polypropylène Transparent - 3L (commande par 36 pièces)</t>
  </si>
  <si>
    <t>66615</t>
  </si>
  <si>
    <t>Cahier Organiseurs</t>
  </si>
  <si>
    <t>8.111.393</t>
  </si>
  <si>
    <t>Embouts chaussures visiteurs T44/50</t>
  </si>
  <si>
    <t>CARTON DE 6X1LITRE SIROP PARFUM MENTHE</t>
  </si>
  <si>
    <t>DDED0828</t>
  </si>
  <si>
    <t>Bac à bec "European" en polypropylène Transparent - 8L (commande par 12 pièces)</t>
  </si>
  <si>
    <t>Palette 4 / T19</t>
  </si>
  <si>
    <t>10526</t>
  </si>
  <si>
    <t>Cahiers A5 grand carreaux</t>
  </si>
  <si>
    <t>0BOB401</t>
  </si>
  <si>
    <t>Essuyeurs multiusages - BOLLE</t>
  </si>
  <si>
    <t>CARTON DE 6X1LITRE SIROP PARFUM FRAISE</t>
  </si>
  <si>
    <t>DDED0830</t>
  </si>
  <si>
    <t>Bac à bec "European" en polypropylèneTransparent - 23L (commande par 6 pièces)</t>
  </si>
  <si>
    <t>Pallette 4 et 5 /T19</t>
  </si>
  <si>
    <t>10527</t>
  </si>
  <si>
    <t>Cahiers A5 petit carreaux</t>
  </si>
  <si>
    <t>0LEFC27J004</t>
  </si>
  <si>
    <t>Gant Cuir Lebon T10 (paquet de 10 paires)</t>
  </si>
  <si>
    <t>T1</t>
  </si>
  <si>
    <t>CARTON DE 6X1LITRE SIROP PARFUM ORANGE</t>
  </si>
  <si>
    <t>BAC63-271835</t>
  </si>
  <si>
    <t>Bac de rétention PE carené 2 futs 230L -  volet roulant</t>
  </si>
  <si>
    <t>Mis en place</t>
  </si>
  <si>
    <t>64190</t>
  </si>
  <si>
    <t>Ciseaux ambidextre 21cm</t>
  </si>
  <si>
    <t>0LEFC27J005</t>
  </si>
  <si>
    <t>Gant Cuir Lebon T11 (paquet de 10 paires)</t>
  </si>
  <si>
    <t>CARTON DE 6X1LITRE SIROP PARFUM GRENADINE</t>
  </si>
  <si>
    <t>DDED1275</t>
  </si>
  <si>
    <t>BAC GERBABLE/EMBOiTABLE POLYPROPYLeNE - 54 L -L 565 X L. 416 X H 306 MM - JAUNE</t>
  </si>
  <si>
    <t>48662</t>
  </si>
  <si>
    <t>Classeur protège doc 100 vues bleu</t>
  </si>
  <si>
    <t>0LEFC27J006</t>
  </si>
  <si>
    <t>Gant Cuir Lebon T12 (paquet de 10 paires)</t>
  </si>
  <si>
    <t>AR154204</t>
  </si>
  <si>
    <t>Pistolet 750ml nettoyant vitres multi surfaces écolabel</t>
  </si>
  <si>
    <t>BIZ730700SNCF</t>
  </si>
  <si>
    <t>Boite auto collant foudre 30m 50x50MM</t>
  </si>
  <si>
    <t>50813</t>
  </si>
  <si>
    <t>Classeur protège doc 160 vues noir</t>
  </si>
  <si>
    <t>0LEFC27J001</t>
  </si>
  <si>
    <t>0DEBGPF3LEURO</t>
  </si>
  <si>
    <t>Mousse lavante SOLOPOL GFX</t>
  </si>
  <si>
    <t>24113</t>
  </si>
  <si>
    <t>CADENAS DE SURETE 40MM</t>
  </si>
  <si>
    <t>48548</t>
  </si>
  <si>
    <t>Classeur protège doc 200 vues bleu</t>
  </si>
  <si>
    <t>0LEFC27J002</t>
  </si>
  <si>
    <t>Gant Cuir Lebon T8 (paquet de 10 paires)</t>
  </si>
  <si>
    <t>AR956</t>
  </si>
  <si>
    <t>PINCE RAMASSE DECHETS 90CM/36</t>
  </si>
  <si>
    <t>DDHK0007</t>
  </si>
  <si>
    <t>CADENAS DE SURETE A COMBINAISON 40MM</t>
  </si>
  <si>
    <t>20817</t>
  </si>
  <si>
    <t>Classeurs avec 2 grands anneaux Blanc</t>
  </si>
  <si>
    <t>0LEFC27J003</t>
  </si>
  <si>
    <t>Gant Cuir Lebon T9 (paquet de 10 paires)</t>
  </si>
  <si>
    <t>DDIA0243</t>
  </si>
  <si>
    <t>CHIFFONS NON TISSeS SUPER ABSORBANT - 600 FORMA TS 270 X 400 MM - BLEU</t>
  </si>
  <si>
    <t>DDAB0404</t>
  </si>
  <si>
    <t>CHARIOT CONTENEUR GRILLAGe CAPACITe 500 KG -  L 1355 X L. 840 X H 1790 MM</t>
  </si>
  <si>
    <t>20818</t>
  </si>
  <si>
    <t>Classeurs avec 2 grands anneaux Bleu</t>
  </si>
  <si>
    <t>425054004</t>
  </si>
  <si>
    <t xml:space="preserve">Gant Mapa Ultranitrile 381 - T10 </t>
  </si>
  <si>
    <t>XXXXX</t>
  </si>
  <si>
    <t>NUL</t>
  </si>
  <si>
    <t>UN.3752-REGIO2N</t>
  </si>
  <si>
    <t>Outilacier</t>
  </si>
  <si>
    <t>COFFRET D'EMBOUTS A ERGOTSPOUR REGIO2NAVEC 11 EMBOUTS (DDV UNIVEIRA)</t>
  </si>
  <si>
    <t>20822</t>
  </si>
  <si>
    <t>Classeurs avec 2 grands anneaux Jaune</t>
  </si>
  <si>
    <t>425054005</t>
  </si>
  <si>
    <t>Gant Mapa Ultranitrile 381 - T11</t>
  </si>
  <si>
    <t>24 BOUTEILLES CRISTALINE 50CL</t>
  </si>
  <si>
    <t>Salle de Réunion</t>
  </si>
  <si>
    <t>ORLEANS DE 72 SACS</t>
  </si>
  <si>
    <t>Sable et minéraux</t>
  </si>
  <si>
    <t>Cout de transport par palette - ORLEANS 72 sacs de 15kg.</t>
  </si>
  <si>
    <t>Conteneur</t>
  </si>
  <si>
    <t>20820</t>
  </si>
  <si>
    <t>Classeurs avec 2 grands anneaux Rouge</t>
  </si>
  <si>
    <t>425054001</t>
  </si>
  <si>
    <t>Gant Mapa Ultranitrile 381 - T7</t>
  </si>
  <si>
    <t>E3SNCF</t>
  </si>
  <si>
    <t>Etiquettes Polyester 63X25 mm (carton de 12 rouleaux)</t>
  </si>
  <si>
    <t>20821</t>
  </si>
  <si>
    <t>Classeurs avec 2 grands anneaux Vert</t>
  </si>
  <si>
    <t>425054002</t>
  </si>
  <si>
    <t>Gant Mapa Ultranitrile 381 - T8</t>
  </si>
  <si>
    <t>E5SNCF</t>
  </si>
  <si>
    <t>Etiquettes Polyethylene 75X100 mm en 3 parties146.06 (carton de 16 rouleaux)</t>
  </si>
  <si>
    <t>48508</t>
  </si>
  <si>
    <t>Classeurs avec 4 petits anneaux Bleu</t>
  </si>
  <si>
    <t>425054003</t>
  </si>
  <si>
    <t>Gant Mapa Ultranitrile 381 - T9</t>
  </si>
  <si>
    <t>E1SNCF</t>
  </si>
  <si>
    <t>Etiquettes Thermiques 104X148 mm (carton de 12 rouleaux)</t>
  </si>
  <si>
    <t>48510</t>
  </si>
  <si>
    <t>Classeurs avec 4 petits anneaux Rouge</t>
  </si>
  <si>
    <t>13.389.099</t>
  </si>
  <si>
    <t>Gant thermique Ninja - 2XL - T11 (boite de 5 paires)</t>
  </si>
  <si>
    <t>NXGEZX6694SNCF</t>
  </si>
  <si>
    <t>LAMPE FRONTALE PETZL PIXA 3R ATEX Z2 90 LUMENS RECHRG REXEL</t>
  </si>
  <si>
    <t>48511</t>
  </si>
  <si>
    <t>Classeurs avec 4 petits anneaux Vert</t>
  </si>
  <si>
    <t>13.389.113</t>
  </si>
  <si>
    <t>Gant thermique Ninja - 3XL - T12 (boite de 5 paires)</t>
  </si>
  <si>
    <t>CL1015</t>
  </si>
  <si>
    <t>Lot 100 colliers a oreilles po</t>
  </si>
  <si>
    <t>82381</t>
  </si>
  <si>
    <t>Corbeille à courrier noir</t>
  </si>
  <si>
    <t>13.389.066</t>
  </si>
  <si>
    <t>Gant thermique Ninja - L - T9 (boite de 5 paires)</t>
  </si>
  <si>
    <t>314813</t>
  </si>
  <si>
    <t>MESURE BIMATIERE 5 M X 19 MM</t>
  </si>
  <si>
    <t>11619</t>
  </si>
  <si>
    <t>Coupe papier</t>
  </si>
  <si>
    <t>13.389.088</t>
  </si>
  <si>
    <t>Gant thermique Ninja - M - T8 (boite de 5 paires)</t>
  </si>
  <si>
    <t>300-00074</t>
  </si>
  <si>
    <t>AXIANS</t>
  </si>
  <si>
    <t>Microphone de table</t>
  </si>
  <si>
    <t>12524</t>
  </si>
  <si>
    <t>Crayon de papier HB n°2 x</t>
  </si>
  <si>
    <t>13.389.102</t>
  </si>
  <si>
    <t>Gant thermique Ninja - S -T7 (boite de 5 paires)</t>
  </si>
  <si>
    <t>209610</t>
  </si>
  <si>
    <t>Legallais</t>
  </si>
  <si>
    <t>Cutter 2872</t>
  </si>
  <si>
    <t>13.389.077</t>
  </si>
  <si>
    <t>Gant thermique Ninja - XL - T10 (boite de 5 paires)</t>
  </si>
  <si>
    <t>SABLE EN SAC</t>
  </si>
  <si>
    <t>Palette de 72 sacs de 15 kg. (combiner avec cout de transport)</t>
  </si>
  <si>
    <t>36621</t>
  </si>
  <si>
    <t xml:space="preserve">Double classeur bleu </t>
  </si>
  <si>
    <t>13.787.129</t>
  </si>
  <si>
    <t>Gants de protection électrique Regeltex GLE36 - classe 1 - T10 - la paire</t>
  </si>
  <si>
    <t>630694</t>
  </si>
  <si>
    <t>PLAQUE ACCORDEON DD30 1037MMX185ML SECTION 200X200MM</t>
  </si>
  <si>
    <t>85490</t>
  </si>
  <si>
    <t>Dymo</t>
  </si>
  <si>
    <t>13.787.131</t>
  </si>
  <si>
    <t>Gants de protection électrique Regeltex GLE36 - classe 1 - T11 - la paire</t>
  </si>
  <si>
    <t>DDAB0406</t>
  </si>
  <si>
    <t>PLATEAU BOIS POUR CHARIOT CONTENEUR GRILLAGe L 1200 X L. 800 MM</t>
  </si>
  <si>
    <t>83147</t>
  </si>
  <si>
    <t xml:space="preserve">Effaceur de tableau </t>
  </si>
  <si>
    <t>13.787.118</t>
  </si>
  <si>
    <t>Gants de protection électrique Regeltex GLE36 - classe 1 - T9 - la paire</t>
  </si>
  <si>
    <t>RBE03.1806</t>
  </si>
  <si>
    <t>Raccord rapide pour tuyau 6 mm</t>
  </si>
  <si>
    <t>10705</t>
  </si>
  <si>
    <t>Elastiques 100g 100mm</t>
  </si>
  <si>
    <t>13.801.233</t>
  </si>
  <si>
    <t>Gants de protection électrique Regeltex GLE36 - classe 3 - T10 - la paire</t>
  </si>
  <si>
    <t>181953</t>
  </si>
  <si>
    <t>REGLET FLEXIBLE 100MM</t>
  </si>
  <si>
    <t>10706</t>
  </si>
  <si>
    <t>Elastiques 100g 120mm</t>
  </si>
  <si>
    <t>13.801.255</t>
  </si>
  <si>
    <t>Gants de protection électrique Regeltex GLE36 - classe 3 - T11 - la paire</t>
  </si>
  <si>
    <t>181967</t>
  </si>
  <si>
    <t xml:space="preserve">REGLET FLEXIBLE INOX 150MM </t>
  </si>
  <si>
    <t>10707</t>
  </si>
  <si>
    <t>Elastiques 100g 150mm</t>
  </si>
  <si>
    <t>13.801.211</t>
  </si>
  <si>
    <t>Gants de protection électrique Regeltex GLE36 - classe 3 - T8 - la paire</t>
  </si>
  <si>
    <t>570867</t>
  </si>
  <si>
    <t>RUBAN ADH PVC SOLVANT BLANC 37µ 50MM x 100M (Faire une DDV et une Da spéciale)</t>
  </si>
  <si>
    <t>10709</t>
  </si>
  <si>
    <t>Elastiques 100g 200mm</t>
  </si>
  <si>
    <t>13.801.222</t>
  </si>
  <si>
    <t>Gants de protection électrique Regeltex GLE36 - classe 3 - T9 - la paire</t>
  </si>
  <si>
    <t>13115089</t>
  </si>
  <si>
    <t>RUBAN ADH PVC SOLVANT BLEU 37µ 50MM x 100M (Faire une DDV et une Da spéciale)</t>
  </si>
  <si>
    <t>10702</t>
  </si>
  <si>
    <t>Elastiques 100g 60mm</t>
  </si>
  <si>
    <t>0BA2232233001</t>
  </si>
  <si>
    <t>GANTS HONEYWELL Polytril T6 (Paquet de 10 paires)</t>
  </si>
  <si>
    <t>T25</t>
  </si>
  <si>
    <t>13115192</t>
  </si>
  <si>
    <t>RUBAN ADH PVC SOLVANT JAUNE 37µ 50MM x 100M (Faire une DDV et une Da spéciale)</t>
  </si>
  <si>
    <t>10704</t>
  </si>
  <si>
    <t>Elastiques 100g 80mm</t>
  </si>
  <si>
    <t>02-002578004</t>
  </si>
  <si>
    <t>Gants MAPA KRYTECH 579 - T10 par 12</t>
  </si>
  <si>
    <t>T26</t>
  </si>
  <si>
    <t>13115071</t>
  </si>
  <si>
    <t>RUBAN ADH PVC SOLVANT ROUGE 37µ 50MM x 100M (Faire une DDV et une Da spéciale)</t>
  </si>
  <si>
    <t>10731</t>
  </si>
  <si>
    <t>Elastiques 1kg 120x10mm</t>
  </si>
  <si>
    <t>02-002578005</t>
  </si>
  <si>
    <t>Gants MAPA KRYTECH 579 - T11 par 12</t>
  </si>
  <si>
    <t>13115097</t>
  </si>
  <si>
    <t>RUBAN ADH PVC SOLVANT VERT 37µ 50MM x 100M (Faire une DDV et une Da spéciale)</t>
  </si>
  <si>
    <t>10732</t>
  </si>
  <si>
    <t>Elastiques 1kg 150x10mm</t>
  </si>
  <si>
    <t>02-002578006</t>
  </si>
  <si>
    <t>Gants MAPA KRYTECH 579 - T12 par 12</t>
  </si>
  <si>
    <t>E6SNCF</t>
  </si>
  <si>
    <t>Rubans Super Prémium résine 110mm x 300m pour intermec PD43 (carton de 12)</t>
  </si>
  <si>
    <t>24238</t>
  </si>
  <si>
    <t>Etui gommette 4 couleur 24mm</t>
  </si>
  <si>
    <t>02-002578</t>
  </si>
  <si>
    <t>Gants MAPA KRYTECH 579 - T6 par 12</t>
  </si>
  <si>
    <t>11460</t>
  </si>
  <si>
    <t>Glu</t>
  </si>
  <si>
    <t>02-002578001</t>
  </si>
  <si>
    <t>Gants MAPA KRYTECH 579 - T7 par 12</t>
  </si>
  <si>
    <t>35329</t>
  </si>
  <si>
    <t>Gomme</t>
  </si>
  <si>
    <t>02-002578002</t>
  </si>
  <si>
    <t>Gants MAPA KRYTECH 579 - T8 par 12</t>
  </si>
  <si>
    <t>54517</t>
  </si>
  <si>
    <t>Lot de 12 Post it jaune 127,76mm</t>
  </si>
  <si>
    <t>02-002578003</t>
  </si>
  <si>
    <t>Gants MAPA KRYTECH 579 - T9 par 12</t>
  </si>
  <si>
    <t>54518</t>
  </si>
  <si>
    <t>Lot de 12 Post it jaune 76x76mm</t>
  </si>
  <si>
    <t>0MA59941004</t>
  </si>
  <si>
    <t>Gants MAPA KRYTECH 599 T10 par 12</t>
  </si>
  <si>
    <t>29675</t>
  </si>
  <si>
    <t>Lot de 24 Post it de couleurs 76x76mm</t>
  </si>
  <si>
    <t>0MA59941005</t>
  </si>
  <si>
    <t>Gants MAPA KRYTECH 599 T11 par 12</t>
  </si>
  <si>
    <t>79576</t>
  </si>
  <si>
    <t>Lot de 5 Tubes de colle</t>
  </si>
  <si>
    <t>0MA59941001</t>
  </si>
  <si>
    <t>Gants MAPA KRYTECH 599 T7 par 12</t>
  </si>
  <si>
    <t>24198</t>
  </si>
  <si>
    <t>Lot de 6 punaises magnétiques puissantes 10x10x5mm (DDV)</t>
  </si>
  <si>
    <t>0MA59941002</t>
  </si>
  <si>
    <t>Gants MAPA KRYTECH 599 T8 par 12</t>
  </si>
  <si>
    <t>24077</t>
  </si>
  <si>
    <t>Marqueur permanent noir Pilot</t>
  </si>
  <si>
    <t>0MA59941003</t>
  </si>
  <si>
    <t>Gants MAPA KRYTECH 599 T9 par 12</t>
  </si>
  <si>
    <t>418036003</t>
  </si>
  <si>
    <t>Gants OIL RESIST 690 bleu - SHOWA - T10 (paquet de 10 paires)</t>
  </si>
  <si>
    <t>75459</t>
  </si>
  <si>
    <t xml:space="preserve">Organiseur de bureau </t>
  </si>
  <si>
    <t>418036004</t>
  </si>
  <si>
    <t>Gants OIL RESIST 690 bleu - SHOWA - T11 (paquet de 10 paires)</t>
  </si>
  <si>
    <t>68018</t>
  </si>
  <si>
    <t>Ote agrafes</t>
  </si>
  <si>
    <t>418036001</t>
  </si>
  <si>
    <t>Gants OIL RESIST 690 bleu - SHOWA - T8 (paquet de 10 paires)</t>
  </si>
  <si>
    <t>86164</t>
  </si>
  <si>
    <t>Pack de 10 Rubans Dymo 12mmx7m</t>
  </si>
  <si>
    <t>418036002</t>
  </si>
  <si>
    <t>Gants OIL RESIST 690 bleu - SHOWA - T9 (paquet de 10 paires)</t>
  </si>
  <si>
    <t>INAPA FRANCE</t>
  </si>
  <si>
    <t>Papier Recycle Inapa 80g Ange bleu A4, vendu par carton</t>
  </si>
  <si>
    <t>S3-006999001</t>
  </si>
  <si>
    <t>Gilet de signalisation HV GI546ECO orange fluo logo SNCF  S</t>
  </si>
  <si>
    <t>62413</t>
  </si>
  <si>
    <t>Paquet 1000 sachet zip 120x180</t>
  </si>
  <si>
    <t>S3-006999003</t>
  </si>
  <si>
    <t>Gilet de signalisation HV GI546ECO orange fluo logo SNCF L</t>
  </si>
  <si>
    <t>75760</t>
  </si>
  <si>
    <t>Paquet 1000 sachet zip 230x320</t>
  </si>
  <si>
    <t>S3-006999002</t>
  </si>
  <si>
    <t>Gilet de signalisation HV GI546ECO orange fluo logo SNCF M</t>
  </si>
  <si>
    <t>62411</t>
  </si>
  <si>
    <t>S3-006999004</t>
  </si>
  <si>
    <t>Gilet de signalisation HV GI546ECO orange fluo logo SNCF XL</t>
  </si>
  <si>
    <t>T4</t>
  </si>
  <si>
    <t>29516</t>
  </si>
  <si>
    <t>Paquet de 5 env, en polypropylène incolore A5 et bouton pression (DDV)</t>
  </si>
  <si>
    <t>S3-006999005</t>
  </si>
  <si>
    <t>Gilet de signalisation HV GI546ECO orange fluo logo SNCF XXL</t>
  </si>
  <si>
    <t>25053</t>
  </si>
  <si>
    <t>Perforatrice 4 trous</t>
  </si>
  <si>
    <t>S3-006999006</t>
  </si>
  <si>
    <t>Gilet de signalisation HV GI546ECO orange fluo logo SNCF XXXL</t>
  </si>
  <si>
    <t>15029</t>
  </si>
  <si>
    <t>Pochette 4 marqueur effaçable velleda medium vert, rouge, bleu, noir</t>
  </si>
  <si>
    <t>S3-006995003</t>
  </si>
  <si>
    <t>Gilet SAFARI AIR orange fluo SNCF L</t>
  </si>
  <si>
    <t>15004</t>
  </si>
  <si>
    <t>Pochette de 4 marqueur effaçable velleda large vert, rouge , bleu, noir</t>
  </si>
  <si>
    <t>S3-006995002</t>
  </si>
  <si>
    <t>Gilet SAFARI AIR orange fluo SNCF M</t>
  </si>
  <si>
    <t>42644</t>
  </si>
  <si>
    <t>Pochette de feuille à plastifier x100 A4</t>
  </si>
  <si>
    <t>S3-006995001</t>
  </si>
  <si>
    <t>Gilet SAFARI AIR orange fluo SNCF S</t>
  </si>
  <si>
    <t>Pochette de feuille A4 à plastifier dos ADH x100 (DDV)</t>
  </si>
  <si>
    <t>S3-006995004</t>
  </si>
  <si>
    <t>Gilet SAFARI AIR orange fluo SNCF XL</t>
  </si>
  <si>
    <t>01893</t>
  </si>
  <si>
    <t>Pochette de feuilles à plastifier x100 A3</t>
  </si>
  <si>
    <t>S3-006995005</t>
  </si>
  <si>
    <t>Gilet SAFARI AIR orange fluo SNCF XXL</t>
  </si>
  <si>
    <t>38066</t>
  </si>
  <si>
    <t>Pochette étiquette ADH  page entière</t>
  </si>
  <si>
    <t>S3-006995006</t>
  </si>
  <si>
    <t>Gilet SAFARI AIR orange fluo SNCF XXXL</t>
  </si>
  <si>
    <t>54338</t>
  </si>
  <si>
    <t>Pochette intercalaires 12 places</t>
  </si>
  <si>
    <t>S3-006995007</t>
  </si>
  <si>
    <t>Gilet SAFARI AIR orange fluo SNCF XXXXL</t>
  </si>
  <si>
    <t>58477</t>
  </si>
  <si>
    <t>Porte bloc avec rabat en PVC</t>
  </si>
  <si>
    <t>S3-006534003</t>
  </si>
  <si>
    <t>Gilet SNCF VISITEUR orange fluo GI545ECO - 2XL</t>
  </si>
  <si>
    <t>59379</t>
  </si>
  <si>
    <t>PORTE REVUE OXFD PVC D10 NOIR</t>
  </si>
  <si>
    <t>S3-006534001</t>
  </si>
  <si>
    <t>Gilet SNCF VISITEUR orange fluo GI545ECO - L</t>
  </si>
  <si>
    <t>48569</t>
  </si>
  <si>
    <t>Porte revue plastique bleu</t>
  </si>
  <si>
    <t>S3-006534002</t>
  </si>
  <si>
    <t>Gilet SNCF VISITEUR orange fluo GI545ECO - XL</t>
  </si>
  <si>
    <t>05746</t>
  </si>
  <si>
    <t>Post it de couleurs pastel 76x76mm</t>
  </si>
  <si>
    <t>0BOB200</t>
  </si>
  <si>
    <t>Kit antibuée - BOLLE</t>
  </si>
  <si>
    <t>64733</t>
  </si>
  <si>
    <t>Post it index</t>
  </si>
  <si>
    <t>0BORUSHPFSPSI</t>
  </si>
  <si>
    <t>Lunette de protection Bollé</t>
  </si>
  <si>
    <t>83383</t>
  </si>
  <si>
    <t>Pot à stylos</t>
  </si>
  <si>
    <t>131006</t>
  </si>
  <si>
    <t>Lunette masque de sécutrité Fahrenheitt 3M</t>
  </si>
  <si>
    <t>38128</t>
  </si>
  <si>
    <t>Pot aimanté de tableau (DDV)</t>
  </si>
  <si>
    <t>0UV9192745</t>
  </si>
  <si>
    <t>Lunettes de protection UVEX</t>
  </si>
  <si>
    <t>67647</t>
  </si>
  <si>
    <t>Recharge criterium 0.5 12 mines</t>
  </si>
  <si>
    <t>184003</t>
  </si>
  <si>
    <t>Masque FFP3 3M 8833 (paquet de 10)</t>
  </si>
  <si>
    <t>217716</t>
  </si>
  <si>
    <t>Recharge lames de cutter 2872</t>
  </si>
  <si>
    <t>78564</t>
  </si>
  <si>
    <t>Recharge pour rouleaux de tipex</t>
  </si>
  <si>
    <t xml:space="preserve">02066601 </t>
  </si>
  <si>
    <t>SIFFLET ROULETTES SANS NICKEL NI PLOMB (DDV)</t>
  </si>
  <si>
    <t>78324</t>
  </si>
  <si>
    <t>Règles 30cm</t>
  </si>
  <si>
    <t>0BOB402</t>
  </si>
  <si>
    <t>Spray nettoyant - BOLLE</t>
  </si>
  <si>
    <t>78325</t>
  </si>
  <si>
    <t>Règles 40cm</t>
  </si>
  <si>
    <t>0DA1002295</t>
  </si>
  <si>
    <t>SUPERVIZOR CHINGUARD VS7/EU 1002</t>
  </si>
  <si>
    <t>78326</t>
  </si>
  <si>
    <t>Règles 50cm</t>
  </si>
  <si>
    <t>01-000898</t>
  </si>
  <si>
    <t>Surlunette Univet</t>
  </si>
  <si>
    <t>34713</t>
  </si>
  <si>
    <t>Ruban Dymo 9mmx7m</t>
  </si>
  <si>
    <t>13.867.274</t>
  </si>
  <si>
    <t>VISIERE REMPL HONEYWELL SUPERVIZOR (boite de 10)</t>
  </si>
  <si>
    <t>62853</t>
  </si>
  <si>
    <t>Scotch aimanté</t>
  </si>
  <si>
    <t>18281</t>
  </si>
  <si>
    <t>Scotch invisible</t>
  </si>
  <si>
    <t>28317</t>
  </si>
  <si>
    <t>Spray nettoyant de tableau</t>
  </si>
  <si>
    <t>04520</t>
  </si>
  <si>
    <t>Taille crayons 2 usages</t>
  </si>
  <si>
    <t>67849</t>
  </si>
  <si>
    <t>Trieur mural horizontal</t>
  </si>
  <si>
    <t>74611</t>
  </si>
  <si>
    <t>Trieurs 8 places plastique noir</t>
  </si>
  <si>
    <t xml:space="preserve">Références </t>
  </si>
  <si>
    <t>Demande Spéciale</t>
  </si>
  <si>
    <t>Perte-Casse</t>
  </si>
  <si>
    <t>Perte-Disparition</t>
  </si>
  <si>
    <t>Perte-Périmé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</si>
</sst>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164" formatCode="#,##0.00\ &quot;€&quot;"/>
  </numFmts>
  <fonts count="15" x14ac:knownFonts="1">
    <font>
      <sz val="11"/>
      <color theme="1"/>
      <name val="Calibri"/>
      <family val="2"/>
      <scheme val="minor"/>
    </font>
    <font>
      <sz val="14"/>
      <color rgb="FF000000"/>
      <name val="Calibri"/>
      <family val="2"/>
      <scheme val="minor"/>
    </font>
    <font>
      <sz val="14"/>
      <color rgb="FFFFFF0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rgb="FFFFFFFF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28"/>
      <color rgb="FFFFFFFF"/>
      <name val="Calibri"/>
      <family val="2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sz val="28"/>
      <color rgb="FFFFFFFF"/>
      <name val="Calibri"/>
      <family val="2"/>
    </font>
    <font>
      <sz val="28"/>
      <color rgb="FF000000"/>
      <name val="Calibri"/>
      <family val="2"/>
    </font>
    <font>
      <sz val="10"/>
      <color rgb="FF000000"/>
      <name val="Verdana"/>
      <family val="2"/>
      <charset val="1"/>
    </font>
  </fonts>
  <fills count="33">
    <fill>
      <patternFill patternType="none"/>
    </fill>
    <fill>
      <patternFill patternType="gray125"/>
    </fill>
    <fill>
      <patternFill patternType="solid">
        <fgColor rgb="FFFF0000"/>
        <bgColor rgb="FF000000"/>
      </patternFill>
    </fill>
    <fill>
      <patternFill patternType="solid">
        <fgColor rgb="FFFFC000"/>
        <bgColor rgb="FF000000"/>
      </patternFill>
    </fill>
    <fill>
      <patternFill patternType="solid">
        <fgColor rgb="FFD9E1F2"/>
        <bgColor rgb="FF000000"/>
      </patternFill>
    </fill>
    <fill>
      <patternFill patternType="solid">
        <fgColor rgb="FFFCE4D6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rgb="FFE2EFDA"/>
        <bgColor rgb="FF000000"/>
      </patternFill>
    </fill>
    <fill>
      <patternFill patternType="solid">
        <fgColor rgb="FFACB9CA"/>
        <bgColor rgb="FF000000"/>
      </patternFill>
    </fill>
    <fill>
      <patternFill patternType="solid">
        <fgColor rgb="FFB4C6E7"/>
        <bgColor rgb="FF000000"/>
      </patternFill>
    </fill>
    <fill>
      <patternFill patternType="solid">
        <fgColor rgb="FFF8CBAD"/>
        <bgColor rgb="FF000000"/>
      </patternFill>
    </fill>
    <fill>
      <patternFill patternType="solid">
        <fgColor rgb="FFFFE699"/>
        <bgColor rgb="FF000000"/>
      </patternFill>
    </fill>
    <fill>
      <patternFill patternType="solid">
        <fgColor rgb="FFBDD7EE"/>
        <bgColor rgb="FF000000"/>
      </patternFill>
    </fill>
    <fill>
      <patternFill patternType="solid">
        <fgColor rgb="FFC6E0B4"/>
        <bgColor rgb="FF000000"/>
      </patternFill>
    </fill>
    <fill>
      <patternFill patternType="solid">
        <fgColor rgb="FF8EA9DB"/>
        <bgColor rgb="FF000000"/>
      </patternFill>
    </fill>
    <fill>
      <patternFill patternType="solid">
        <fgColor rgb="FFF4B084"/>
        <bgColor rgb="FF000000"/>
      </patternFill>
    </fill>
    <fill>
      <patternFill patternType="solid">
        <fgColor rgb="FF000000"/>
        <bgColor rgb="FF000000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D0CECE"/>
        <bgColor rgb="FF000000"/>
      </patternFill>
    </fill>
    <fill>
      <patternFill patternType="solid">
        <fgColor rgb="FFBFBFBF"/>
        <bgColor rgb="FF000000"/>
      </patternFill>
    </fill>
    <fill>
      <patternFill patternType="solid">
        <fgColor theme="1"/>
        <bgColor rgb="FF000000"/>
      </patternFill>
    </fill>
    <fill>
      <patternFill patternType="solid">
        <fgColor rgb="FFBF8F00"/>
        <bgColor rgb="FFBF8F00"/>
      </patternFill>
    </fill>
    <fill>
      <patternFill patternType="solid">
        <fgColor rgb="FFD9D9D9"/>
        <bgColor rgb="FFD9D9D9"/>
      </patternFill>
    </fill>
    <fill>
      <patternFill patternType="solid">
        <fgColor rgb="FFC65911"/>
        <bgColor rgb="FFC65911"/>
      </patternFill>
    </fill>
    <fill>
      <patternFill patternType="solid">
        <fgColor rgb="FF305496"/>
        <bgColor rgb="FF305496"/>
      </patternFill>
    </fill>
    <fill>
      <patternFill patternType="solid">
        <fgColor rgb="FF548235"/>
        <bgColor rgb="FF548235"/>
      </patternFill>
    </fill>
    <fill>
      <patternFill patternType="solid">
        <fgColor rgb="FFBF8F00"/>
        <bgColor rgb="FF000000"/>
      </patternFill>
    </fill>
    <fill>
      <patternFill patternType="solid">
        <fgColor rgb="FFC65911"/>
        <bgColor rgb="FF000000"/>
      </patternFill>
    </fill>
    <fill>
      <patternFill patternType="solid">
        <fgColor rgb="FF305496"/>
        <bgColor rgb="FF000000"/>
      </patternFill>
    </fill>
    <fill>
      <patternFill patternType="solid">
        <fgColor rgb="FF548235"/>
        <bgColor rgb="FF000000"/>
      </patternFill>
    </fill>
    <fill>
      <patternFill patternType="solid">
        <fgColor rgb="FFDDEBF7"/>
        <bgColor rgb="FFDDEBF7"/>
      </patternFill>
    </fill>
    <fill>
      <patternFill patternType="solid">
        <fgColor rgb="FFEDEDED"/>
        <bgColor rgb="FFEDEDED"/>
      </patternFill>
    </fill>
  </fills>
  <borders count="2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114">
    <xf numFmtId="0" fontId="0" fillId="0" borderId="0" xfId="0"/>
    <xf numFmtId="0" fontId="1" fillId="0" borderId="1" xfId="0" applyFont="1" applyBorder="1"/>
    <xf numFmtId="0" fontId="2" fillId="2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8" fontId="1" fillId="3" borderId="4" xfId="0" applyNumberFormat="1" applyFont="1" applyFill="1" applyBorder="1" applyAlignment="1">
      <alignment horizontal="center" vertical="center"/>
    </xf>
    <xf numFmtId="0" fontId="1" fillId="16" borderId="6" xfId="0" applyFont="1" applyFill="1" applyBorder="1" applyAlignment="1">
      <alignment vertical="center"/>
    </xf>
    <xf numFmtId="0" fontId="1" fillId="16" borderId="7" xfId="0" applyFont="1" applyFill="1" applyBorder="1"/>
    <xf numFmtId="8" fontId="2" fillId="2" borderId="9" xfId="0" applyNumberFormat="1" applyFont="1" applyFill="1" applyBorder="1" applyAlignment="1">
      <alignment horizontal="center" vertical="center"/>
    </xf>
    <xf numFmtId="8" fontId="1" fillId="5" borderId="8" xfId="0" applyNumberFormat="1" applyFont="1" applyFill="1" applyBorder="1"/>
    <xf numFmtId="8" fontId="1" fillId="6" borderId="8" xfId="0" applyNumberFormat="1" applyFont="1" applyFill="1" applyBorder="1"/>
    <xf numFmtId="8" fontId="1" fillId="7" borderId="8" xfId="0" applyNumberFormat="1" applyFont="1" applyFill="1" applyBorder="1"/>
    <xf numFmtId="8" fontId="1" fillId="8" borderId="8" xfId="0" applyNumberFormat="1" applyFont="1" applyFill="1" applyBorder="1"/>
    <xf numFmtId="8" fontId="1" fillId="9" borderId="8" xfId="0" applyNumberFormat="1" applyFont="1" applyFill="1" applyBorder="1"/>
    <xf numFmtId="8" fontId="1" fillId="10" borderId="8" xfId="0" applyNumberFormat="1" applyFont="1" applyFill="1" applyBorder="1"/>
    <xf numFmtId="8" fontId="1" fillId="11" borderId="8" xfId="0" applyNumberFormat="1" applyFont="1" applyFill="1" applyBorder="1"/>
    <xf numFmtId="8" fontId="1" fillId="12" borderId="8" xfId="0" applyNumberFormat="1" applyFont="1" applyFill="1" applyBorder="1"/>
    <xf numFmtId="8" fontId="1" fillId="13" borderId="8" xfId="0" applyNumberFormat="1" applyFont="1" applyFill="1" applyBorder="1"/>
    <xf numFmtId="8" fontId="1" fillId="14" borderId="8" xfId="0" applyNumberFormat="1" applyFont="1" applyFill="1" applyBorder="1"/>
    <xf numFmtId="0" fontId="0" fillId="0" borderId="10" xfId="0" applyBorder="1"/>
    <xf numFmtId="8" fontId="1" fillId="4" borderId="11" xfId="0" applyNumberFormat="1" applyFont="1" applyFill="1" applyBorder="1"/>
    <xf numFmtId="0" fontId="0" fillId="0" borderId="12" xfId="0" applyBorder="1"/>
    <xf numFmtId="0" fontId="0" fillId="0" borderId="13" xfId="0" applyBorder="1"/>
    <xf numFmtId="0" fontId="0" fillId="17" borderId="14" xfId="0" applyFill="1" applyBorder="1"/>
    <xf numFmtId="0" fontId="0" fillId="17" borderId="0" xfId="0" applyFill="1"/>
    <xf numFmtId="0" fontId="0" fillId="17" borderId="15" xfId="0" applyFill="1" applyBorder="1"/>
    <xf numFmtId="8" fontId="1" fillId="15" borderId="16" xfId="0" applyNumberFormat="1" applyFont="1" applyFill="1" applyBorder="1"/>
    <xf numFmtId="8" fontId="1" fillId="3" borderId="17" xfId="0" applyNumberFormat="1" applyFont="1" applyFill="1" applyBorder="1" applyAlignment="1">
      <alignment horizontal="center" vertical="center"/>
    </xf>
    <xf numFmtId="164" fontId="2" fillId="18" borderId="8" xfId="0" applyNumberFormat="1" applyFont="1" applyFill="1" applyBorder="1" applyAlignment="1">
      <alignment horizontal="center" vertical="center"/>
    </xf>
    <xf numFmtId="0" fontId="1" fillId="19" borderId="19" xfId="0" applyFont="1" applyFill="1" applyBorder="1"/>
    <xf numFmtId="8" fontId="1" fillId="19" borderId="1" xfId="0" applyNumberFormat="1" applyFont="1" applyFill="1" applyBorder="1"/>
    <xf numFmtId="8" fontId="1" fillId="20" borderId="2" xfId="0" applyNumberFormat="1" applyFont="1" applyFill="1" applyBorder="1" applyAlignment="1">
      <alignment horizontal="center" vertical="center"/>
    </xf>
    <xf numFmtId="0" fontId="1" fillId="21" borderId="18" xfId="0" applyFont="1" applyFill="1" applyBorder="1" applyAlignment="1">
      <alignment horizontal="center" vertical="center"/>
    </xf>
    <xf numFmtId="0" fontId="5" fillId="16" borderId="20" xfId="0" applyFont="1" applyFill="1" applyBorder="1"/>
    <xf numFmtId="0" fontId="1" fillId="0" borderId="21" xfId="0" applyFont="1" applyBorder="1"/>
    <xf numFmtId="0" fontId="1" fillId="2" borderId="21" xfId="0" applyFont="1" applyFill="1" applyBorder="1"/>
    <xf numFmtId="0" fontId="1" fillId="3" borderId="22" xfId="0" applyFont="1" applyFill="1" applyBorder="1"/>
    <xf numFmtId="0" fontId="1" fillId="19" borderId="23" xfId="0" applyFont="1" applyFill="1" applyBorder="1"/>
    <xf numFmtId="0" fontId="1" fillId="4" borderId="23" xfId="0" applyFont="1" applyFill="1" applyBorder="1"/>
    <xf numFmtId="0" fontId="1" fillId="5" borderId="23" xfId="0" applyFont="1" applyFill="1" applyBorder="1"/>
    <xf numFmtId="0" fontId="1" fillId="6" borderId="23" xfId="0" applyFont="1" applyFill="1" applyBorder="1"/>
    <xf numFmtId="0" fontId="1" fillId="7" borderId="23" xfId="0" applyFont="1" applyFill="1" applyBorder="1"/>
    <xf numFmtId="0" fontId="1" fillId="8" borderId="23" xfId="0" applyFont="1" applyFill="1" applyBorder="1"/>
    <xf numFmtId="0" fontId="1" fillId="9" borderId="23" xfId="0" applyFont="1" applyFill="1" applyBorder="1"/>
    <xf numFmtId="0" fontId="1" fillId="10" borderId="23" xfId="0" applyFont="1" applyFill="1" applyBorder="1"/>
    <xf numFmtId="0" fontId="1" fillId="11" borderId="23" xfId="0" applyFont="1" applyFill="1" applyBorder="1"/>
    <xf numFmtId="0" fontId="1" fillId="12" borderId="23" xfId="0" applyFont="1" applyFill="1" applyBorder="1"/>
    <xf numFmtId="0" fontId="1" fillId="13" borderId="23" xfId="0" applyFont="1" applyFill="1" applyBorder="1"/>
    <xf numFmtId="0" fontId="1" fillId="14" borderId="23" xfId="0" applyFont="1" applyFill="1" applyBorder="1"/>
    <xf numFmtId="0" fontId="1" fillId="15" borderId="23" xfId="0" applyFont="1" applyFill="1" applyBorder="1"/>
    <xf numFmtId="0" fontId="2" fillId="2" borderId="23" xfId="0" applyFont="1" applyFill="1" applyBorder="1" applyAlignment="1">
      <alignment horizontal="center" vertical="center"/>
    </xf>
    <xf numFmtId="0" fontId="1" fillId="3" borderId="26" xfId="0" applyFont="1" applyFill="1" applyBorder="1"/>
    <xf numFmtId="9" fontId="1" fillId="4" borderId="24" xfId="1" applyFont="1" applyFill="1" applyBorder="1"/>
    <xf numFmtId="9" fontId="1" fillId="19" borderId="24" xfId="1" applyFont="1" applyFill="1" applyBorder="1"/>
    <xf numFmtId="9" fontId="1" fillId="2" borderId="24" xfId="1" applyFont="1" applyFill="1" applyBorder="1"/>
    <xf numFmtId="9" fontId="1" fillId="3" borderId="25" xfId="1" applyFont="1" applyFill="1" applyBorder="1"/>
    <xf numFmtId="9" fontId="1" fillId="5" borderId="24" xfId="1" applyFont="1" applyFill="1" applyBorder="1"/>
    <xf numFmtId="9" fontId="1" fillId="6" borderId="24" xfId="1" applyFont="1" applyFill="1" applyBorder="1"/>
    <xf numFmtId="9" fontId="1" fillId="7" borderId="24" xfId="1" applyFont="1" applyFill="1" applyBorder="1"/>
    <xf numFmtId="9" fontId="1" fillId="8" borderId="24" xfId="1" applyFont="1" applyFill="1" applyBorder="1"/>
    <xf numFmtId="9" fontId="1" fillId="9" borderId="24" xfId="1" applyFont="1" applyFill="1" applyBorder="1"/>
    <xf numFmtId="9" fontId="1" fillId="10" borderId="24" xfId="1" applyFont="1" applyFill="1" applyBorder="1"/>
    <xf numFmtId="9" fontId="1" fillId="11" borderId="24" xfId="1" applyFont="1" applyFill="1" applyBorder="1"/>
    <xf numFmtId="9" fontId="1" fillId="12" borderId="24" xfId="1" applyFont="1" applyFill="1" applyBorder="1"/>
    <xf numFmtId="9" fontId="1" fillId="13" borderId="24" xfId="1" applyFont="1" applyFill="1" applyBorder="1"/>
    <xf numFmtId="9" fontId="1" fillId="14" borderId="24" xfId="1" applyFont="1" applyFill="1" applyBorder="1"/>
    <xf numFmtId="9" fontId="1" fillId="15" borderId="24" xfId="1" applyFont="1" applyFill="1" applyBorder="1"/>
    <xf numFmtId="9" fontId="2" fillId="2" borderId="24" xfId="1" applyFont="1" applyFill="1" applyBorder="1"/>
    <xf numFmtId="9" fontId="1" fillId="16" borderId="25" xfId="1" applyFont="1" applyFill="1" applyBorder="1"/>
    <xf numFmtId="9" fontId="1" fillId="3" borderId="5" xfId="1" applyFont="1" applyFill="1" applyBorder="1"/>
    <xf numFmtId="9" fontId="1" fillId="16" borderId="7" xfId="1" applyFont="1" applyFill="1" applyBorder="1"/>
    <xf numFmtId="0" fontId="6" fillId="0" borderId="0" xfId="0" applyFont="1"/>
    <xf numFmtId="164" fontId="0" fillId="0" borderId="0" xfId="0" applyNumberFormat="1"/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right" vertical="center"/>
    </xf>
    <xf numFmtId="0" fontId="7" fillId="0" borderId="0" xfId="0" applyFont="1"/>
    <xf numFmtId="0" fontId="7" fillId="23" borderId="0" xfId="0" applyFont="1" applyFill="1"/>
    <xf numFmtId="0" fontId="9" fillId="16" borderId="0" xfId="0" applyFont="1" applyFill="1"/>
    <xf numFmtId="164" fontId="9" fillId="16" borderId="0" xfId="0" applyNumberFormat="1" applyFont="1" applyFill="1"/>
    <xf numFmtId="0" fontId="10" fillId="0" borderId="0" xfId="0" applyFont="1"/>
    <xf numFmtId="0" fontId="11" fillId="0" borderId="0" xfId="0" applyFont="1"/>
    <xf numFmtId="0" fontId="12" fillId="22" borderId="0" xfId="0" applyFont="1" applyFill="1"/>
    <xf numFmtId="0" fontId="12" fillId="22" borderId="0" xfId="0" applyFont="1" applyFill="1" applyAlignment="1">
      <alignment horizontal="center" vertical="center"/>
    </xf>
    <xf numFmtId="164" fontId="12" fillId="22" borderId="0" xfId="0" applyNumberFormat="1" applyFont="1" applyFill="1" applyAlignment="1">
      <alignment horizontal="center" vertical="center"/>
    </xf>
    <xf numFmtId="0" fontId="12" fillId="27" borderId="0" xfId="0" applyFont="1" applyFill="1"/>
    <xf numFmtId="0" fontId="13" fillId="0" borderId="0" xfId="0" applyFont="1"/>
    <xf numFmtId="164" fontId="10" fillId="0" borderId="0" xfId="0" applyNumberFormat="1" applyFont="1"/>
    <xf numFmtId="0" fontId="12" fillId="24" borderId="0" xfId="0" applyFont="1" applyFill="1"/>
    <xf numFmtId="0" fontId="12" fillId="24" borderId="0" xfId="0" applyFont="1" applyFill="1" applyAlignment="1">
      <alignment horizontal="center" vertical="center"/>
    </xf>
    <xf numFmtId="164" fontId="12" fillId="24" borderId="0" xfId="0" applyNumberFormat="1" applyFont="1" applyFill="1" applyAlignment="1">
      <alignment horizontal="center" vertical="center"/>
    </xf>
    <xf numFmtId="0" fontId="12" fillId="28" borderId="0" xfId="0" applyFont="1" applyFill="1"/>
    <xf numFmtId="0" fontId="12" fillId="25" borderId="0" xfId="0" applyFont="1" applyFill="1"/>
    <xf numFmtId="0" fontId="12" fillId="25" borderId="0" xfId="0" applyFont="1" applyFill="1" applyAlignment="1">
      <alignment horizontal="center" vertical="center"/>
    </xf>
    <xf numFmtId="164" fontId="12" fillId="25" borderId="0" xfId="0" applyNumberFormat="1" applyFont="1" applyFill="1" applyAlignment="1">
      <alignment horizontal="center" vertical="center"/>
    </xf>
    <xf numFmtId="0" fontId="12" fillId="29" borderId="0" xfId="0" applyFont="1" applyFill="1"/>
    <xf numFmtId="0" fontId="12" fillId="26" borderId="0" xfId="0" applyFont="1" applyFill="1"/>
    <xf numFmtId="0" fontId="12" fillId="26" borderId="0" xfId="0" applyFont="1" applyFill="1" applyAlignment="1">
      <alignment horizontal="center" vertical="center"/>
    </xf>
    <xf numFmtId="164" fontId="12" fillId="26" borderId="0" xfId="0" applyNumberFormat="1" applyFont="1" applyFill="1" applyAlignment="1">
      <alignment horizontal="center" vertical="center"/>
    </xf>
    <xf numFmtId="0" fontId="12" fillId="30" borderId="0" xfId="0" applyFont="1" applyFill="1"/>
    <xf numFmtId="164" fontId="11" fillId="0" borderId="0" xfId="0" applyNumberFormat="1" applyFont="1"/>
    <xf numFmtId="49" fontId="0" fillId="0" borderId="0" xfId="0" applyNumberFormat="1"/>
    <xf numFmtId="0" fontId="8" fillId="0" borderId="0" xfId="0" applyFont="1"/>
    <xf numFmtId="0" fontId="7" fillId="31" borderId="0" xfId="0" applyFont="1" applyFill="1" applyAlignment="1">
      <alignment horizontal="left"/>
    </xf>
    <xf numFmtId="0" fontId="7" fillId="31" borderId="0" xfId="0" applyFont="1" applyFill="1"/>
    <xf numFmtId="8" fontId="7" fillId="31" borderId="0" xfId="0" applyNumberFormat="1" applyFont="1" applyFill="1"/>
    <xf numFmtId="0" fontId="7" fillId="31" borderId="0" xfId="0" applyFont="1" applyFill="1" applyAlignment="1">
      <alignment horizontal="center"/>
    </xf>
    <xf numFmtId="0" fontId="7" fillId="0" borderId="0" xfId="0" applyFont="1" applyAlignment="1">
      <alignment horizontal="left"/>
    </xf>
    <xf numFmtId="8" fontId="7" fillId="0" borderId="0" xfId="0" applyNumberFormat="1" applyFont="1"/>
    <xf numFmtId="0" fontId="7" fillId="0" borderId="0" xfId="0" applyFont="1" applyAlignment="1">
      <alignment horizontal="center"/>
    </xf>
    <xf numFmtId="0" fontId="7" fillId="32" borderId="0" xfId="0" applyFont="1" applyFill="1"/>
    <xf numFmtId="0" fontId="0" fillId="0" borderId="0" xfId="0" applyAlignment="1">
      <alignment horizontal="left"/>
    </xf>
    <xf numFmtId="0" fontId="7" fillId="31" borderId="0" xfId="0" applyFont="1" applyFill="1" applyAlignment="1">
      <alignment wrapText="1"/>
    </xf>
    <xf numFmtId="0" fontId="0" fillId="0" borderId="0" xfId="0" applyAlignment="1">
      <alignment horizontal="center"/>
    </xf>
    <xf numFmtId="0" fontId="14" fillId="0" borderId="0" xfId="0" applyFont="1"/>
  </cellXfs>
  <cellStyles count="2">
    <cellStyle name="Normal" xfId="0" builtinId="0"/>
    <cellStyle name="Pourcentage" xfId="1" builtinId="5"/>
  </cellStyles>
  <dxfs count="13">
    <dxf>
      <alignment horizontal="center" vertical="center"/>
    </dxf>
    <dxf>
      <numFmt numFmtId="164" formatCode="#,##0.00\ &quot;€&quot;"/>
    </dxf>
    <dxf>
      <numFmt numFmtId="30" formatCode="@"/>
    </dxf>
    <dxf>
      <numFmt numFmtId="164" formatCode="#,##0.00\ &quot;€&quot;"/>
    </dxf>
    <dxf>
      <numFmt numFmtId="30" formatCode="@"/>
    </dxf>
    <dxf>
      <alignment horizontal="center" vertical="center"/>
    </dxf>
    <dxf>
      <numFmt numFmtId="164" formatCode="#,##0.00\ &quot;€&quot;"/>
    </dxf>
    <dxf>
      <numFmt numFmtId="30" formatCode="@"/>
    </dxf>
    <dxf>
      <alignment horizontal="center" vertical="center"/>
    </dxf>
    <dxf>
      <numFmt numFmtId="164" formatCode="#,##0.00\ &quot;€&quot;"/>
    </dxf>
    <dxf>
      <numFmt numFmtId="30" formatCode="@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3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des Dépenses en €</a:t>
            </a:r>
          </a:p>
        </c:rich>
      </c:tx>
      <c:layout>
        <c:manualLayout>
          <c:xMode val="edge"/>
          <c:yMode val="edge"/>
          <c:x val="1.6266617588118863E-4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'Evolution des dépenses'!$B$1</c:f>
              <c:strCache>
                <c:ptCount val="1"/>
                <c:pt idx="0">
                  <c:v>EPI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cat>
            <c:strRef>
              <c:f>'Evolution des dépenses'!$A$2:$A$14</c:f>
              <c:strCache>
                <c:ptCount val="13"/>
                <c:pt idx="0">
                  <c:v>Budget total</c:v>
                </c:pt>
                <c:pt idx="1">
                  <c:v>JANVIER</c:v>
                </c:pt>
                <c:pt idx="2">
                  <c:v>FÉVRIER</c:v>
                </c:pt>
                <c:pt idx="3">
                  <c:v>MARS</c:v>
                </c:pt>
                <c:pt idx="4">
                  <c:v>AVRIL</c:v>
                </c:pt>
                <c:pt idx="5">
                  <c:v>MAI</c:v>
                </c:pt>
                <c:pt idx="6">
                  <c:v>JUIN</c:v>
                </c:pt>
                <c:pt idx="7">
                  <c:v>JUILLET</c:v>
                </c:pt>
                <c:pt idx="8">
                  <c:v>AOÛT</c:v>
                </c:pt>
                <c:pt idx="9">
                  <c:v>SEPTEMBRE</c:v>
                </c:pt>
                <c:pt idx="10">
                  <c:v>OCTOBRE</c:v>
                </c:pt>
                <c:pt idx="11">
                  <c:v>NOVEMBRE</c:v>
                </c:pt>
                <c:pt idx="12">
                  <c:v>DÉCEMBRE</c:v>
                </c:pt>
              </c:strCache>
            </c:strRef>
          </c:cat>
          <c:val>
            <c:numRef>
              <c:f>'Evolution des dépenses'!$B$2:$B$14</c:f>
              <c:numCache>
                <c:formatCode>"€"#,##0.00_);[Red]\("€"#,##0.00\)</c:formatCode>
                <c:ptCount val="13"/>
                <c:pt idx="0">
                  <c:v>60000</c:v>
                </c:pt>
                <c:pt idx="1">
                  <c:v>4843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3A5-40FD-978B-CE129EFCDE29}"/>
            </c:ext>
          </c:extLst>
        </c:ser>
        <c:ser>
          <c:idx val="1"/>
          <c:order val="1"/>
          <c:tx>
            <c:strRef>
              <c:f>'Evolution des dépenses'!$C$1</c:f>
              <c:strCache>
                <c:ptCount val="1"/>
                <c:pt idx="0">
                  <c:v>Fourniture de bureau</c:v>
                </c:pt>
              </c:strCache>
            </c:strRef>
          </c:tx>
          <c:spPr>
            <a:solidFill>
              <a:srgbClr val="FFFF00"/>
            </a:solidFill>
            <a:ln>
              <a:noFill/>
            </a:ln>
            <a:effectLst/>
          </c:spPr>
          <c:invertIfNegative val="0"/>
          <c:cat>
            <c:strRef>
              <c:f>'Evolution des dépenses'!$A$2:$A$14</c:f>
              <c:strCache>
                <c:ptCount val="13"/>
                <c:pt idx="0">
                  <c:v>Budget total</c:v>
                </c:pt>
                <c:pt idx="1">
                  <c:v>JANVIER</c:v>
                </c:pt>
                <c:pt idx="2">
                  <c:v>FÉVRIER</c:v>
                </c:pt>
                <c:pt idx="3">
                  <c:v>MARS</c:v>
                </c:pt>
                <c:pt idx="4">
                  <c:v>AVRIL</c:v>
                </c:pt>
                <c:pt idx="5">
                  <c:v>MAI</c:v>
                </c:pt>
                <c:pt idx="6">
                  <c:v>JUIN</c:v>
                </c:pt>
                <c:pt idx="7">
                  <c:v>JUILLET</c:v>
                </c:pt>
                <c:pt idx="8">
                  <c:v>AOÛT</c:v>
                </c:pt>
                <c:pt idx="9">
                  <c:v>SEPTEMBRE</c:v>
                </c:pt>
                <c:pt idx="10">
                  <c:v>OCTOBRE</c:v>
                </c:pt>
                <c:pt idx="11">
                  <c:v>NOVEMBRE</c:v>
                </c:pt>
                <c:pt idx="12">
                  <c:v>DÉCEMBRE</c:v>
                </c:pt>
              </c:strCache>
            </c:strRef>
          </c:cat>
          <c:val>
            <c:numRef>
              <c:f>'Evolution des dépenses'!$C$2:$C$14</c:f>
              <c:numCache>
                <c:formatCode>"€"#,##0.00_);[Red]\("€"#,##0.00\)</c:formatCode>
                <c:ptCount val="13"/>
                <c:pt idx="0">
                  <c:v>16000</c:v>
                </c:pt>
                <c:pt idx="1">
                  <c:v>2472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3A5-40FD-978B-CE129EFCDE29}"/>
            </c:ext>
          </c:extLst>
        </c:ser>
        <c:ser>
          <c:idx val="2"/>
          <c:order val="2"/>
          <c:tx>
            <c:strRef>
              <c:f>'Evolution des dépenses'!$D$1</c:f>
              <c:strCache>
                <c:ptCount val="1"/>
                <c:pt idx="0">
                  <c:v>hygiène et nettoyage</c:v>
                </c:pt>
              </c:strCache>
            </c:strRef>
          </c:tx>
          <c:spPr>
            <a:solidFill>
              <a:srgbClr val="0070C0"/>
            </a:solidFill>
            <a:ln>
              <a:noFill/>
            </a:ln>
            <a:effectLst/>
          </c:spPr>
          <c:invertIfNegative val="0"/>
          <c:cat>
            <c:strRef>
              <c:f>'Evolution des dépenses'!$A$2:$A$14</c:f>
              <c:strCache>
                <c:ptCount val="13"/>
                <c:pt idx="0">
                  <c:v>Budget total</c:v>
                </c:pt>
                <c:pt idx="1">
                  <c:v>JANVIER</c:v>
                </c:pt>
                <c:pt idx="2">
                  <c:v>FÉVRIER</c:v>
                </c:pt>
                <c:pt idx="3">
                  <c:v>MARS</c:v>
                </c:pt>
                <c:pt idx="4">
                  <c:v>AVRIL</c:v>
                </c:pt>
                <c:pt idx="5">
                  <c:v>MAI</c:v>
                </c:pt>
                <c:pt idx="6">
                  <c:v>JUIN</c:v>
                </c:pt>
                <c:pt idx="7">
                  <c:v>JUILLET</c:v>
                </c:pt>
                <c:pt idx="8">
                  <c:v>AOÛT</c:v>
                </c:pt>
                <c:pt idx="9">
                  <c:v>SEPTEMBRE</c:v>
                </c:pt>
                <c:pt idx="10">
                  <c:v>OCTOBRE</c:v>
                </c:pt>
                <c:pt idx="11">
                  <c:v>NOVEMBRE</c:v>
                </c:pt>
                <c:pt idx="12">
                  <c:v>DÉCEMBRE</c:v>
                </c:pt>
              </c:strCache>
            </c:strRef>
          </c:cat>
          <c:val>
            <c:numRef>
              <c:f>'Evolution des dépenses'!$D$2:$D$14</c:f>
              <c:numCache>
                <c:formatCode>"€"#,##0.00_);[Red]\("€"#,##0.00\)</c:formatCode>
                <c:ptCount val="13"/>
                <c:pt idx="0">
                  <c:v>32000</c:v>
                </c:pt>
                <c:pt idx="1">
                  <c:v>412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3A5-40FD-978B-CE129EFCDE29}"/>
            </c:ext>
          </c:extLst>
        </c:ser>
        <c:ser>
          <c:idx val="3"/>
          <c:order val="3"/>
          <c:tx>
            <c:strRef>
              <c:f>'Evolution des dépenses'!$E$1</c:f>
              <c:strCache>
                <c:ptCount val="1"/>
                <c:pt idx="0">
                  <c:v>Mco outillage 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0"/>
          <c:cat>
            <c:strRef>
              <c:f>'Evolution des dépenses'!$A$2:$A$14</c:f>
              <c:strCache>
                <c:ptCount val="13"/>
                <c:pt idx="0">
                  <c:v>Budget total</c:v>
                </c:pt>
                <c:pt idx="1">
                  <c:v>JANVIER</c:v>
                </c:pt>
                <c:pt idx="2">
                  <c:v>FÉVRIER</c:v>
                </c:pt>
                <c:pt idx="3">
                  <c:v>MARS</c:v>
                </c:pt>
                <c:pt idx="4">
                  <c:v>AVRIL</c:v>
                </c:pt>
                <c:pt idx="5">
                  <c:v>MAI</c:v>
                </c:pt>
                <c:pt idx="6">
                  <c:v>JUIN</c:v>
                </c:pt>
                <c:pt idx="7">
                  <c:v>JUILLET</c:v>
                </c:pt>
                <c:pt idx="8">
                  <c:v>AOÛT</c:v>
                </c:pt>
                <c:pt idx="9">
                  <c:v>SEPTEMBRE</c:v>
                </c:pt>
                <c:pt idx="10">
                  <c:v>OCTOBRE</c:v>
                </c:pt>
                <c:pt idx="11">
                  <c:v>NOVEMBRE</c:v>
                </c:pt>
                <c:pt idx="12">
                  <c:v>DÉCEMBRE</c:v>
                </c:pt>
              </c:strCache>
            </c:strRef>
          </c:cat>
          <c:val>
            <c:numRef>
              <c:f>'Evolution des dépenses'!$E$2:$E$14</c:f>
              <c:numCache>
                <c:formatCode>"€"#,##0.00_);[Red]\("€"#,##0.00\)</c:formatCode>
                <c:ptCount val="13"/>
                <c:pt idx="0">
                  <c:v>100000</c:v>
                </c:pt>
                <c:pt idx="1">
                  <c:v>4384.8099999999995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D3A5-40FD-978B-CE129EFCDE2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170476575"/>
        <c:axId val="1161190943"/>
      </c:barChart>
      <c:catAx>
        <c:axId val="117047657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1190943"/>
        <c:crosses val="autoZero"/>
        <c:auto val="1"/>
        <c:lblAlgn val="ctr"/>
        <c:lblOffset val="100"/>
        <c:noMultiLvlLbl val="0"/>
      </c:catAx>
      <c:valAx>
        <c:axId val="116119094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&quot;€&quot;#,##0.00_);[Red]\(&quot;€&quot;#,##0.00\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70476575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'Répartition des dépenses'!$A$2</c:f>
              <c:strCache>
                <c:ptCount val="1"/>
                <c:pt idx="0">
                  <c:v>Bud. Total %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'Répartition des dépenses'!$B$1:$E$1</c:f>
              <c:strCache>
                <c:ptCount val="4"/>
                <c:pt idx="0">
                  <c:v>EPI</c:v>
                </c:pt>
                <c:pt idx="1">
                  <c:v>Fourniture de bureau</c:v>
                </c:pt>
                <c:pt idx="2">
                  <c:v>hygiène et nettoyage</c:v>
                </c:pt>
                <c:pt idx="3">
                  <c:v>Mco outillage </c:v>
                </c:pt>
              </c:strCache>
            </c:strRef>
          </c:cat>
          <c:val>
            <c:numRef>
              <c:f>'Répartition des dépenses'!$B$2:$E$2</c:f>
            </c:numRef>
          </c:val>
          <c:extLst>
            <c:ext xmlns:c16="http://schemas.microsoft.com/office/drawing/2014/chart" uri="{C3380CC4-5D6E-409C-BE32-E72D297353CC}">
              <c16:uniqueId val="{00000000-C6E3-42EA-BDD1-2C5833FD0A52}"/>
            </c:ext>
          </c:extLst>
        </c:ser>
        <c:ser>
          <c:idx val="1"/>
          <c:order val="1"/>
          <c:tx>
            <c:strRef>
              <c:f>'Répartition des dépenses'!$A$3</c:f>
              <c:strCache>
                <c:ptCount val="1"/>
                <c:pt idx="0">
                  <c:v>Janvier %</c:v>
                </c:pt>
              </c:strCache>
            </c:strRef>
          </c:tx>
          <c:dPt>
            <c:idx val="0"/>
            <c:bubble3D val="0"/>
            <c:spPr>
              <a:solidFill>
                <a:srgbClr val="FF00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2-C6E3-42EA-BDD1-2C5833FD0A52}"/>
              </c:ext>
            </c:extLst>
          </c:dPt>
          <c:dPt>
            <c:idx val="1"/>
            <c:bubble3D val="0"/>
            <c:spPr>
              <a:solidFill>
                <a:srgbClr val="FFFF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C6E3-42EA-BDD1-2C5833FD0A52}"/>
              </c:ext>
            </c:extLst>
          </c:dPt>
          <c:dPt>
            <c:idx val="2"/>
            <c:bubble3D val="0"/>
            <c:spPr>
              <a:solidFill>
                <a:srgbClr val="00B0F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4-C6E3-42EA-BDD1-2C5833FD0A52}"/>
              </c:ext>
            </c:extLst>
          </c:dPt>
          <c:dPt>
            <c:idx val="3"/>
            <c:bubble3D val="0"/>
            <c:spPr>
              <a:solidFill>
                <a:srgbClr val="00B05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C6E3-42EA-BDD1-2C5833FD0A52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'Répartition des dépenses'!$B$1:$E$1</c:f>
              <c:strCache>
                <c:ptCount val="4"/>
                <c:pt idx="0">
                  <c:v>EPI</c:v>
                </c:pt>
                <c:pt idx="1">
                  <c:v>Fourniture de bureau</c:v>
                </c:pt>
                <c:pt idx="2">
                  <c:v>hygiène et nettoyage</c:v>
                </c:pt>
                <c:pt idx="3">
                  <c:v>Mco outillage </c:v>
                </c:pt>
              </c:strCache>
            </c:strRef>
          </c:cat>
          <c:val>
            <c:numRef>
              <c:f>'Répartition des dépenses'!$B$3:$E$3</c:f>
              <c:numCache>
                <c:formatCode>0%</c:formatCode>
                <c:ptCount val="4"/>
                <c:pt idx="0">
                  <c:v>8.0716666666666673E-2</c:v>
                </c:pt>
                <c:pt idx="1">
                  <c:v>0.1545</c:v>
                </c:pt>
                <c:pt idx="2">
                  <c:v>1.2874999999999999E-2</c:v>
                </c:pt>
                <c:pt idx="3">
                  <c:v>4.3848099999999994E-2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6E3-42EA-BDD1-2C5833FD0A52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23812</xdr:rowOff>
    </xdr:from>
    <xdr:to>
      <xdr:col>26</xdr:col>
      <xdr:colOff>742950</xdr:colOff>
      <xdr:row>38</xdr:row>
      <xdr:rowOff>180975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EFF8F22-4C51-8374-617B-E4AFFEF88CF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0</xdr:row>
      <xdr:rowOff>22721</xdr:rowOff>
    </xdr:from>
    <xdr:to>
      <xdr:col>17</xdr:col>
      <xdr:colOff>11476</xdr:colOff>
      <xdr:row>16</xdr:row>
      <xdr:rowOff>5738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8A7DCD27-F963-26B0-36F6-3270203E253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8211552A\Desktop\Matrice%20Gestion%20de%20stock%202024.xlsb" TargetMode="External"/><Relationship Id="rId1" Type="http://schemas.openxmlformats.org/officeDocument/2006/relationships/externalLinkPath" Target="Matrice%20Gestion%20de%20stock%202024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cherche"/>
      <sheetName val="Fourniture de bureau"/>
      <sheetName val="EPI"/>
      <sheetName val="Hygyène"/>
      <sheetName val="MCO Outillage"/>
      <sheetName val="Listes"/>
      <sheetName val="Stock Fourniture"/>
      <sheetName val="Stock EPI"/>
      <sheetName val="Stock Hygyène"/>
      <sheetName val="Stock MCO"/>
      <sheetName val="Nomanclature 2024"/>
    </sheetNames>
    <sheetDataSet>
      <sheetData sheetId="0"/>
      <sheetData sheetId="1">
        <row r="2">
          <cell r="H2">
            <v>1236</v>
          </cell>
          <cell r="S2" t="str">
            <v>Coti</v>
          </cell>
        </row>
        <row r="3">
          <cell r="H3">
            <v>1236</v>
          </cell>
          <cell r="S3" t="str">
            <v>Ouaazizi</v>
          </cell>
        </row>
        <row r="4">
          <cell r="H4">
            <v>0</v>
          </cell>
        </row>
        <row r="5">
          <cell r="H5">
            <v>0</v>
          </cell>
        </row>
        <row r="6">
          <cell r="H6">
            <v>0</v>
          </cell>
        </row>
        <row r="7">
          <cell r="H7">
            <v>0</v>
          </cell>
        </row>
        <row r="8">
          <cell r="H8">
            <v>0</v>
          </cell>
        </row>
        <row r="9">
          <cell r="H9">
            <v>0</v>
          </cell>
        </row>
        <row r="10">
          <cell r="H10">
            <v>0</v>
          </cell>
        </row>
        <row r="11">
          <cell r="H11">
            <v>0</v>
          </cell>
        </row>
        <row r="12">
          <cell r="H12">
            <v>0</v>
          </cell>
        </row>
        <row r="13">
          <cell r="H13">
            <v>0</v>
          </cell>
        </row>
        <row r="14">
          <cell r="H14">
            <v>0</v>
          </cell>
        </row>
        <row r="15">
          <cell r="H15">
            <v>0</v>
          </cell>
        </row>
        <row r="16">
          <cell r="H16">
            <v>0</v>
          </cell>
        </row>
        <row r="17">
          <cell r="H17">
            <v>0</v>
          </cell>
        </row>
        <row r="18">
          <cell r="H18">
            <v>0</v>
          </cell>
        </row>
        <row r="19">
          <cell r="H19">
            <v>0</v>
          </cell>
        </row>
        <row r="20">
          <cell r="H20">
            <v>0</v>
          </cell>
        </row>
        <row r="21">
          <cell r="H21">
            <v>0</v>
          </cell>
        </row>
        <row r="22">
          <cell r="H22">
            <v>0</v>
          </cell>
        </row>
        <row r="23">
          <cell r="H23">
            <v>0</v>
          </cell>
        </row>
        <row r="24">
          <cell r="H24">
            <v>0</v>
          </cell>
        </row>
        <row r="25">
          <cell r="H25">
            <v>0</v>
          </cell>
        </row>
        <row r="26">
          <cell r="H26">
            <v>0</v>
          </cell>
        </row>
        <row r="27">
          <cell r="H27">
            <v>0</v>
          </cell>
        </row>
        <row r="28">
          <cell r="H28">
            <v>0</v>
          </cell>
        </row>
        <row r="29">
          <cell r="H29">
            <v>0</v>
          </cell>
        </row>
        <row r="30">
          <cell r="H30">
            <v>0</v>
          </cell>
        </row>
        <row r="31">
          <cell r="H31">
            <v>0</v>
          </cell>
        </row>
        <row r="32">
          <cell r="H32">
            <v>2472</v>
          </cell>
        </row>
        <row r="33">
          <cell r="H33" t="e">
            <v>#N/A</v>
          </cell>
        </row>
        <row r="34">
          <cell r="H34" t="e">
            <v>#N/A</v>
          </cell>
        </row>
        <row r="35">
          <cell r="H35" t="e">
            <v>#N/A</v>
          </cell>
        </row>
        <row r="36">
          <cell r="H36" t="e">
            <v>#N/A</v>
          </cell>
        </row>
        <row r="37">
          <cell r="H37" t="e">
            <v>#N/A</v>
          </cell>
        </row>
        <row r="38">
          <cell r="H38" t="e">
            <v>#N/A</v>
          </cell>
        </row>
        <row r="39">
          <cell r="H39" t="e">
            <v>#N/A</v>
          </cell>
        </row>
        <row r="40">
          <cell r="H40" t="e">
            <v>#N/A</v>
          </cell>
        </row>
        <row r="41">
          <cell r="H41" t="e">
            <v>#N/A</v>
          </cell>
        </row>
        <row r="42">
          <cell r="H42" t="e">
            <v>#N/A</v>
          </cell>
        </row>
        <row r="43">
          <cell r="H43" t="e">
            <v>#N/A</v>
          </cell>
        </row>
        <row r="44">
          <cell r="H44" t="e">
            <v>#N/A</v>
          </cell>
        </row>
        <row r="45">
          <cell r="H45" t="e">
            <v>#N/A</v>
          </cell>
        </row>
        <row r="46">
          <cell r="H46" t="e">
            <v>#N/A</v>
          </cell>
        </row>
        <row r="47">
          <cell r="H47" t="e">
            <v>#N/A</v>
          </cell>
        </row>
        <row r="48">
          <cell r="H48" t="e">
            <v>#N/A</v>
          </cell>
        </row>
        <row r="49">
          <cell r="H49" t="e">
            <v>#N/A</v>
          </cell>
        </row>
        <row r="50">
          <cell r="H50" t="e">
            <v>#N/A</v>
          </cell>
        </row>
        <row r="51">
          <cell r="H51" t="e">
            <v>#N/A</v>
          </cell>
        </row>
        <row r="52">
          <cell r="H52" t="e">
            <v>#N/A</v>
          </cell>
        </row>
        <row r="53">
          <cell r="H53" t="e">
            <v>#N/A</v>
          </cell>
        </row>
        <row r="54">
          <cell r="H54" t="e">
            <v>#N/A</v>
          </cell>
        </row>
        <row r="55">
          <cell r="H55" t="e">
            <v>#N/A</v>
          </cell>
        </row>
        <row r="56">
          <cell r="H56" t="e">
            <v>#N/A</v>
          </cell>
        </row>
        <row r="57">
          <cell r="H57" t="e">
            <v>#N/A</v>
          </cell>
        </row>
        <row r="58">
          <cell r="H58" t="e">
            <v>#N/A</v>
          </cell>
        </row>
        <row r="59">
          <cell r="H59" t="e">
            <v>#N/A</v>
          </cell>
        </row>
        <row r="60">
          <cell r="H60" t="e">
            <v>#N/A</v>
          </cell>
        </row>
        <row r="61">
          <cell r="H61" t="e">
            <v>#N/A</v>
          </cell>
        </row>
        <row r="62">
          <cell r="H62" t="e">
            <v>#N/A</v>
          </cell>
        </row>
        <row r="63">
          <cell r="H63" t="e">
            <v>#N/A</v>
          </cell>
        </row>
        <row r="64">
          <cell r="H64" t="e">
            <v>#N/A</v>
          </cell>
        </row>
        <row r="65">
          <cell r="H65" t="e">
            <v>#N/A</v>
          </cell>
        </row>
        <row r="66">
          <cell r="H66" t="e">
            <v>#N/A</v>
          </cell>
        </row>
        <row r="67">
          <cell r="H67" t="e">
            <v>#N/A</v>
          </cell>
        </row>
        <row r="68">
          <cell r="H68" t="e">
            <v>#N/A</v>
          </cell>
        </row>
        <row r="69">
          <cell r="H69" t="e">
            <v>#N/A</v>
          </cell>
        </row>
        <row r="70">
          <cell r="H70" t="e">
            <v>#N/A</v>
          </cell>
        </row>
        <row r="71">
          <cell r="H71" t="e">
            <v>#N/A</v>
          </cell>
        </row>
        <row r="72">
          <cell r="H72" t="e">
            <v>#N/A</v>
          </cell>
        </row>
        <row r="73">
          <cell r="H73" t="e">
            <v>#N/A</v>
          </cell>
        </row>
        <row r="74">
          <cell r="H74" t="e">
            <v>#N/A</v>
          </cell>
        </row>
        <row r="75">
          <cell r="H75" t="e">
            <v>#N/A</v>
          </cell>
        </row>
        <row r="76">
          <cell r="H76" t="e">
            <v>#N/A</v>
          </cell>
        </row>
        <row r="77">
          <cell r="H77" t="e">
            <v>#N/A</v>
          </cell>
        </row>
        <row r="78">
          <cell r="H78" t="e">
            <v>#N/A</v>
          </cell>
        </row>
        <row r="79">
          <cell r="H79" t="e">
            <v>#N/A</v>
          </cell>
        </row>
        <row r="80">
          <cell r="H80" t="e">
            <v>#N/A</v>
          </cell>
        </row>
        <row r="81">
          <cell r="H81" t="e">
            <v>#N/A</v>
          </cell>
        </row>
        <row r="82">
          <cell r="H82" t="e">
            <v>#N/A</v>
          </cell>
        </row>
        <row r="83">
          <cell r="H83" t="e">
            <v>#N/A</v>
          </cell>
        </row>
        <row r="84">
          <cell r="H84" t="e">
            <v>#N/A</v>
          </cell>
        </row>
        <row r="85">
          <cell r="H85" t="e">
            <v>#N/A</v>
          </cell>
        </row>
        <row r="86">
          <cell r="H86" t="e">
            <v>#N/A</v>
          </cell>
        </row>
        <row r="87">
          <cell r="H87" t="e">
            <v>#N/A</v>
          </cell>
        </row>
        <row r="88">
          <cell r="H88" t="e">
            <v>#N/A</v>
          </cell>
        </row>
        <row r="89">
          <cell r="H89" t="e">
            <v>#N/A</v>
          </cell>
        </row>
        <row r="90">
          <cell r="H90" t="e">
            <v>#N/A</v>
          </cell>
        </row>
        <row r="91">
          <cell r="H91" t="e">
            <v>#N/A</v>
          </cell>
        </row>
        <row r="92">
          <cell r="H92" t="e">
            <v>#N/A</v>
          </cell>
        </row>
        <row r="93">
          <cell r="H93" t="e">
            <v>#N/A</v>
          </cell>
        </row>
        <row r="94">
          <cell r="H94" t="e">
            <v>#N/A</v>
          </cell>
        </row>
        <row r="95">
          <cell r="H95" t="e">
            <v>#N/A</v>
          </cell>
        </row>
        <row r="96">
          <cell r="H96" t="e">
            <v>#N/A</v>
          </cell>
        </row>
        <row r="97">
          <cell r="H97" t="e">
            <v>#N/A</v>
          </cell>
        </row>
        <row r="98">
          <cell r="H98" t="e">
            <v>#N/A</v>
          </cell>
        </row>
        <row r="99">
          <cell r="H99" t="e">
            <v>#N/A</v>
          </cell>
        </row>
        <row r="100">
          <cell r="H100" t="e">
            <v>#N/A</v>
          </cell>
        </row>
        <row r="101">
          <cell r="H101" t="e">
            <v>#N/A</v>
          </cell>
        </row>
        <row r="102">
          <cell r="H102" t="e">
            <v>#N/A</v>
          </cell>
        </row>
        <row r="103">
          <cell r="H103" t="e">
            <v>#N/A</v>
          </cell>
        </row>
        <row r="104">
          <cell r="H104" t="e">
            <v>#N/A</v>
          </cell>
        </row>
        <row r="105">
          <cell r="H105" t="e">
            <v>#N/A</v>
          </cell>
        </row>
        <row r="106">
          <cell r="H106" t="e">
            <v>#N/A</v>
          </cell>
        </row>
        <row r="107">
          <cell r="H107" t="e">
            <v>#N/A</v>
          </cell>
        </row>
        <row r="108">
          <cell r="H108" t="e">
            <v>#N/A</v>
          </cell>
        </row>
        <row r="109">
          <cell r="H109" t="e">
            <v>#N/A</v>
          </cell>
        </row>
        <row r="110">
          <cell r="H110" t="e">
            <v>#N/A</v>
          </cell>
        </row>
        <row r="111">
          <cell r="H111" t="e">
            <v>#N/A</v>
          </cell>
        </row>
        <row r="112">
          <cell r="H112" t="e">
            <v>#N/A</v>
          </cell>
        </row>
        <row r="113">
          <cell r="H113" t="e">
            <v>#N/A</v>
          </cell>
        </row>
        <row r="114">
          <cell r="H114" t="e">
            <v>#N/A</v>
          </cell>
        </row>
        <row r="115">
          <cell r="H115" t="e">
            <v>#N/A</v>
          </cell>
        </row>
        <row r="116">
          <cell r="H116" t="e">
            <v>#N/A</v>
          </cell>
        </row>
        <row r="117">
          <cell r="H117" t="e">
            <v>#N/A</v>
          </cell>
        </row>
        <row r="118">
          <cell r="H118" t="e">
            <v>#N/A</v>
          </cell>
        </row>
        <row r="119">
          <cell r="H119" t="e">
            <v>#N/A</v>
          </cell>
        </row>
        <row r="120">
          <cell r="H120" t="e">
            <v>#N/A</v>
          </cell>
        </row>
        <row r="121">
          <cell r="H121" t="e">
            <v>#N/A</v>
          </cell>
        </row>
        <row r="122">
          <cell r="H122" t="e">
            <v>#N/A</v>
          </cell>
        </row>
        <row r="123">
          <cell r="H123" t="e">
            <v>#N/A</v>
          </cell>
        </row>
        <row r="124">
          <cell r="H124" t="e">
            <v>#N/A</v>
          </cell>
        </row>
        <row r="125">
          <cell r="H125" t="e">
            <v>#N/A</v>
          </cell>
        </row>
        <row r="126">
          <cell r="H126" t="e">
            <v>#N/A</v>
          </cell>
        </row>
        <row r="127">
          <cell r="H127" t="e">
            <v>#N/A</v>
          </cell>
        </row>
        <row r="128">
          <cell r="H128" t="e">
            <v>#N/A</v>
          </cell>
        </row>
        <row r="129">
          <cell r="H129" t="e">
            <v>#N/A</v>
          </cell>
        </row>
        <row r="130">
          <cell r="H130" t="e">
            <v>#N/A</v>
          </cell>
        </row>
        <row r="131">
          <cell r="H131" t="e">
            <v>#N/A</v>
          </cell>
        </row>
        <row r="132">
          <cell r="H132" t="e">
            <v>#N/A</v>
          </cell>
        </row>
        <row r="133">
          <cell r="H133" t="e">
            <v>#N/A</v>
          </cell>
        </row>
        <row r="134">
          <cell r="H134" t="e">
            <v>#N/A</v>
          </cell>
        </row>
        <row r="135">
          <cell r="H135" t="e">
            <v>#N/A</v>
          </cell>
        </row>
        <row r="136">
          <cell r="H136" t="e">
            <v>#N/A</v>
          </cell>
        </row>
        <row r="137">
          <cell r="H137" t="e">
            <v>#N/A</v>
          </cell>
        </row>
        <row r="138">
          <cell r="H138" t="e">
            <v>#N/A</v>
          </cell>
        </row>
        <row r="139">
          <cell r="H139" t="e">
            <v>#N/A</v>
          </cell>
        </row>
        <row r="140">
          <cell r="H140" t="e">
            <v>#N/A</v>
          </cell>
        </row>
        <row r="141">
          <cell r="H141" t="e">
            <v>#N/A</v>
          </cell>
        </row>
        <row r="142">
          <cell r="H142" t="e">
            <v>#N/A</v>
          </cell>
        </row>
        <row r="143">
          <cell r="H143" t="e">
            <v>#N/A</v>
          </cell>
        </row>
        <row r="144">
          <cell r="H144" t="e">
            <v>#N/A</v>
          </cell>
        </row>
        <row r="145">
          <cell r="H145" t="e">
            <v>#N/A</v>
          </cell>
        </row>
        <row r="146">
          <cell r="H146" t="e">
            <v>#N/A</v>
          </cell>
        </row>
        <row r="147">
          <cell r="H147" t="e">
            <v>#N/A</v>
          </cell>
        </row>
        <row r="148">
          <cell r="H148" t="e">
            <v>#N/A</v>
          </cell>
        </row>
        <row r="149">
          <cell r="H149" t="e">
            <v>#N/A</v>
          </cell>
        </row>
        <row r="150">
          <cell r="H150" t="e">
            <v>#N/A</v>
          </cell>
        </row>
        <row r="151">
          <cell r="H151" t="e">
            <v>#N/A</v>
          </cell>
        </row>
        <row r="152">
          <cell r="H152" t="e">
            <v>#N/A</v>
          </cell>
        </row>
        <row r="153">
          <cell r="H153" t="e">
            <v>#N/A</v>
          </cell>
        </row>
        <row r="154">
          <cell r="H154" t="e">
            <v>#N/A</v>
          </cell>
        </row>
        <row r="155">
          <cell r="H155" t="e">
            <v>#N/A</v>
          </cell>
        </row>
        <row r="156">
          <cell r="H156" t="e">
            <v>#N/A</v>
          </cell>
        </row>
        <row r="157">
          <cell r="H157" t="e">
            <v>#N/A</v>
          </cell>
        </row>
        <row r="158">
          <cell r="H158" t="e">
            <v>#N/A</v>
          </cell>
        </row>
        <row r="159">
          <cell r="H159" t="e">
            <v>#N/A</v>
          </cell>
        </row>
        <row r="160">
          <cell r="H160" t="e">
            <v>#N/A</v>
          </cell>
        </row>
        <row r="161">
          <cell r="H161" t="e">
            <v>#N/A</v>
          </cell>
        </row>
        <row r="162">
          <cell r="H162" t="e">
            <v>#N/A</v>
          </cell>
        </row>
        <row r="163">
          <cell r="H163" t="e">
            <v>#N/A</v>
          </cell>
        </row>
        <row r="164">
          <cell r="H164" t="e">
            <v>#N/A</v>
          </cell>
        </row>
        <row r="165">
          <cell r="H165" t="e">
            <v>#N/A</v>
          </cell>
        </row>
        <row r="166">
          <cell r="H166" t="e">
            <v>#N/A</v>
          </cell>
        </row>
        <row r="167">
          <cell r="H167" t="e">
            <v>#N/A</v>
          </cell>
        </row>
        <row r="168">
          <cell r="H168" t="e">
            <v>#N/A</v>
          </cell>
        </row>
        <row r="169">
          <cell r="H169" t="e">
            <v>#N/A</v>
          </cell>
        </row>
        <row r="170">
          <cell r="H170" t="e">
            <v>#N/A</v>
          </cell>
        </row>
        <row r="171">
          <cell r="H171" t="e">
            <v>#N/A</v>
          </cell>
        </row>
        <row r="172">
          <cell r="H172" t="e">
            <v>#N/A</v>
          </cell>
        </row>
        <row r="173">
          <cell r="H173" t="e">
            <v>#N/A</v>
          </cell>
        </row>
        <row r="174">
          <cell r="H174" t="e">
            <v>#N/A</v>
          </cell>
        </row>
        <row r="175">
          <cell r="H175" t="e">
            <v>#N/A</v>
          </cell>
        </row>
        <row r="176">
          <cell r="H176" t="e">
            <v>#N/A</v>
          </cell>
        </row>
        <row r="177">
          <cell r="H177" t="e">
            <v>#N/A</v>
          </cell>
        </row>
        <row r="178">
          <cell r="H178" t="e">
            <v>#N/A</v>
          </cell>
        </row>
        <row r="179">
          <cell r="H179" t="e">
            <v>#N/A</v>
          </cell>
        </row>
        <row r="180">
          <cell r="H180" t="e">
            <v>#N/A</v>
          </cell>
        </row>
        <row r="181">
          <cell r="H181" t="e">
            <v>#N/A</v>
          </cell>
        </row>
        <row r="182">
          <cell r="H182" t="e">
            <v>#N/A</v>
          </cell>
        </row>
        <row r="183">
          <cell r="H183" t="e">
            <v>#N/A</v>
          </cell>
        </row>
        <row r="184">
          <cell r="H184" t="e">
            <v>#N/A</v>
          </cell>
        </row>
        <row r="185">
          <cell r="H185" t="e">
            <v>#N/A</v>
          </cell>
        </row>
        <row r="186">
          <cell r="H186" t="e">
            <v>#N/A</v>
          </cell>
        </row>
        <row r="187">
          <cell r="H187" t="e">
            <v>#N/A</v>
          </cell>
        </row>
        <row r="188">
          <cell r="H188" t="e">
            <v>#N/A</v>
          </cell>
        </row>
        <row r="189">
          <cell r="H189" t="e">
            <v>#N/A</v>
          </cell>
        </row>
        <row r="190">
          <cell r="H190" t="e">
            <v>#N/A</v>
          </cell>
        </row>
        <row r="191">
          <cell r="H191" t="e">
            <v>#N/A</v>
          </cell>
        </row>
        <row r="192">
          <cell r="H192" t="e">
            <v>#N/A</v>
          </cell>
        </row>
        <row r="193">
          <cell r="H193" t="e">
            <v>#N/A</v>
          </cell>
        </row>
        <row r="194">
          <cell r="H194" t="e">
            <v>#N/A</v>
          </cell>
        </row>
        <row r="195">
          <cell r="H195" t="e">
            <v>#N/A</v>
          </cell>
        </row>
        <row r="196">
          <cell r="H196" t="e">
            <v>#N/A</v>
          </cell>
        </row>
        <row r="197">
          <cell r="H197" t="e">
            <v>#N/A</v>
          </cell>
        </row>
        <row r="198">
          <cell r="H198" t="e">
            <v>#N/A</v>
          </cell>
        </row>
        <row r="199">
          <cell r="H199" t="e">
            <v>#N/A</v>
          </cell>
        </row>
        <row r="200">
          <cell r="H200" t="e">
            <v>#N/A</v>
          </cell>
        </row>
        <row r="201">
          <cell r="H201" t="e">
            <v>#N/A</v>
          </cell>
        </row>
        <row r="202">
          <cell r="H202" t="e">
            <v>#N/A</v>
          </cell>
        </row>
        <row r="203">
          <cell r="H203" t="e">
            <v>#N/A</v>
          </cell>
        </row>
        <row r="204">
          <cell r="H204" t="e">
            <v>#N/A</v>
          </cell>
        </row>
        <row r="205">
          <cell r="H205" t="e">
            <v>#N/A</v>
          </cell>
        </row>
        <row r="206">
          <cell r="H206" t="e">
            <v>#N/A</v>
          </cell>
        </row>
        <row r="207">
          <cell r="H207" t="e">
            <v>#N/A</v>
          </cell>
        </row>
        <row r="208">
          <cell r="H208" t="e">
            <v>#N/A</v>
          </cell>
        </row>
        <row r="209">
          <cell r="H209" t="e">
            <v>#N/A</v>
          </cell>
        </row>
        <row r="210">
          <cell r="H210" t="e">
            <v>#N/A</v>
          </cell>
        </row>
        <row r="211">
          <cell r="H211" t="e">
            <v>#N/A</v>
          </cell>
        </row>
        <row r="212">
          <cell r="H212" t="e">
            <v>#N/A</v>
          </cell>
        </row>
        <row r="213">
          <cell r="H213" t="e">
            <v>#N/A</v>
          </cell>
        </row>
        <row r="214">
          <cell r="H214" t="e">
            <v>#N/A</v>
          </cell>
        </row>
        <row r="215">
          <cell r="H215" t="e">
            <v>#N/A</v>
          </cell>
        </row>
        <row r="216">
          <cell r="H216" t="e">
            <v>#N/A</v>
          </cell>
        </row>
        <row r="217">
          <cell r="H217" t="e">
            <v>#N/A</v>
          </cell>
        </row>
        <row r="218">
          <cell r="H218" t="e">
            <v>#N/A</v>
          </cell>
        </row>
        <row r="219">
          <cell r="H219" t="e">
            <v>#N/A</v>
          </cell>
        </row>
        <row r="220">
          <cell r="H220" t="e">
            <v>#N/A</v>
          </cell>
        </row>
        <row r="221">
          <cell r="H221" t="e">
            <v>#N/A</v>
          </cell>
        </row>
        <row r="222">
          <cell r="H222" t="e">
            <v>#N/A</v>
          </cell>
        </row>
        <row r="223">
          <cell r="H223" t="e">
            <v>#N/A</v>
          </cell>
        </row>
        <row r="224">
          <cell r="H224" t="e">
            <v>#N/A</v>
          </cell>
        </row>
        <row r="225">
          <cell r="H225" t="e">
            <v>#N/A</v>
          </cell>
        </row>
        <row r="226">
          <cell r="H226" t="e">
            <v>#N/A</v>
          </cell>
        </row>
        <row r="227">
          <cell r="H227" t="e">
            <v>#N/A</v>
          </cell>
        </row>
        <row r="228">
          <cell r="H228" t="e">
            <v>#N/A</v>
          </cell>
        </row>
        <row r="229">
          <cell r="H229" t="e">
            <v>#N/A</v>
          </cell>
        </row>
        <row r="230">
          <cell r="H230" t="e">
            <v>#N/A</v>
          </cell>
        </row>
        <row r="231">
          <cell r="H231" t="e">
            <v>#N/A</v>
          </cell>
        </row>
        <row r="232">
          <cell r="H232" t="e">
            <v>#N/A</v>
          </cell>
        </row>
        <row r="233">
          <cell r="H233" t="e">
            <v>#N/A</v>
          </cell>
        </row>
        <row r="234">
          <cell r="H234" t="e">
            <v>#N/A</v>
          </cell>
        </row>
        <row r="235">
          <cell r="H235" t="e">
            <v>#N/A</v>
          </cell>
        </row>
        <row r="236">
          <cell r="H236" t="e">
            <v>#N/A</v>
          </cell>
        </row>
        <row r="237">
          <cell r="H237" t="e">
            <v>#N/A</v>
          </cell>
        </row>
        <row r="238">
          <cell r="H238" t="e">
            <v>#N/A</v>
          </cell>
        </row>
        <row r="239">
          <cell r="H239" t="e">
            <v>#N/A</v>
          </cell>
        </row>
        <row r="240">
          <cell r="H240" t="e">
            <v>#N/A</v>
          </cell>
        </row>
        <row r="241">
          <cell r="H241" t="e">
            <v>#N/A</v>
          </cell>
        </row>
        <row r="242">
          <cell r="H242" t="e">
            <v>#N/A</v>
          </cell>
        </row>
        <row r="243">
          <cell r="H243" t="e">
            <v>#N/A</v>
          </cell>
        </row>
        <row r="244">
          <cell r="H244" t="e">
            <v>#N/A</v>
          </cell>
        </row>
        <row r="245">
          <cell r="H245" t="e">
            <v>#N/A</v>
          </cell>
        </row>
        <row r="246">
          <cell r="H246" t="e">
            <v>#N/A</v>
          </cell>
        </row>
        <row r="247">
          <cell r="H247" t="e">
            <v>#N/A</v>
          </cell>
        </row>
        <row r="248">
          <cell r="H248" t="e">
            <v>#N/A</v>
          </cell>
        </row>
        <row r="249">
          <cell r="H249" t="e">
            <v>#N/A</v>
          </cell>
        </row>
        <row r="250">
          <cell r="H250" t="e">
            <v>#N/A</v>
          </cell>
        </row>
        <row r="251">
          <cell r="H251" t="e">
            <v>#N/A</v>
          </cell>
        </row>
        <row r="252">
          <cell r="H252" t="e">
            <v>#N/A</v>
          </cell>
        </row>
        <row r="253">
          <cell r="H253" t="e">
            <v>#N/A</v>
          </cell>
        </row>
        <row r="254">
          <cell r="H254" t="e">
            <v>#N/A</v>
          </cell>
        </row>
        <row r="255">
          <cell r="H255" t="e">
            <v>#N/A</v>
          </cell>
        </row>
        <row r="256">
          <cell r="H256" t="e">
            <v>#N/A</v>
          </cell>
        </row>
        <row r="257">
          <cell r="H257" t="e">
            <v>#N/A</v>
          </cell>
        </row>
        <row r="258">
          <cell r="H258" t="e">
            <v>#N/A</v>
          </cell>
        </row>
        <row r="259">
          <cell r="H259" t="e">
            <v>#N/A</v>
          </cell>
        </row>
        <row r="260">
          <cell r="H260" t="e">
            <v>#N/A</v>
          </cell>
        </row>
        <row r="261">
          <cell r="H261" t="e">
            <v>#N/A</v>
          </cell>
        </row>
        <row r="262">
          <cell r="H262" t="e">
            <v>#N/A</v>
          </cell>
        </row>
        <row r="263">
          <cell r="H263" t="e">
            <v>#N/A</v>
          </cell>
        </row>
        <row r="264">
          <cell r="H264" t="e">
            <v>#N/A</v>
          </cell>
        </row>
        <row r="265">
          <cell r="H265" t="e">
            <v>#N/A</v>
          </cell>
        </row>
        <row r="266">
          <cell r="H266" t="e">
            <v>#N/A</v>
          </cell>
        </row>
        <row r="267">
          <cell r="H267" t="e">
            <v>#N/A</v>
          </cell>
        </row>
        <row r="268">
          <cell r="H268" t="e">
            <v>#N/A</v>
          </cell>
        </row>
        <row r="269">
          <cell r="H269" t="e">
            <v>#N/A</v>
          </cell>
        </row>
        <row r="270">
          <cell r="H270" t="e">
            <v>#N/A</v>
          </cell>
        </row>
        <row r="271">
          <cell r="H271" t="e">
            <v>#N/A</v>
          </cell>
        </row>
        <row r="272">
          <cell r="H272" t="e">
            <v>#N/A</v>
          </cell>
        </row>
        <row r="273">
          <cell r="H273" t="e">
            <v>#N/A</v>
          </cell>
        </row>
        <row r="274">
          <cell r="H274" t="e">
            <v>#N/A</v>
          </cell>
        </row>
        <row r="275">
          <cell r="H275" t="e">
            <v>#N/A</v>
          </cell>
        </row>
        <row r="276">
          <cell r="H276" t="e">
            <v>#N/A</v>
          </cell>
        </row>
        <row r="277">
          <cell r="H277" t="e">
            <v>#N/A</v>
          </cell>
        </row>
        <row r="278">
          <cell r="H278" t="e">
            <v>#N/A</v>
          </cell>
        </row>
        <row r="279">
          <cell r="H279" t="e">
            <v>#N/A</v>
          </cell>
        </row>
        <row r="280">
          <cell r="H280" t="e">
            <v>#N/A</v>
          </cell>
        </row>
        <row r="281">
          <cell r="H281" t="e">
            <v>#N/A</v>
          </cell>
        </row>
        <row r="282">
          <cell r="H282" t="e">
            <v>#N/A</v>
          </cell>
        </row>
        <row r="283">
          <cell r="H283" t="e">
            <v>#N/A</v>
          </cell>
        </row>
        <row r="284">
          <cell r="H284" t="e">
            <v>#N/A</v>
          </cell>
        </row>
        <row r="285">
          <cell r="H285" t="e">
            <v>#N/A</v>
          </cell>
        </row>
        <row r="286">
          <cell r="H286" t="e">
            <v>#N/A</v>
          </cell>
        </row>
        <row r="287">
          <cell r="H287" t="e">
            <v>#N/A</v>
          </cell>
        </row>
        <row r="288">
          <cell r="H288" t="e">
            <v>#N/A</v>
          </cell>
        </row>
        <row r="289">
          <cell r="H289" t="e">
            <v>#N/A</v>
          </cell>
        </row>
        <row r="290">
          <cell r="H290" t="e">
            <v>#N/A</v>
          </cell>
        </row>
        <row r="291">
          <cell r="H291" t="e">
            <v>#N/A</v>
          </cell>
        </row>
        <row r="292">
          <cell r="H292" t="e">
            <v>#N/A</v>
          </cell>
        </row>
        <row r="293">
          <cell r="H293" t="e">
            <v>#N/A</v>
          </cell>
        </row>
        <row r="294">
          <cell r="H294" t="e">
            <v>#N/A</v>
          </cell>
        </row>
        <row r="295">
          <cell r="H295" t="e">
            <v>#N/A</v>
          </cell>
        </row>
        <row r="296">
          <cell r="H296" t="e">
            <v>#N/A</v>
          </cell>
        </row>
        <row r="297">
          <cell r="H297" t="e">
            <v>#N/A</v>
          </cell>
        </row>
        <row r="298">
          <cell r="H298" t="e">
            <v>#N/A</v>
          </cell>
        </row>
        <row r="299">
          <cell r="H299" t="e">
            <v>#N/A</v>
          </cell>
        </row>
        <row r="300">
          <cell r="H300" t="e">
            <v>#N/A</v>
          </cell>
        </row>
        <row r="301">
          <cell r="H301" t="e">
            <v>#N/A</v>
          </cell>
        </row>
        <row r="302">
          <cell r="H302" t="e">
            <v>#N/A</v>
          </cell>
        </row>
        <row r="303">
          <cell r="H303" t="e">
            <v>#N/A</v>
          </cell>
        </row>
        <row r="304">
          <cell r="H304" t="e">
            <v>#N/A</v>
          </cell>
        </row>
        <row r="305">
          <cell r="H305" t="e">
            <v>#N/A</v>
          </cell>
        </row>
        <row r="306">
          <cell r="H306" t="e">
            <v>#N/A</v>
          </cell>
        </row>
        <row r="307">
          <cell r="H307" t="e">
            <v>#N/A</v>
          </cell>
        </row>
        <row r="308">
          <cell r="H308" t="e">
            <v>#N/A</v>
          </cell>
        </row>
        <row r="309">
          <cell r="H309" t="e">
            <v>#N/A</v>
          </cell>
        </row>
        <row r="310">
          <cell r="H310" t="e">
            <v>#N/A</v>
          </cell>
        </row>
        <row r="311">
          <cell r="H311" t="e">
            <v>#N/A</v>
          </cell>
        </row>
        <row r="312">
          <cell r="H312" t="e">
            <v>#N/A</v>
          </cell>
        </row>
        <row r="313">
          <cell r="H313" t="e">
            <v>#N/A</v>
          </cell>
        </row>
        <row r="314">
          <cell r="H314" t="e">
            <v>#N/A</v>
          </cell>
        </row>
        <row r="315">
          <cell r="H315" t="e">
            <v>#N/A</v>
          </cell>
        </row>
        <row r="316">
          <cell r="H316" t="e">
            <v>#N/A</v>
          </cell>
        </row>
        <row r="317">
          <cell r="H317" t="e">
            <v>#N/A</v>
          </cell>
        </row>
        <row r="318">
          <cell r="H318" t="e">
            <v>#N/A</v>
          </cell>
        </row>
        <row r="319">
          <cell r="H319" t="e">
            <v>#N/A</v>
          </cell>
        </row>
        <row r="320">
          <cell r="H320" t="e">
            <v>#N/A</v>
          </cell>
        </row>
        <row r="321">
          <cell r="H321" t="e">
            <v>#N/A</v>
          </cell>
        </row>
        <row r="322">
          <cell r="H322" t="e">
            <v>#N/A</v>
          </cell>
        </row>
        <row r="323">
          <cell r="H323" t="e">
            <v>#N/A</v>
          </cell>
        </row>
        <row r="324">
          <cell r="H324" t="e">
            <v>#N/A</v>
          </cell>
        </row>
        <row r="325">
          <cell r="H325" t="e">
            <v>#N/A</v>
          </cell>
        </row>
        <row r="326">
          <cell r="H326" t="e">
            <v>#N/A</v>
          </cell>
        </row>
        <row r="327">
          <cell r="H327" t="e">
            <v>#N/A</v>
          </cell>
        </row>
        <row r="328">
          <cell r="H328" t="e">
            <v>#N/A</v>
          </cell>
        </row>
        <row r="329">
          <cell r="H329" t="e">
            <v>#N/A</v>
          </cell>
        </row>
        <row r="330">
          <cell r="H330" t="e">
            <v>#N/A</v>
          </cell>
        </row>
        <row r="331">
          <cell r="H331" t="e">
            <v>#N/A</v>
          </cell>
        </row>
        <row r="332">
          <cell r="H332" t="e">
            <v>#N/A</v>
          </cell>
        </row>
        <row r="333">
          <cell r="H333" t="e">
            <v>#N/A</v>
          </cell>
        </row>
        <row r="334">
          <cell r="H334" t="e">
            <v>#N/A</v>
          </cell>
        </row>
        <row r="335">
          <cell r="H335" t="e">
            <v>#N/A</v>
          </cell>
        </row>
        <row r="336">
          <cell r="H336" t="e">
            <v>#N/A</v>
          </cell>
        </row>
        <row r="337">
          <cell r="H337" t="e">
            <v>#N/A</v>
          </cell>
        </row>
        <row r="338">
          <cell r="H338" t="e">
            <v>#N/A</v>
          </cell>
        </row>
        <row r="339">
          <cell r="H339" t="e">
            <v>#N/A</v>
          </cell>
        </row>
        <row r="340">
          <cell r="H340" t="e">
            <v>#N/A</v>
          </cell>
        </row>
        <row r="341">
          <cell r="H341" t="e">
            <v>#N/A</v>
          </cell>
        </row>
        <row r="342">
          <cell r="H342" t="e">
            <v>#N/A</v>
          </cell>
        </row>
        <row r="343">
          <cell r="H343" t="e">
            <v>#N/A</v>
          </cell>
        </row>
        <row r="344">
          <cell r="H344" t="e">
            <v>#N/A</v>
          </cell>
        </row>
        <row r="345">
          <cell r="H345" t="e">
            <v>#N/A</v>
          </cell>
        </row>
        <row r="346">
          <cell r="H346" t="e">
            <v>#N/A</v>
          </cell>
        </row>
        <row r="347">
          <cell r="H347" t="e">
            <v>#N/A</v>
          </cell>
        </row>
        <row r="348">
          <cell r="H348" t="e">
            <v>#N/A</v>
          </cell>
        </row>
        <row r="349">
          <cell r="H349" t="e">
            <v>#N/A</v>
          </cell>
        </row>
        <row r="350">
          <cell r="H350" t="e">
            <v>#N/A</v>
          </cell>
        </row>
        <row r="351">
          <cell r="H351" t="e">
            <v>#N/A</v>
          </cell>
        </row>
        <row r="352">
          <cell r="H352" t="e">
            <v>#N/A</v>
          </cell>
        </row>
        <row r="353">
          <cell r="H353" t="e">
            <v>#N/A</v>
          </cell>
        </row>
        <row r="354">
          <cell r="H354" t="e">
            <v>#N/A</v>
          </cell>
        </row>
        <row r="355">
          <cell r="H355" t="e">
            <v>#N/A</v>
          </cell>
        </row>
        <row r="356">
          <cell r="H356" t="e">
            <v>#N/A</v>
          </cell>
        </row>
        <row r="357">
          <cell r="H357" t="e">
            <v>#N/A</v>
          </cell>
        </row>
        <row r="358">
          <cell r="H358" t="e">
            <v>#N/A</v>
          </cell>
        </row>
        <row r="359">
          <cell r="H359" t="e">
            <v>#N/A</v>
          </cell>
        </row>
        <row r="360">
          <cell r="H360" t="e">
            <v>#N/A</v>
          </cell>
        </row>
        <row r="361">
          <cell r="H361" t="e">
            <v>#N/A</v>
          </cell>
        </row>
        <row r="362">
          <cell r="H362" t="e">
            <v>#N/A</v>
          </cell>
        </row>
        <row r="363">
          <cell r="H363" t="e">
            <v>#N/A</v>
          </cell>
        </row>
        <row r="364">
          <cell r="H364" t="e">
            <v>#N/A</v>
          </cell>
        </row>
        <row r="365">
          <cell r="H365" t="e">
            <v>#N/A</v>
          </cell>
        </row>
        <row r="366">
          <cell r="H366" t="e">
            <v>#N/A</v>
          </cell>
        </row>
        <row r="367">
          <cell r="H367" t="e">
            <v>#N/A</v>
          </cell>
        </row>
        <row r="368">
          <cell r="H368" t="e">
            <v>#N/A</v>
          </cell>
        </row>
        <row r="369">
          <cell r="H369" t="e">
            <v>#N/A</v>
          </cell>
        </row>
        <row r="370">
          <cell r="H370" t="e">
            <v>#N/A</v>
          </cell>
        </row>
        <row r="371">
          <cell r="H371" t="e">
            <v>#N/A</v>
          </cell>
        </row>
        <row r="372">
          <cell r="H372" t="e">
            <v>#N/A</v>
          </cell>
        </row>
        <row r="373">
          <cell r="H373" t="e">
            <v>#N/A</v>
          </cell>
        </row>
      </sheetData>
      <sheetData sheetId="2">
        <row r="2">
          <cell r="H2">
            <v>3080</v>
          </cell>
          <cell r="S2" t="str">
            <v>Burchielli</v>
          </cell>
        </row>
        <row r="3">
          <cell r="H3">
            <v>827.2</v>
          </cell>
          <cell r="S3" t="str">
            <v>Badart</v>
          </cell>
        </row>
        <row r="4">
          <cell r="H4">
            <v>336</v>
          </cell>
          <cell r="S4" t="str">
            <v>Berthommier</v>
          </cell>
        </row>
        <row r="5">
          <cell r="H5">
            <v>427.2</v>
          </cell>
          <cell r="S5" t="str">
            <v>Kouame</v>
          </cell>
        </row>
        <row r="6">
          <cell r="H6">
            <v>172.60000000000002</v>
          </cell>
          <cell r="S6" t="str">
            <v>Le Groux</v>
          </cell>
        </row>
        <row r="7">
          <cell r="H7">
            <v>0</v>
          </cell>
        </row>
        <row r="8">
          <cell r="H8">
            <v>0</v>
          </cell>
        </row>
        <row r="9">
          <cell r="H9">
            <v>0</v>
          </cell>
        </row>
        <row r="10">
          <cell r="H10">
            <v>0</v>
          </cell>
        </row>
        <row r="11">
          <cell r="H11">
            <v>0</v>
          </cell>
        </row>
        <row r="12">
          <cell r="H12">
            <v>0</v>
          </cell>
        </row>
        <row r="13">
          <cell r="H13">
            <v>0</v>
          </cell>
        </row>
        <row r="14">
          <cell r="H14">
            <v>0</v>
          </cell>
        </row>
        <row r="15">
          <cell r="H15">
            <v>0</v>
          </cell>
        </row>
        <row r="16">
          <cell r="H16">
            <v>0</v>
          </cell>
        </row>
        <row r="17">
          <cell r="H17">
            <v>0</v>
          </cell>
        </row>
        <row r="18">
          <cell r="H18">
            <v>0</v>
          </cell>
        </row>
        <row r="19">
          <cell r="H19">
            <v>0</v>
          </cell>
        </row>
        <row r="20">
          <cell r="H20">
            <v>0</v>
          </cell>
        </row>
        <row r="21">
          <cell r="H21">
            <v>0</v>
          </cell>
        </row>
        <row r="22">
          <cell r="H22">
            <v>0</v>
          </cell>
        </row>
        <row r="23">
          <cell r="H23">
            <v>0</v>
          </cell>
        </row>
        <row r="24">
          <cell r="H24">
            <v>0</v>
          </cell>
        </row>
        <row r="25">
          <cell r="H25">
            <v>0</v>
          </cell>
        </row>
        <row r="26">
          <cell r="H26">
            <v>0</v>
          </cell>
        </row>
        <row r="27">
          <cell r="H27">
            <v>0</v>
          </cell>
        </row>
        <row r="28">
          <cell r="H28">
            <v>0</v>
          </cell>
        </row>
        <row r="29">
          <cell r="H29">
            <v>0</v>
          </cell>
        </row>
        <row r="30">
          <cell r="H30">
            <v>0</v>
          </cell>
        </row>
        <row r="31">
          <cell r="H31">
            <v>0</v>
          </cell>
        </row>
        <row r="32">
          <cell r="H32">
            <v>4843</v>
          </cell>
        </row>
        <row r="33">
          <cell r="H33" t="e">
            <v>#N/A</v>
          </cell>
        </row>
        <row r="34">
          <cell r="H34" t="e">
            <v>#N/A</v>
          </cell>
        </row>
        <row r="35">
          <cell r="H35" t="e">
            <v>#N/A</v>
          </cell>
        </row>
        <row r="36">
          <cell r="H36" t="e">
            <v>#N/A</v>
          </cell>
        </row>
        <row r="37">
          <cell r="H37" t="e">
            <v>#N/A</v>
          </cell>
        </row>
        <row r="38">
          <cell r="H38" t="e">
            <v>#N/A</v>
          </cell>
        </row>
        <row r="39">
          <cell r="H39" t="e">
            <v>#N/A</v>
          </cell>
        </row>
        <row r="40">
          <cell r="H40" t="e">
            <v>#N/A</v>
          </cell>
        </row>
        <row r="41">
          <cell r="H41" t="e">
            <v>#N/A</v>
          </cell>
        </row>
        <row r="42">
          <cell r="H42" t="e">
            <v>#N/A</v>
          </cell>
        </row>
        <row r="43">
          <cell r="H43" t="e">
            <v>#N/A</v>
          </cell>
        </row>
        <row r="44">
          <cell r="H44" t="e">
            <v>#N/A</v>
          </cell>
        </row>
        <row r="45">
          <cell r="H45" t="e">
            <v>#N/A</v>
          </cell>
        </row>
        <row r="46">
          <cell r="H46" t="e">
            <v>#N/A</v>
          </cell>
        </row>
        <row r="47">
          <cell r="H47" t="e">
            <v>#N/A</v>
          </cell>
        </row>
        <row r="48">
          <cell r="H48" t="e">
            <v>#N/A</v>
          </cell>
        </row>
        <row r="49">
          <cell r="H49" t="e">
            <v>#N/A</v>
          </cell>
        </row>
        <row r="50">
          <cell r="H50" t="e">
            <v>#N/A</v>
          </cell>
        </row>
        <row r="51">
          <cell r="H51" t="e">
            <v>#N/A</v>
          </cell>
        </row>
        <row r="52">
          <cell r="H52" t="e">
            <v>#N/A</v>
          </cell>
        </row>
        <row r="53">
          <cell r="H53" t="e">
            <v>#N/A</v>
          </cell>
        </row>
        <row r="54">
          <cell r="H54" t="e">
            <v>#N/A</v>
          </cell>
        </row>
        <row r="55">
          <cell r="H55" t="e">
            <v>#N/A</v>
          </cell>
        </row>
        <row r="56">
          <cell r="H56" t="e">
            <v>#N/A</v>
          </cell>
        </row>
        <row r="57">
          <cell r="H57" t="e">
            <v>#N/A</v>
          </cell>
        </row>
        <row r="58">
          <cell r="H58" t="e">
            <v>#N/A</v>
          </cell>
        </row>
        <row r="59">
          <cell r="H59" t="e">
            <v>#N/A</v>
          </cell>
        </row>
        <row r="60">
          <cell r="H60" t="e">
            <v>#N/A</v>
          </cell>
        </row>
        <row r="61">
          <cell r="H61" t="e">
            <v>#N/A</v>
          </cell>
        </row>
        <row r="62">
          <cell r="H62" t="e">
            <v>#N/A</v>
          </cell>
        </row>
        <row r="63">
          <cell r="H63" t="e">
            <v>#N/A</v>
          </cell>
        </row>
        <row r="64">
          <cell r="H64" t="e">
            <v>#N/A</v>
          </cell>
        </row>
        <row r="65">
          <cell r="H65" t="e">
            <v>#N/A</v>
          </cell>
        </row>
        <row r="66">
          <cell r="H66" t="e">
            <v>#N/A</v>
          </cell>
        </row>
        <row r="67">
          <cell r="H67" t="e">
            <v>#N/A</v>
          </cell>
        </row>
        <row r="68">
          <cell r="H68" t="e">
            <v>#N/A</v>
          </cell>
        </row>
        <row r="69">
          <cell r="H69" t="e">
            <v>#N/A</v>
          </cell>
        </row>
        <row r="70">
          <cell r="H70" t="e">
            <v>#N/A</v>
          </cell>
        </row>
        <row r="71">
          <cell r="H71" t="e">
            <v>#N/A</v>
          </cell>
        </row>
        <row r="72">
          <cell r="H72" t="e">
            <v>#N/A</v>
          </cell>
        </row>
        <row r="73">
          <cell r="H73" t="e">
            <v>#N/A</v>
          </cell>
        </row>
        <row r="74">
          <cell r="H74" t="e">
            <v>#N/A</v>
          </cell>
        </row>
        <row r="75">
          <cell r="H75" t="e">
            <v>#N/A</v>
          </cell>
        </row>
        <row r="76">
          <cell r="H76" t="e">
            <v>#N/A</v>
          </cell>
        </row>
        <row r="77">
          <cell r="H77" t="e">
            <v>#N/A</v>
          </cell>
        </row>
        <row r="78">
          <cell r="H78" t="e">
            <v>#N/A</v>
          </cell>
        </row>
        <row r="79">
          <cell r="H79" t="e">
            <v>#N/A</v>
          </cell>
        </row>
        <row r="80">
          <cell r="H80" t="e">
            <v>#N/A</v>
          </cell>
        </row>
        <row r="81">
          <cell r="H81" t="e">
            <v>#N/A</v>
          </cell>
        </row>
        <row r="82">
          <cell r="H82" t="e">
            <v>#N/A</v>
          </cell>
        </row>
        <row r="83">
          <cell r="H83" t="e">
            <v>#N/A</v>
          </cell>
        </row>
        <row r="84">
          <cell r="H84" t="e">
            <v>#N/A</v>
          </cell>
        </row>
        <row r="85">
          <cell r="H85" t="e">
            <v>#N/A</v>
          </cell>
        </row>
        <row r="86">
          <cell r="H86" t="e">
            <v>#N/A</v>
          </cell>
        </row>
        <row r="87">
          <cell r="H87" t="e">
            <v>#N/A</v>
          </cell>
        </row>
        <row r="88">
          <cell r="H88" t="e">
            <v>#N/A</v>
          </cell>
        </row>
        <row r="89">
          <cell r="H89" t="e">
            <v>#N/A</v>
          </cell>
        </row>
        <row r="90">
          <cell r="H90" t="e">
            <v>#N/A</v>
          </cell>
        </row>
        <row r="91">
          <cell r="H91" t="e">
            <v>#N/A</v>
          </cell>
        </row>
        <row r="92">
          <cell r="H92" t="e">
            <v>#N/A</v>
          </cell>
        </row>
        <row r="93">
          <cell r="H93" t="e">
            <v>#N/A</v>
          </cell>
        </row>
        <row r="94">
          <cell r="H94" t="e">
            <v>#N/A</v>
          </cell>
        </row>
        <row r="95">
          <cell r="H95" t="e">
            <v>#N/A</v>
          </cell>
        </row>
        <row r="96">
          <cell r="H96" t="e">
            <v>#N/A</v>
          </cell>
        </row>
        <row r="97">
          <cell r="H97" t="e">
            <v>#N/A</v>
          </cell>
        </row>
        <row r="98">
          <cell r="H98" t="e">
            <v>#N/A</v>
          </cell>
        </row>
        <row r="99">
          <cell r="H99" t="e">
            <v>#N/A</v>
          </cell>
        </row>
        <row r="100">
          <cell r="H100" t="e">
            <v>#N/A</v>
          </cell>
        </row>
        <row r="101">
          <cell r="H101" t="e">
            <v>#N/A</v>
          </cell>
        </row>
        <row r="102">
          <cell r="H102" t="e">
            <v>#N/A</v>
          </cell>
        </row>
        <row r="103">
          <cell r="H103" t="e">
            <v>#N/A</v>
          </cell>
        </row>
        <row r="104">
          <cell r="H104" t="e">
            <v>#N/A</v>
          </cell>
        </row>
        <row r="105">
          <cell r="H105" t="e">
            <v>#N/A</v>
          </cell>
        </row>
        <row r="106">
          <cell r="H106" t="e">
            <v>#N/A</v>
          </cell>
        </row>
        <row r="107">
          <cell r="H107" t="e">
            <v>#N/A</v>
          </cell>
        </row>
        <row r="108">
          <cell r="H108" t="e">
            <v>#N/A</v>
          </cell>
        </row>
        <row r="109">
          <cell r="H109" t="e">
            <v>#N/A</v>
          </cell>
        </row>
        <row r="110">
          <cell r="H110" t="e">
            <v>#N/A</v>
          </cell>
        </row>
        <row r="111">
          <cell r="H111" t="e">
            <v>#N/A</v>
          </cell>
        </row>
        <row r="112">
          <cell r="H112" t="e">
            <v>#N/A</v>
          </cell>
        </row>
        <row r="113">
          <cell r="H113" t="e">
            <v>#N/A</v>
          </cell>
        </row>
        <row r="114">
          <cell r="H114" t="e">
            <v>#N/A</v>
          </cell>
        </row>
        <row r="115">
          <cell r="H115" t="e">
            <v>#N/A</v>
          </cell>
        </row>
        <row r="116">
          <cell r="H116" t="e">
            <v>#N/A</v>
          </cell>
        </row>
        <row r="117">
          <cell r="H117" t="e">
            <v>#N/A</v>
          </cell>
        </row>
        <row r="118">
          <cell r="H118" t="e">
            <v>#N/A</v>
          </cell>
        </row>
        <row r="119">
          <cell r="H119" t="e">
            <v>#N/A</v>
          </cell>
        </row>
        <row r="120">
          <cell r="H120" t="e">
            <v>#N/A</v>
          </cell>
        </row>
        <row r="121">
          <cell r="H121" t="e">
            <v>#N/A</v>
          </cell>
        </row>
        <row r="122">
          <cell r="H122" t="e">
            <v>#N/A</v>
          </cell>
        </row>
        <row r="123">
          <cell r="H123" t="e">
            <v>#N/A</v>
          </cell>
        </row>
        <row r="124">
          <cell r="H124" t="e">
            <v>#N/A</v>
          </cell>
        </row>
        <row r="125">
          <cell r="H125" t="e">
            <v>#N/A</v>
          </cell>
        </row>
        <row r="126">
          <cell r="H126" t="e">
            <v>#N/A</v>
          </cell>
        </row>
        <row r="127">
          <cell r="H127" t="e">
            <v>#N/A</v>
          </cell>
        </row>
        <row r="128">
          <cell r="H128" t="e">
            <v>#N/A</v>
          </cell>
        </row>
        <row r="129">
          <cell r="H129" t="e">
            <v>#N/A</v>
          </cell>
        </row>
        <row r="130">
          <cell r="H130" t="e">
            <v>#N/A</v>
          </cell>
        </row>
        <row r="131">
          <cell r="H131" t="e">
            <v>#N/A</v>
          </cell>
        </row>
        <row r="132">
          <cell r="H132" t="e">
            <v>#N/A</v>
          </cell>
        </row>
        <row r="133">
          <cell r="H133" t="e">
            <v>#N/A</v>
          </cell>
        </row>
        <row r="134">
          <cell r="H134" t="e">
            <v>#N/A</v>
          </cell>
        </row>
        <row r="135">
          <cell r="H135" t="e">
            <v>#N/A</v>
          </cell>
        </row>
        <row r="136">
          <cell r="H136" t="e">
            <v>#N/A</v>
          </cell>
        </row>
        <row r="137">
          <cell r="H137" t="e">
            <v>#N/A</v>
          </cell>
        </row>
        <row r="138">
          <cell r="H138" t="e">
            <v>#N/A</v>
          </cell>
        </row>
        <row r="139">
          <cell r="H139" t="e">
            <v>#N/A</v>
          </cell>
        </row>
        <row r="140">
          <cell r="H140" t="e">
            <v>#N/A</v>
          </cell>
        </row>
        <row r="141">
          <cell r="H141" t="e">
            <v>#N/A</v>
          </cell>
        </row>
        <row r="142">
          <cell r="H142" t="e">
            <v>#N/A</v>
          </cell>
        </row>
        <row r="143">
          <cell r="H143" t="e">
            <v>#N/A</v>
          </cell>
        </row>
        <row r="144">
          <cell r="H144" t="e">
            <v>#N/A</v>
          </cell>
        </row>
        <row r="145">
          <cell r="H145" t="e">
            <v>#N/A</v>
          </cell>
        </row>
        <row r="146">
          <cell r="H146" t="e">
            <v>#N/A</v>
          </cell>
        </row>
        <row r="147">
          <cell r="H147" t="e">
            <v>#N/A</v>
          </cell>
        </row>
        <row r="148">
          <cell r="H148" t="e">
            <v>#N/A</v>
          </cell>
        </row>
        <row r="149">
          <cell r="H149" t="e">
            <v>#N/A</v>
          </cell>
        </row>
        <row r="150">
          <cell r="H150" t="e">
            <v>#N/A</v>
          </cell>
        </row>
        <row r="151">
          <cell r="H151" t="e">
            <v>#N/A</v>
          </cell>
        </row>
        <row r="152">
          <cell r="H152" t="e">
            <v>#N/A</v>
          </cell>
        </row>
        <row r="153">
          <cell r="H153" t="e">
            <v>#N/A</v>
          </cell>
        </row>
        <row r="154">
          <cell r="H154" t="e">
            <v>#N/A</v>
          </cell>
        </row>
        <row r="155">
          <cell r="H155" t="e">
            <v>#N/A</v>
          </cell>
        </row>
        <row r="156">
          <cell r="H156" t="e">
            <v>#N/A</v>
          </cell>
        </row>
        <row r="157">
          <cell r="H157" t="e">
            <v>#N/A</v>
          </cell>
        </row>
        <row r="158">
          <cell r="H158" t="e">
            <v>#N/A</v>
          </cell>
        </row>
        <row r="159">
          <cell r="H159" t="e">
            <v>#N/A</v>
          </cell>
        </row>
        <row r="160">
          <cell r="H160" t="e">
            <v>#N/A</v>
          </cell>
        </row>
        <row r="161">
          <cell r="H161" t="e">
            <v>#N/A</v>
          </cell>
        </row>
        <row r="162">
          <cell r="H162" t="e">
            <v>#N/A</v>
          </cell>
        </row>
        <row r="163">
          <cell r="H163" t="e">
            <v>#N/A</v>
          </cell>
        </row>
        <row r="164">
          <cell r="H164" t="e">
            <v>#N/A</v>
          </cell>
        </row>
        <row r="165">
          <cell r="H165" t="e">
            <v>#N/A</v>
          </cell>
        </row>
        <row r="166">
          <cell r="H166" t="e">
            <v>#N/A</v>
          </cell>
        </row>
        <row r="167">
          <cell r="H167" t="e">
            <v>#N/A</v>
          </cell>
        </row>
        <row r="168">
          <cell r="H168" t="e">
            <v>#N/A</v>
          </cell>
        </row>
        <row r="169">
          <cell r="H169" t="e">
            <v>#N/A</v>
          </cell>
        </row>
        <row r="170">
          <cell r="H170" t="e">
            <v>#N/A</v>
          </cell>
        </row>
        <row r="171">
          <cell r="H171" t="e">
            <v>#N/A</v>
          </cell>
        </row>
        <row r="172">
          <cell r="H172" t="e">
            <v>#N/A</v>
          </cell>
        </row>
        <row r="173">
          <cell r="H173" t="e">
            <v>#N/A</v>
          </cell>
        </row>
        <row r="174">
          <cell r="H174" t="e">
            <v>#N/A</v>
          </cell>
        </row>
        <row r="175">
          <cell r="H175" t="e">
            <v>#N/A</v>
          </cell>
        </row>
        <row r="176">
          <cell r="H176" t="e">
            <v>#N/A</v>
          </cell>
        </row>
        <row r="177">
          <cell r="H177" t="e">
            <v>#N/A</v>
          </cell>
        </row>
        <row r="178">
          <cell r="H178" t="e">
            <v>#N/A</v>
          </cell>
        </row>
        <row r="179">
          <cell r="H179" t="e">
            <v>#N/A</v>
          </cell>
        </row>
        <row r="180">
          <cell r="H180" t="e">
            <v>#N/A</v>
          </cell>
        </row>
        <row r="181">
          <cell r="H181" t="e">
            <v>#N/A</v>
          </cell>
        </row>
        <row r="182">
          <cell r="H182" t="e">
            <v>#N/A</v>
          </cell>
        </row>
        <row r="183">
          <cell r="H183" t="e">
            <v>#N/A</v>
          </cell>
        </row>
        <row r="184">
          <cell r="H184" t="e">
            <v>#N/A</v>
          </cell>
        </row>
        <row r="185">
          <cell r="H185" t="e">
            <v>#N/A</v>
          </cell>
        </row>
        <row r="186">
          <cell r="H186" t="e">
            <v>#N/A</v>
          </cell>
        </row>
        <row r="187">
          <cell r="H187" t="e">
            <v>#N/A</v>
          </cell>
        </row>
        <row r="188">
          <cell r="H188" t="e">
            <v>#N/A</v>
          </cell>
        </row>
        <row r="189">
          <cell r="H189" t="e">
            <v>#N/A</v>
          </cell>
        </row>
        <row r="190">
          <cell r="H190" t="e">
            <v>#N/A</v>
          </cell>
        </row>
        <row r="191">
          <cell r="H191" t="e">
            <v>#N/A</v>
          </cell>
        </row>
        <row r="192">
          <cell r="H192" t="e">
            <v>#N/A</v>
          </cell>
        </row>
        <row r="193">
          <cell r="H193" t="e">
            <v>#N/A</v>
          </cell>
        </row>
        <row r="194">
          <cell r="H194" t="e">
            <v>#N/A</v>
          </cell>
        </row>
        <row r="195">
          <cell r="H195" t="e">
            <v>#N/A</v>
          </cell>
        </row>
        <row r="196">
          <cell r="H196" t="e">
            <v>#N/A</v>
          </cell>
        </row>
        <row r="197">
          <cell r="H197" t="e">
            <v>#N/A</v>
          </cell>
        </row>
        <row r="198">
          <cell r="H198" t="e">
            <v>#N/A</v>
          </cell>
        </row>
        <row r="199">
          <cell r="H199" t="e">
            <v>#N/A</v>
          </cell>
        </row>
        <row r="200">
          <cell r="H200" t="e">
            <v>#N/A</v>
          </cell>
        </row>
        <row r="201">
          <cell r="H201" t="e">
            <v>#N/A</v>
          </cell>
        </row>
        <row r="202">
          <cell r="H202" t="e">
            <v>#N/A</v>
          </cell>
        </row>
        <row r="203">
          <cell r="H203" t="e">
            <v>#N/A</v>
          </cell>
        </row>
        <row r="204">
          <cell r="H204" t="e">
            <v>#N/A</v>
          </cell>
        </row>
        <row r="205">
          <cell r="H205" t="e">
            <v>#N/A</v>
          </cell>
        </row>
        <row r="206">
          <cell r="H206" t="e">
            <v>#N/A</v>
          </cell>
        </row>
        <row r="207">
          <cell r="H207" t="e">
            <v>#N/A</v>
          </cell>
        </row>
        <row r="208">
          <cell r="H208" t="e">
            <v>#N/A</v>
          </cell>
        </row>
        <row r="209">
          <cell r="H209" t="e">
            <v>#N/A</v>
          </cell>
        </row>
        <row r="210">
          <cell r="H210" t="e">
            <v>#N/A</v>
          </cell>
        </row>
        <row r="211">
          <cell r="H211" t="e">
            <v>#N/A</v>
          </cell>
        </row>
        <row r="212">
          <cell r="H212" t="e">
            <v>#N/A</v>
          </cell>
        </row>
        <row r="213">
          <cell r="H213" t="e">
            <v>#N/A</v>
          </cell>
        </row>
        <row r="214">
          <cell r="H214" t="e">
            <v>#N/A</v>
          </cell>
        </row>
        <row r="215">
          <cell r="H215" t="e">
            <v>#N/A</v>
          </cell>
        </row>
        <row r="216">
          <cell r="H216" t="e">
            <v>#N/A</v>
          </cell>
        </row>
        <row r="217">
          <cell r="H217" t="e">
            <v>#N/A</v>
          </cell>
        </row>
        <row r="218">
          <cell r="H218" t="e">
            <v>#N/A</v>
          </cell>
        </row>
        <row r="219">
          <cell r="H219" t="e">
            <v>#N/A</v>
          </cell>
        </row>
        <row r="220">
          <cell r="H220" t="e">
            <v>#N/A</v>
          </cell>
        </row>
        <row r="221">
          <cell r="H221" t="e">
            <v>#N/A</v>
          </cell>
        </row>
        <row r="222">
          <cell r="H222" t="e">
            <v>#N/A</v>
          </cell>
        </row>
        <row r="223">
          <cell r="H223" t="e">
            <v>#N/A</v>
          </cell>
        </row>
        <row r="224">
          <cell r="H224" t="e">
            <v>#N/A</v>
          </cell>
        </row>
        <row r="225">
          <cell r="H225" t="e">
            <v>#N/A</v>
          </cell>
        </row>
        <row r="226">
          <cell r="H226" t="e">
            <v>#N/A</v>
          </cell>
        </row>
        <row r="227">
          <cell r="H227" t="e">
            <v>#N/A</v>
          </cell>
        </row>
        <row r="228">
          <cell r="H228" t="e">
            <v>#N/A</v>
          </cell>
        </row>
        <row r="229">
          <cell r="H229" t="e">
            <v>#N/A</v>
          </cell>
        </row>
        <row r="230">
          <cell r="H230" t="e">
            <v>#N/A</v>
          </cell>
        </row>
        <row r="231">
          <cell r="H231" t="e">
            <v>#N/A</v>
          </cell>
        </row>
        <row r="232">
          <cell r="H232" t="e">
            <v>#N/A</v>
          </cell>
        </row>
        <row r="233">
          <cell r="H233" t="e">
            <v>#N/A</v>
          </cell>
        </row>
        <row r="234">
          <cell r="H234" t="e">
            <v>#N/A</v>
          </cell>
        </row>
        <row r="235">
          <cell r="H235" t="e">
            <v>#N/A</v>
          </cell>
        </row>
        <row r="236">
          <cell r="H236" t="e">
            <v>#N/A</v>
          </cell>
        </row>
        <row r="237">
          <cell r="H237" t="e">
            <v>#N/A</v>
          </cell>
        </row>
        <row r="238">
          <cell r="H238" t="e">
            <v>#N/A</v>
          </cell>
        </row>
        <row r="239">
          <cell r="H239" t="e">
            <v>#N/A</v>
          </cell>
        </row>
        <row r="240">
          <cell r="H240" t="e">
            <v>#N/A</v>
          </cell>
        </row>
        <row r="241">
          <cell r="H241" t="e">
            <v>#N/A</v>
          </cell>
        </row>
        <row r="242">
          <cell r="H242" t="e">
            <v>#N/A</v>
          </cell>
        </row>
        <row r="243">
          <cell r="H243" t="e">
            <v>#N/A</v>
          </cell>
        </row>
        <row r="244">
          <cell r="H244" t="e">
            <v>#N/A</v>
          </cell>
        </row>
        <row r="245">
          <cell r="H245" t="e">
            <v>#N/A</v>
          </cell>
        </row>
        <row r="246">
          <cell r="H246" t="e">
            <v>#N/A</v>
          </cell>
        </row>
        <row r="247">
          <cell r="H247" t="e">
            <v>#N/A</v>
          </cell>
        </row>
        <row r="248">
          <cell r="H248" t="e">
            <v>#N/A</v>
          </cell>
        </row>
        <row r="249">
          <cell r="H249" t="e">
            <v>#N/A</v>
          </cell>
        </row>
        <row r="250">
          <cell r="H250" t="e">
            <v>#N/A</v>
          </cell>
        </row>
        <row r="251">
          <cell r="H251" t="e">
            <v>#N/A</v>
          </cell>
        </row>
        <row r="252">
          <cell r="H252" t="e">
            <v>#N/A</v>
          </cell>
        </row>
        <row r="253">
          <cell r="H253" t="e">
            <v>#N/A</v>
          </cell>
        </row>
        <row r="254">
          <cell r="H254" t="e">
            <v>#N/A</v>
          </cell>
        </row>
        <row r="255">
          <cell r="H255" t="e">
            <v>#N/A</v>
          </cell>
        </row>
        <row r="256">
          <cell r="H256" t="e">
            <v>#N/A</v>
          </cell>
        </row>
        <row r="257">
          <cell r="H257" t="e">
            <v>#N/A</v>
          </cell>
        </row>
        <row r="258">
          <cell r="H258" t="e">
            <v>#N/A</v>
          </cell>
        </row>
        <row r="259">
          <cell r="H259" t="e">
            <v>#N/A</v>
          </cell>
        </row>
        <row r="260">
          <cell r="H260" t="e">
            <v>#N/A</v>
          </cell>
        </row>
        <row r="261">
          <cell r="H261" t="e">
            <v>#N/A</v>
          </cell>
        </row>
        <row r="262">
          <cell r="H262" t="e">
            <v>#N/A</v>
          </cell>
        </row>
        <row r="263">
          <cell r="H263" t="e">
            <v>#N/A</v>
          </cell>
        </row>
        <row r="264">
          <cell r="H264" t="e">
            <v>#N/A</v>
          </cell>
        </row>
        <row r="265">
          <cell r="H265" t="e">
            <v>#N/A</v>
          </cell>
        </row>
        <row r="266">
          <cell r="H266" t="e">
            <v>#N/A</v>
          </cell>
        </row>
        <row r="267">
          <cell r="H267" t="e">
            <v>#N/A</v>
          </cell>
        </row>
        <row r="268">
          <cell r="H268" t="e">
            <v>#N/A</v>
          </cell>
        </row>
        <row r="269">
          <cell r="H269" t="e">
            <v>#N/A</v>
          </cell>
        </row>
        <row r="270">
          <cell r="H270" t="e">
            <v>#N/A</v>
          </cell>
        </row>
        <row r="271">
          <cell r="H271" t="e">
            <v>#N/A</v>
          </cell>
        </row>
        <row r="272">
          <cell r="H272" t="e">
            <v>#N/A</v>
          </cell>
        </row>
        <row r="273">
          <cell r="H273" t="e">
            <v>#N/A</v>
          </cell>
        </row>
        <row r="274">
          <cell r="H274" t="e">
            <v>#N/A</v>
          </cell>
        </row>
        <row r="275">
          <cell r="H275" t="e">
            <v>#N/A</v>
          </cell>
        </row>
        <row r="276">
          <cell r="H276" t="e">
            <v>#N/A</v>
          </cell>
        </row>
        <row r="277">
          <cell r="H277" t="e">
            <v>#N/A</v>
          </cell>
        </row>
        <row r="278">
          <cell r="H278" t="e">
            <v>#N/A</v>
          </cell>
        </row>
        <row r="279">
          <cell r="H279" t="e">
            <v>#N/A</v>
          </cell>
        </row>
        <row r="280">
          <cell r="H280" t="e">
            <v>#N/A</v>
          </cell>
        </row>
        <row r="281">
          <cell r="H281" t="e">
            <v>#N/A</v>
          </cell>
        </row>
        <row r="282">
          <cell r="H282" t="e">
            <v>#N/A</v>
          </cell>
        </row>
        <row r="283">
          <cell r="H283" t="e">
            <v>#N/A</v>
          </cell>
        </row>
        <row r="284">
          <cell r="H284" t="e">
            <v>#N/A</v>
          </cell>
        </row>
        <row r="285">
          <cell r="H285" t="e">
            <v>#N/A</v>
          </cell>
        </row>
        <row r="286">
          <cell r="H286" t="e">
            <v>#N/A</v>
          </cell>
        </row>
        <row r="287">
          <cell r="H287" t="e">
            <v>#N/A</v>
          </cell>
        </row>
        <row r="288">
          <cell r="H288" t="e">
            <v>#N/A</v>
          </cell>
        </row>
        <row r="289">
          <cell r="H289" t="e">
            <v>#N/A</v>
          </cell>
        </row>
        <row r="290">
          <cell r="H290" t="e">
            <v>#N/A</v>
          </cell>
        </row>
        <row r="291">
          <cell r="H291" t="e">
            <v>#N/A</v>
          </cell>
        </row>
        <row r="292">
          <cell r="H292" t="e">
            <v>#N/A</v>
          </cell>
        </row>
        <row r="293">
          <cell r="H293" t="e">
            <v>#N/A</v>
          </cell>
        </row>
        <row r="294">
          <cell r="H294" t="e">
            <v>#N/A</v>
          </cell>
        </row>
        <row r="295">
          <cell r="H295" t="e">
            <v>#N/A</v>
          </cell>
        </row>
        <row r="296">
          <cell r="H296" t="e">
            <v>#N/A</v>
          </cell>
        </row>
        <row r="297">
          <cell r="H297" t="e">
            <v>#N/A</v>
          </cell>
        </row>
        <row r="298">
          <cell r="H298" t="e">
            <v>#N/A</v>
          </cell>
        </row>
        <row r="299">
          <cell r="H299" t="e">
            <v>#N/A</v>
          </cell>
        </row>
        <row r="300">
          <cell r="H300" t="e">
            <v>#N/A</v>
          </cell>
        </row>
        <row r="301">
          <cell r="H301" t="e">
            <v>#N/A</v>
          </cell>
        </row>
        <row r="302">
          <cell r="H302" t="e">
            <v>#N/A</v>
          </cell>
        </row>
        <row r="303">
          <cell r="H303" t="e">
            <v>#N/A</v>
          </cell>
        </row>
        <row r="304">
          <cell r="H304" t="e">
            <v>#N/A</v>
          </cell>
        </row>
        <row r="305">
          <cell r="H305" t="e">
            <v>#N/A</v>
          </cell>
        </row>
        <row r="306">
          <cell r="H306" t="e">
            <v>#N/A</v>
          </cell>
        </row>
        <row r="307">
          <cell r="H307" t="e">
            <v>#N/A</v>
          </cell>
        </row>
        <row r="308">
          <cell r="H308" t="e">
            <v>#N/A</v>
          </cell>
        </row>
        <row r="309">
          <cell r="H309" t="e">
            <v>#N/A</v>
          </cell>
        </row>
        <row r="310">
          <cell r="H310" t="e">
            <v>#N/A</v>
          </cell>
        </row>
        <row r="311">
          <cell r="H311" t="e">
            <v>#N/A</v>
          </cell>
        </row>
        <row r="312">
          <cell r="H312" t="e">
            <v>#N/A</v>
          </cell>
        </row>
        <row r="313">
          <cell r="H313" t="e">
            <v>#N/A</v>
          </cell>
        </row>
        <row r="314">
          <cell r="H314" t="e">
            <v>#N/A</v>
          </cell>
        </row>
        <row r="315">
          <cell r="H315" t="e">
            <v>#N/A</v>
          </cell>
        </row>
        <row r="316">
          <cell r="H316" t="e">
            <v>#N/A</v>
          </cell>
        </row>
        <row r="317">
          <cell r="H317" t="e">
            <v>#N/A</v>
          </cell>
        </row>
        <row r="318">
          <cell r="H318" t="e">
            <v>#N/A</v>
          </cell>
        </row>
        <row r="319">
          <cell r="H319" t="e">
            <v>#N/A</v>
          </cell>
        </row>
        <row r="320">
          <cell r="H320" t="e">
            <v>#N/A</v>
          </cell>
        </row>
        <row r="321">
          <cell r="H321" t="e">
            <v>#N/A</v>
          </cell>
        </row>
        <row r="322">
          <cell r="H322" t="e">
            <v>#N/A</v>
          </cell>
        </row>
        <row r="323">
          <cell r="H323" t="e">
            <v>#N/A</v>
          </cell>
        </row>
        <row r="324">
          <cell r="H324" t="e">
            <v>#N/A</v>
          </cell>
        </row>
        <row r="325">
          <cell r="H325" t="e">
            <v>#N/A</v>
          </cell>
        </row>
        <row r="326">
          <cell r="H326" t="e">
            <v>#N/A</v>
          </cell>
        </row>
        <row r="327">
          <cell r="H327" t="e">
            <v>#N/A</v>
          </cell>
        </row>
        <row r="328">
          <cell r="H328" t="e">
            <v>#N/A</v>
          </cell>
        </row>
        <row r="329">
          <cell r="H329" t="e">
            <v>#N/A</v>
          </cell>
        </row>
        <row r="330">
          <cell r="H330" t="e">
            <v>#N/A</v>
          </cell>
        </row>
        <row r="331">
          <cell r="H331" t="e">
            <v>#N/A</v>
          </cell>
        </row>
        <row r="332">
          <cell r="H332" t="e">
            <v>#N/A</v>
          </cell>
        </row>
        <row r="333">
          <cell r="H333" t="e">
            <v>#N/A</v>
          </cell>
        </row>
        <row r="334">
          <cell r="H334" t="e">
            <v>#N/A</v>
          </cell>
        </row>
        <row r="335">
          <cell r="H335" t="e">
            <v>#N/A</v>
          </cell>
        </row>
        <row r="336">
          <cell r="H336" t="e">
            <v>#N/A</v>
          </cell>
        </row>
        <row r="337">
          <cell r="H337" t="e">
            <v>#N/A</v>
          </cell>
        </row>
        <row r="338">
          <cell r="H338" t="e">
            <v>#N/A</v>
          </cell>
        </row>
        <row r="339">
          <cell r="H339" t="e">
            <v>#N/A</v>
          </cell>
        </row>
        <row r="340">
          <cell r="H340" t="e">
            <v>#N/A</v>
          </cell>
        </row>
        <row r="341">
          <cell r="H341" t="e">
            <v>#N/A</v>
          </cell>
        </row>
        <row r="342">
          <cell r="H342" t="e">
            <v>#N/A</v>
          </cell>
        </row>
        <row r="343">
          <cell r="H343" t="e">
            <v>#N/A</v>
          </cell>
        </row>
        <row r="344">
          <cell r="H344" t="e">
            <v>#N/A</v>
          </cell>
        </row>
        <row r="345">
          <cell r="H345" t="e">
            <v>#N/A</v>
          </cell>
        </row>
        <row r="346">
          <cell r="H346" t="e">
            <v>#N/A</v>
          </cell>
        </row>
        <row r="347">
          <cell r="H347" t="e">
            <v>#N/A</v>
          </cell>
        </row>
        <row r="348">
          <cell r="H348" t="e">
            <v>#N/A</v>
          </cell>
        </row>
        <row r="349">
          <cell r="H349" t="e">
            <v>#N/A</v>
          </cell>
        </row>
        <row r="350">
          <cell r="H350" t="e">
            <v>#N/A</v>
          </cell>
        </row>
        <row r="351">
          <cell r="H351" t="e">
            <v>#N/A</v>
          </cell>
        </row>
        <row r="352">
          <cell r="H352" t="e">
            <v>#N/A</v>
          </cell>
        </row>
        <row r="353">
          <cell r="H353" t="e">
            <v>#N/A</v>
          </cell>
        </row>
        <row r="354">
          <cell r="H354" t="e">
            <v>#N/A</v>
          </cell>
        </row>
        <row r="355">
          <cell r="H355" t="e">
            <v>#N/A</v>
          </cell>
        </row>
        <row r="356">
          <cell r="H356" t="e">
            <v>#N/A</v>
          </cell>
        </row>
        <row r="357">
          <cell r="H357" t="e">
            <v>#N/A</v>
          </cell>
        </row>
        <row r="358">
          <cell r="H358" t="e">
            <v>#N/A</v>
          </cell>
        </row>
        <row r="359">
          <cell r="H359" t="e">
            <v>#N/A</v>
          </cell>
        </row>
        <row r="360">
          <cell r="H360" t="e">
            <v>#N/A</v>
          </cell>
        </row>
        <row r="361">
          <cell r="H361" t="e">
            <v>#N/A</v>
          </cell>
        </row>
        <row r="362">
          <cell r="H362" t="e">
            <v>#N/A</v>
          </cell>
        </row>
        <row r="363">
          <cell r="H363" t="e">
            <v>#N/A</v>
          </cell>
        </row>
        <row r="364">
          <cell r="H364" t="e">
            <v>#N/A</v>
          </cell>
        </row>
        <row r="365">
          <cell r="H365" t="e">
            <v>#N/A</v>
          </cell>
        </row>
        <row r="366">
          <cell r="H366" t="e">
            <v>#N/A</v>
          </cell>
        </row>
        <row r="367">
          <cell r="H367" t="e">
            <v>#N/A</v>
          </cell>
        </row>
        <row r="368">
          <cell r="H368" t="e">
            <v>#N/A</v>
          </cell>
        </row>
        <row r="369">
          <cell r="H369" t="e">
            <v>#N/A</v>
          </cell>
        </row>
        <row r="370">
          <cell r="H370" t="e">
            <v>#N/A</v>
          </cell>
        </row>
        <row r="371">
          <cell r="H371" t="e">
            <v>#N/A</v>
          </cell>
        </row>
        <row r="372">
          <cell r="H372" t="e">
            <v>#N/A</v>
          </cell>
        </row>
        <row r="373">
          <cell r="H373" t="e">
            <v>#N/A</v>
          </cell>
        </row>
      </sheetData>
      <sheetData sheetId="3">
        <row r="2">
          <cell r="H2">
            <v>412</v>
          </cell>
          <cell r="S2" t="str">
            <v>Goujon</v>
          </cell>
        </row>
        <row r="3">
          <cell r="H3">
            <v>0</v>
          </cell>
        </row>
        <row r="4">
          <cell r="H4">
            <v>0</v>
          </cell>
        </row>
        <row r="5">
          <cell r="H5">
            <v>0</v>
          </cell>
        </row>
        <row r="6">
          <cell r="H6">
            <v>0</v>
          </cell>
        </row>
        <row r="7">
          <cell r="H7">
            <v>0</v>
          </cell>
        </row>
        <row r="8">
          <cell r="H8">
            <v>0</v>
          </cell>
        </row>
        <row r="9">
          <cell r="H9">
            <v>0</v>
          </cell>
        </row>
        <row r="10">
          <cell r="H10">
            <v>0</v>
          </cell>
        </row>
        <row r="11">
          <cell r="H11">
            <v>0</v>
          </cell>
        </row>
        <row r="12">
          <cell r="H12">
            <v>0</v>
          </cell>
        </row>
        <row r="13">
          <cell r="H13">
            <v>0</v>
          </cell>
        </row>
        <row r="14">
          <cell r="H14">
            <v>0</v>
          </cell>
        </row>
        <row r="15">
          <cell r="H15">
            <v>0</v>
          </cell>
        </row>
        <row r="16">
          <cell r="H16">
            <v>0</v>
          </cell>
        </row>
        <row r="17">
          <cell r="H17">
            <v>0</v>
          </cell>
        </row>
        <row r="18">
          <cell r="H18">
            <v>0</v>
          </cell>
        </row>
        <row r="19">
          <cell r="H19">
            <v>0</v>
          </cell>
        </row>
        <row r="20">
          <cell r="H20">
            <v>0</v>
          </cell>
        </row>
        <row r="21">
          <cell r="H21">
            <v>0</v>
          </cell>
        </row>
        <row r="22">
          <cell r="H22">
            <v>0</v>
          </cell>
        </row>
        <row r="23">
          <cell r="H23">
            <v>0</v>
          </cell>
        </row>
        <row r="24">
          <cell r="H24">
            <v>0</v>
          </cell>
        </row>
        <row r="25">
          <cell r="H25">
            <v>0</v>
          </cell>
        </row>
        <row r="26">
          <cell r="H26">
            <v>0</v>
          </cell>
        </row>
        <row r="27">
          <cell r="H27">
            <v>0</v>
          </cell>
        </row>
        <row r="28">
          <cell r="H28">
            <v>0</v>
          </cell>
        </row>
        <row r="29">
          <cell r="H29">
            <v>0</v>
          </cell>
        </row>
        <row r="30">
          <cell r="H30">
            <v>0</v>
          </cell>
        </row>
        <row r="31">
          <cell r="H31">
            <v>0</v>
          </cell>
        </row>
        <row r="32">
          <cell r="H32">
            <v>412</v>
          </cell>
        </row>
        <row r="33">
          <cell r="H33" t="e">
            <v>#N/A</v>
          </cell>
        </row>
        <row r="34">
          <cell r="H34" t="e">
            <v>#N/A</v>
          </cell>
        </row>
        <row r="35">
          <cell r="H35" t="e">
            <v>#N/A</v>
          </cell>
        </row>
        <row r="36">
          <cell r="H36" t="e">
            <v>#N/A</v>
          </cell>
        </row>
        <row r="37">
          <cell r="H37" t="e">
            <v>#N/A</v>
          </cell>
        </row>
        <row r="38">
          <cell r="H38" t="e">
            <v>#N/A</v>
          </cell>
        </row>
        <row r="39">
          <cell r="H39" t="e">
            <v>#N/A</v>
          </cell>
        </row>
        <row r="40">
          <cell r="H40" t="e">
            <v>#N/A</v>
          </cell>
        </row>
        <row r="41">
          <cell r="H41" t="e">
            <v>#N/A</v>
          </cell>
        </row>
        <row r="42">
          <cell r="H42" t="e">
            <v>#N/A</v>
          </cell>
        </row>
        <row r="43">
          <cell r="H43" t="e">
            <v>#N/A</v>
          </cell>
        </row>
        <row r="44">
          <cell r="H44" t="e">
            <v>#N/A</v>
          </cell>
        </row>
        <row r="45">
          <cell r="H45" t="e">
            <v>#N/A</v>
          </cell>
        </row>
        <row r="46">
          <cell r="H46" t="e">
            <v>#N/A</v>
          </cell>
        </row>
        <row r="47">
          <cell r="H47" t="e">
            <v>#N/A</v>
          </cell>
        </row>
        <row r="48">
          <cell r="H48" t="e">
            <v>#N/A</v>
          </cell>
        </row>
        <row r="49">
          <cell r="H49" t="e">
            <v>#N/A</v>
          </cell>
        </row>
        <row r="50">
          <cell r="H50" t="e">
            <v>#N/A</v>
          </cell>
        </row>
        <row r="51">
          <cell r="H51" t="e">
            <v>#N/A</v>
          </cell>
        </row>
        <row r="52">
          <cell r="H52" t="e">
            <v>#N/A</v>
          </cell>
        </row>
        <row r="53">
          <cell r="H53" t="e">
            <v>#N/A</v>
          </cell>
        </row>
        <row r="54">
          <cell r="H54" t="e">
            <v>#N/A</v>
          </cell>
        </row>
        <row r="55">
          <cell r="H55" t="e">
            <v>#N/A</v>
          </cell>
        </row>
        <row r="56">
          <cell r="H56" t="e">
            <v>#N/A</v>
          </cell>
        </row>
        <row r="57">
          <cell r="H57" t="e">
            <v>#N/A</v>
          </cell>
        </row>
        <row r="58">
          <cell r="H58" t="e">
            <v>#N/A</v>
          </cell>
        </row>
        <row r="59">
          <cell r="H59" t="e">
            <v>#N/A</v>
          </cell>
        </row>
        <row r="60">
          <cell r="H60" t="e">
            <v>#N/A</v>
          </cell>
        </row>
        <row r="61">
          <cell r="H61" t="e">
            <v>#N/A</v>
          </cell>
        </row>
        <row r="62">
          <cell r="H62" t="e">
            <v>#N/A</v>
          </cell>
        </row>
        <row r="63">
          <cell r="H63" t="e">
            <v>#N/A</v>
          </cell>
        </row>
        <row r="64">
          <cell r="H64" t="e">
            <v>#N/A</v>
          </cell>
        </row>
        <row r="65">
          <cell r="H65" t="e">
            <v>#N/A</v>
          </cell>
        </row>
        <row r="66">
          <cell r="H66" t="e">
            <v>#N/A</v>
          </cell>
        </row>
        <row r="67">
          <cell r="H67" t="e">
            <v>#N/A</v>
          </cell>
        </row>
        <row r="68">
          <cell r="H68" t="e">
            <v>#N/A</v>
          </cell>
        </row>
        <row r="69">
          <cell r="H69" t="e">
            <v>#N/A</v>
          </cell>
        </row>
        <row r="70">
          <cell r="H70" t="e">
            <v>#N/A</v>
          </cell>
        </row>
        <row r="71">
          <cell r="H71" t="e">
            <v>#N/A</v>
          </cell>
        </row>
        <row r="72">
          <cell r="H72" t="e">
            <v>#N/A</v>
          </cell>
        </row>
        <row r="73">
          <cell r="H73" t="e">
            <v>#N/A</v>
          </cell>
        </row>
        <row r="74">
          <cell r="H74" t="e">
            <v>#N/A</v>
          </cell>
        </row>
        <row r="75">
          <cell r="H75" t="e">
            <v>#N/A</v>
          </cell>
        </row>
        <row r="76">
          <cell r="H76" t="e">
            <v>#N/A</v>
          </cell>
        </row>
        <row r="77">
          <cell r="H77" t="e">
            <v>#N/A</v>
          </cell>
        </row>
        <row r="78">
          <cell r="H78" t="e">
            <v>#N/A</v>
          </cell>
        </row>
        <row r="79">
          <cell r="H79" t="e">
            <v>#N/A</v>
          </cell>
        </row>
        <row r="80">
          <cell r="H80" t="e">
            <v>#N/A</v>
          </cell>
        </row>
        <row r="81">
          <cell r="H81" t="e">
            <v>#N/A</v>
          </cell>
        </row>
        <row r="82">
          <cell r="H82" t="e">
            <v>#N/A</v>
          </cell>
        </row>
        <row r="83">
          <cell r="H83" t="e">
            <v>#N/A</v>
          </cell>
        </row>
        <row r="84">
          <cell r="H84" t="e">
            <v>#N/A</v>
          </cell>
        </row>
        <row r="85">
          <cell r="H85" t="e">
            <v>#N/A</v>
          </cell>
        </row>
        <row r="86">
          <cell r="H86" t="e">
            <v>#N/A</v>
          </cell>
        </row>
        <row r="87">
          <cell r="H87" t="e">
            <v>#N/A</v>
          </cell>
        </row>
        <row r="88">
          <cell r="H88" t="e">
            <v>#N/A</v>
          </cell>
        </row>
        <row r="89">
          <cell r="H89" t="e">
            <v>#N/A</v>
          </cell>
        </row>
        <row r="90">
          <cell r="H90" t="e">
            <v>#N/A</v>
          </cell>
        </row>
        <row r="91">
          <cell r="H91" t="e">
            <v>#N/A</v>
          </cell>
        </row>
        <row r="92">
          <cell r="H92" t="e">
            <v>#N/A</v>
          </cell>
        </row>
        <row r="93">
          <cell r="H93" t="e">
            <v>#N/A</v>
          </cell>
        </row>
        <row r="94">
          <cell r="H94" t="e">
            <v>#N/A</v>
          </cell>
        </row>
        <row r="95">
          <cell r="H95" t="e">
            <v>#N/A</v>
          </cell>
        </row>
        <row r="96">
          <cell r="H96" t="e">
            <v>#N/A</v>
          </cell>
        </row>
        <row r="97">
          <cell r="H97" t="e">
            <v>#N/A</v>
          </cell>
        </row>
        <row r="98">
          <cell r="H98" t="e">
            <v>#N/A</v>
          </cell>
        </row>
        <row r="99">
          <cell r="H99" t="e">
            <v>#N/A</v>
          </cell>
        </row>
        <row r="100">
          <cell r="H100" t="e">
            <v>#N/A</v>
          </cell>
        </row>
        <row r="101">
          <cell r="H101" t="e">
            <v>#N/A</v>
          </cell>
        </row>
        <row r="102">
          <cell r="H102" t="e">
            <v>#N/A</v>
          </cell>
        </row>
        <row r="103">
          <cell r="H103" t="e">
            <v>#N/A</v>
          </cell>
        </row>
        <row r="104">
          <cell r="H104" t="e">
            <v>#N/A</v>
          </cell>
        </row>
        <row r="105">
          <cell r="H105" t="e">
            <v>#N/A</v>
          </cell>
        </row>
        <row r="106">
          <cell r="H106" t="e">
            <v>#N/A</v>
          </cell>
        </row>
        <row r="107">
          <cell r="H107" t="e">
            <v>#N/A</v>
          </cell>
        </row>
        <row r="108">
          <cell r="H108" t="e">
            <v>#N/A</v>
          </cell>
        </row>
        <row r="109">
          <cell r="H109" t="e">
            <v>#N/A</v>
          </cell>
        </row>
        <row r="110">
          <cell r="H110" t="e">
            <v>#N/A</v>
          </cell>
        </row>
        <row r="111">
          <cell r="H111" t="e">
            <v>#N/A</v>
          </cell>
        </row>
        <row r="112">
          <cell r="H112" t="e">
            <v>#N/A</v>
          </cell>
        </row>
        <row r="113">
          <cell r="H113" t="e">
            <v>#N/A</v>
          </cell>
        </row>
        <row r="114">
          <cell r="H114" t="e">
            <v>#N/A</v>
          </cell>
        </row>
        <row r="115">
          <cell r="H115" t="e">
            <v>#N/A</v>
          </cell>
        </row>
        <row r="116">
          <cell r="H116" t="e">
            <v>#N/A</v>
          </cell>
        </row>
        <row r="117">
          <cell r="H117" t="e">
            <v>#N/A</v>
          </cell>
        </row>
        <row r="118">
          <cell r="H118" t="e">
            <v>#N/A</v>
          </cell>
        </row>
        <row r="119">
          <cell r="H119" t="e">
            <v>#N/A</v>
          </cell>
        </row>
        <row r="120">
          <cell r="H120" t="e">
            <v>#N/A</v>
          </cell>
        </row>
        <row r="121">
          <cell r="H121" t="e">
            <v>#N/A</v>
          </cell>
        </row>
        <row r="122">
          <cell r="H122" t="e">
            <v>#N/A</v>
          </cell>
        </row>
        <row r="123">
          <cell r="H123" t="e">
            <v>#N/A</v>
          </cell>
        </row>
        <row r="124">
          <cell r="H124" t="e">
            <v>#N/A</v>
          </cell>
        </row>
        <row r="125">
          <cell r="H125" t="e">
            <v>#N/A</v>
          </cell>
        </row>
        <row r="126">
          <cell r="H126" t="e">
            <v>#N/A</v>
          </cell>
        </row>
        <row r="127">
          <cell r="H127" t="e">
            <v>#N/A</v>
          </cell>
        </row>
        <row r="128">
          <cell r="H128" t="e">
            <v>#N/A</v>
          </cell>
        </row>
        <row r="129">
          <cell r="H129" t="e">
            <v>#N/A</v>
          </cell>
        </row>
        <row r="130">
          <cell r="H130" t="e">
            <v>#N/A</v>
          </cell>
        </row>
        <row r="131">
          <cell r="H131" t="e">
            <v>#N/A</v>
          </cell>
        </row>
        <row r="132">
          <cell r="H132" t="e">
            <v>#N/A</v>
          </cell>
        </row>
        <row r="133">
          <cell r="H133" t="e">
            <v>#N/A</v>
          </cell>
        </row>
        <row r="134">
          <cell r="H134" t="e">
            <v>#N/A</v>
          </cell>
        </row>
        <row r="135">
          <cell r="H135" t="e">
            <v>#N/A</v>
          </cell>
        </row>
        <row r="136">
          <cell r="H136" t="e">
            <v>#N/A</v>
          </cell>
        </row>
        <row r="137">
          <cell r="H137" t="e">
            <v>#N/A</v>
          </cell>
        </row>
        <row r="138">
          <cell r="H138" t="e">
            <v>#N/A</v>
          </cell>
        </row>
        <row r="139">
          <cell r="H139" t="e">
            <v>#N/A</v>
          </cell>
        </row>
        <row r="140">
          <cell r="H140" t="e">
            <v>#N/A</v>
          </cell>
        </row>
        <row r="141">
          <cell r="H141" t="e">
            <v>#N/A</v>
          </cell>
        </row>
        <row r="142">
          <cell r="H142" t="e">
            <v>#N/A</v>
          </cell>
        </row>
        <row r="143">
          <cell r="H143" t="e">
            <v>#N/A</v>
          </cell>
        </row>
        <row r="144">
          <cell r="H144" t="e">
            <v>#N/A</v>
          </cell>
        </row>
        <row r="145">
          <cell r="H145" t="e">
            <v>#N/A</v>
          </cell>
        </row>
        <row r="146">
          <cell r="H146" t="e">
            <v>#N/A</v>
          </cell>
        </row>
        <row r="147">
          <cell r="H147" t="e">
            <v>#N/A</v>
          </cell>
        </row>
        <row r="148">
          <cell r="H148" t="e">
            <v>#N/A</v>
          </cell>
        </row>
        <row r="149">
          <cell r="H149" t="e">
            <v>#N/A</v>
          </cell>
        </row>
        <row r="150">
          <cell r="H150" t="e">
            <v>#N/A</v>
          </cell>
        </row>
        <row r="151">
          <cell r="H151" t="e">
            <v>#N/A</v>
          </cell>
        </row>
        <row r="152">
          <cell r="H152" t="e">
            <v>#N/A</v>
          </cell>
        </row>
        <row r="153">
          <cell r="H153" t="e">
            <v>#N/A</v>
          </cell>
        </row>
        <row r="154">
          <cell r="H154" t="e">
            <v>#N/A</v>
          </cell>
        </row>
        <row r="155">
          <cell r="H155" t="e">
            <v>#N/A</v>
          </cell>
        </row>
        <row r="156">
          <cell r="H156" t="e">
            <v>#N/A</v>
          </cell>
        </row>
        <row r="157">
          <cell r="H157" t="e">
            <v>#N/A</v>
          </cell>
        </row>
        <row r="158">
          <cell r="H158" t="e">
            <v>#N/A</v>
          </cell>
        </row>
        <row r="159">
          <cell r="H159" t="e">
            <v>#N/A</v>
          </cell>
        </row>
        <row r="160">
          <cell r="H160" t="e">
            <v>#N/A</v>
          </cell>
        </row>
        <row r="161">
          <cell r="H161" t="e">
            <v>#N/A</v>
          </cell>
        </row>
        <row r="162">
          <cell r="H162" t="e">
            <v>#N/A</v>
          </cell>
        </row>
        <row r="163">
          <cell r="H163" t="e">
            <v>#N/A</v>
          </cell>
        </row>
        <row r="164">
          <cell r="H164" t="e">
            <v>#N/A</v>
          </cell>
        </row>
        <row r="165">
          <cell r="H165" t="e">
            <v>#N/A</v>
          </cell>
        </row>
        <row r="166">
          <cell r="H166" t="e">
            <v>#N/A</v>
          </cell>
        </row>
        <row r="167">
          <cell r="H167" t="e">
            <v>#N/A</v>
          </cell>
        </row>
        <row r="168">
          <cell r="H168" t="e">
            <v>#N/A</v>
          </cell>
        </row>
        <row r="169">
          <cell r="H169" t="e">
            <v>#N/A</v>
          </cell>
        </row>
        <row r="170">
          <cell r="H170" t="e">
            <v>#N/A</v>
          </cell>
        </row>
        <row r="171">
          <cell r="H171" t="e">
            <v>#N/A</v>
          </cell>
        </row>
        <row r="172">
          <cell r="H172" t="e">
            <v>#N/A</v>
          </cell>
        </row>
        <row r="173">
          <cell r="H173" t="e">
            <v>#N/A</v>
          </cell>
        </row>
        <row r="174">
          <cell r="H174" t="e">
            <v>#N/A</v>
          </cell>
        </row>
        <row r="175">
          <cell r="H175" t="e">
            <v>#N/A</v>
          </cell>
        </row>
        <row r="176">
          <cell r="H176" t="e">
            <v>#N/A</v>
          </cell>
        </row>
        <row r="177">
          <cell r="H177" t="e">
            <v>#N/A</v>
          </cell>
        </row>
        <row r="178">
          <cell r="H178" t="e">
            <v>#N/A</v>
          </cell>
        </row>
        <row r="179">
          <cell r="H179" t="e">
            <v>#N/A</v>
          </cell>
        </row>
        <row r="180">
          <cell r="H180" t="e">
            <v>#N/A</v>
          </cell>
        </row>
        <row r="181">
          <cell r="H181" t="e">
            <v>#N/A</v>
          </cell>
        </row>
        <row r="182">
          <cell r="H182" t="e">
            <v>#N/A</v>
          </cell>
        </row>
        <row r="183">
          <cell r="H183" t="e">
            <v>#N/A</v>
          </cell>
        </row>
        <row r="184">
          <cell r="H184" t="e">
            <v>#N/A</v>
          </cell>
        </row>
        <row r="185">
          <cell r="H185" t="e">
            <v>#N/A</v>
          </cell>
        </row>
        <row r="186">
          <cell r="H186" t="e">
            <v>#N/A</v>
          </cell>
        </row>
        <row r="187">
          <cell r="H187" t="e">
            <v>#N/A</v>
          </cell>
        </row>
        <row r="188">
          <cell r="H188" t="e">
            <v>#N/A</v>
          </cell>
        </row>
        <row r="189">
          <cell r="H189" t="e">
            <v>#N/A</v>
          </cell>
        </row>
        <row r="190">
          <cell r="H190" t="e">
            <v>#N/A</v>
          </cell>
        </row>
        <row r="191">
          <cell r="H191" t="e">
            <v>#N/A</v>
          </cell>
        </row>
        <row r="192">
          <cell r="H192" t="e">
            <v>#N/A</v>
          </cell>
        </row>
        <row r="193">
          <cell r="H193" t="e">
            <v>#N/A</v>
          </cell>
        </row>
        <row r="194">
          <cell r="H194" t="e">
            <v>#N/A</v>
          </cell>
        </row>
        <row r="195">
          <cell r="H195" t="e">
            <v>#N/A</v>
          </cell>
        </row>
        <row r="196">
          <cell r="H196" t="e">
            <v>#N/A</v>
          </cell>
        </row>
        <row r="197">
          <cell r="H197" t="e">
            <v>#N/A</v>
          </cell>
        </row>
        <row r="198">
          <cell r="H198" t="e">
            <v>#N/A</v>
          </cell>
        </row>
        <row r="199">
          <cell r="H199" t="e">
            <v>#N/A</v>
          </cell>
        </row>
        <row r="200">
          <cell r="H200" t="e">
            <v>#N/A</v>
          </cell>
        </row>
        <row r="201">
          <cell r="H201" t="e">
            <v>#N/A</v>
          </cell>
        </row>
        <row r="202">
          <cell r="H202" t="e">
            <v>#N/A</v>
          </cell>
        </row>
        <row r="203">
          <cell r="H203" t="e">
            <v>#N/A</v>
          </cell>
        </row>
        <row r="204">
          <cell r="H204" t="e">
            <v>#N/A</v>
          </cell>
        </row>
        <row r="205">
          <cell r="H205" t="e">
            <v>#N/A</v>
          </cell>
        </row>
        <row r="206">
          <cell r="H206" t="e">
            <v>#N/A</v>
          </cell>
        </row>
        <row r="207">
          <cell r="H207" t="e">
            <v>#N/A</v>
          </cell>
        </row>
        <row r="208">
          <cell r="H208" t="e">
            <v>#N/A</v>
          </cell>
        </row>
        <row r="209">
          <cell r="H209" t="e">
            <v>#N/A</v>
          </cell>
        </row>
        <row r="210">
          <cell r="H210" t="e">
            <v>#N/A</v>
          </cell>
        </row>
        <row r="211">
          <cell r="H211" t="e">
            <v>#N/A</v>
          </cell>
        </row>
        <row r="212">
          <cell r="H212" t="e">
            <v>#N/A</v>
          </cell>
        </row>
        <row r="213">
          <cell r="H213" t="e">
            <v>#N/A</v>
          </cell>
        </row>
        <row r="214">
          <cell r="H214" t="e">
            <v>#N/A</v>
          </cell>
        </row>
        <row r="215">
          <cell r="H215" t="e">
            <v>#N/A</v>
          </cell>
        </row>
        <row r="216">
          <cell r="H216" t="e">
            <v>#N/A</v>
          </cell>
        </row>
        <row r="217">
          <cell r="H217" t="e">
            <v>#N/A</v>
          </cell>
        </row>
        <row r="218">
          <cell r="H218" t="e">
            <v>#N/A</v>
          </cell>
        </row>
        <row r="219">
          <cell r="H219" t="e">
            <v>#N/A</v>
          </cell>
        </row>
        <row r="220">
          <cell r="H220" t="e">
            <v>#N/A</v>
          </cell>
        </row>
        <row r="221">
          <cell r="H221" t="e">
            <v>#N/A</v>
          </cell>
        </row>
        <row r="222">
          <cell r="H222" t="e">
            <v>#N/A</v>
          </cell>
        </row>
        <row r="223">
          <cell r="H223" t="e">
            <v>#N/A</v>
          </cell>
        </row>
        <row r="224">
          <cell r="H224" t="e">
            <v>#N/A</v>
          </cell>
        </row>
        <row r="225">
          <cell r="H225" t="e">
            <v>#N/A</v>
          </cell>
        </row>
        <row r="226">
          <cell r="H226" t="e">
            <v>#N/A</v>
          </cell>
        </row>
        <row r="227">
          <cell r="H227" t="e">
            <v>#N/A</v>
          </cell>
        </row>
        <row r="228">
          <cell r="H228" t="e">
            <v>#N/A</v>
          </cell>
        </row>
        <row r="229">
          <cell r="H229" t="e">
            <v>#N/A</v>
          </cell>
        </row>
        <row r="230">
          <cell r="H230" t="e">
            <v>#N/A</v>
          </cell>
        </row>
        <row r="231">
          <cell r="H231" t="e">
            <v>#N/A</v>
          </cell>
        </row>
        <row r="232">
          <cell r="H232" t="e">
            <v>#N/A</v>
          </cell>
        </row>
        <row r="233">
          <cell r="H233" t="e">
            <v>#N/A</v>
          </cell>
        </row>
        <row r="234">
          <cell r="H234" t="e">
            <v>#N/A</v>
          </cell>
        </row>
        <row r="235">
          <cell r="H235" t="e">
            <v>#N/A</v>
          </cell>
        </row>
        <row r="236">
          <cell r="H236" t="e">
            <v>#N/A</v>
          </cell>
        </row>
        <row r="237">
          <cell r="H237" t="e">
            <v>#N/A</v>
          </cell>
        </row>
        <row r="238">
          <cell r="H238" t="e">
            <v>#N/A</v>
          </cell>
        </row>
        <row r="239">
          <cell r="H239" t="e">
            <v>#N/A</v>
          </cell>
        </row>
        <row r="240">
          <cell r="H240" t="e">
            <v>#N/A</v>
          </cell>
        </row>
        <row r="241">
          <cell r="H241" t="e">
            <v>#N/A</v>
          </cell>
        </row>
        <row r="242">
          <cell r="H242" t="e">
            <v>#N/A</v>
          </cell>
        </row>
        <row r="243">
          <cell r="H243" t="e">
            <v>#N/A</v>
          </cell>
        </row>
        <row r="244">
          <cell r="H244" t="e">
            <v>#N/A</v>
          </cell>
        </row>
        <row r="245">
          <cell r="H245" t="e">
            <v>#N/A</v>
          </cell>
        </row>
        <row r="246">
          <cell r="H246" t="e">
            <v>#N/A</v>
          </cell>
        </row>
        <row r="247">
          <cell r="H247" t="e">
            <v>#N/A</v>
          </cell>
        </row>
        <row r="248">
          <cell r="H248" t="e">
            <v>#N/A</v>
          </cell>
        </row>
        <row r="249">
          <cell r="H249" t="e">
            <v>#N/A</v>
          </cell>
        </row>
        <row r="250">
          <cell r="H250" t="e">
            <v>#N/A</v>
          </cell>
        </row>
        <row r="251">
          <cell r="H251" t="e">
            <v>#N/A</v>
          </cell>
        </row>
        <row r="252">
          <cell r="H252" t="e">
            <v>#N/A</v>
          </cell>
        </row>
        <row r="253">
          <cell r="H253" t="e">
            <v>#N/A</v>
          </cell>
        </row>
        <row r="254">
          <cell r="H254" t="e">
            <v>#N/A</v>
          </cell>
        </row>
        <row r="255">
          <cell r="H255" t="e">
            <v>#N/A</v>
          </cell>
        </row>
        <row r="256">
          <cell r="H256" t="e">
            <v>#N/A</v>
          </cell>
        </row>
        <row r="257">
          <cell r="H257" t="e">
            <v>#N/A</v>
          </cell>
        </row>
        <row r="258">
          <cell r="H258" t="e">
            <v>#N/A</v>
          </cell>
        </row>
        <row r="259">
          <cell r="H259" t="e">
            <v>#N/A</v>
          </cell>
        </row>
        <row r="260">
          <cell r="H260" t="e">
            <v>#N/A</v>
          </cell>
        </row>
        <row r="261">
          <cell r="H261" t="e">
            <v>#N/A</v>
          </cell>
        </row>
        <row r="262">
          <cell r="H262" t="e">
            <v>#N/A</v>
          </cell>
        </row>
        <row r="263">
          <cell r="H263" t="e">
            <v>#N/A</v>
          </cell>
        </row>
        <row r="264">
          <cell r="H264" t="e">
            <v>#N/A</v>
          </cell>
        </row>
        <row r="265">
          <cell r="H265" t="e">
            <v>#N/A</v>
          </cell>
        </row>
        <row r="266">
          <cell r="H266" t="e">
            <v>#N/A</v>
          </cell>
        </row>
        <row r="267">
          <cell r="H267" t="e">
            <v>#N/A</v>
          </cell>
        </row>
        <row r="268">
          <cell r="H268" t="e">
            <v>#N/A</v>
          </cell>
        </row>
        <row r="269">
          <cell r="H269" t="e">
            <v>#N/A</v>
          </cell>
        </row>
        <row r="270">
          <cell r="H270" t="e">
            <v>#N/A</v>
          </cell>
        </row>
        <row r="271">
          <cell r="H271" t="e">
            <v>#N/A</v>
          </cell>
        </row>
        <row r="272">
          <cell r="H272" t="e">
            <v>#N/A</v>
          </cell>
        </row>
        <row r="273">
          <cell r="H273" t="e">
            <v>#N/A</v>
          </cell>
        </row>
        <row r="274">
          <cell r="H274" t="e">
            <v>#N/A</v>
          </cell>
        </row>
        <row r="275">
          <cell r="H275" t="e">
            <v>#N/A</v>
          </cell>
        </row>
        <row r="276">
          <cell r="H276" t="e">
            <v>#N/A</v>
          </cell>
        </row>
        <row r="277">
          <cell r="H277" t="e">
            <v>#N/A</v>
          </cell>
        </row>
        <row r="278">
          <cell r="H278" t="e">
            <v>#N/A</v>
          </cell>
        </row>
        <row r="279">
          <cell r="H279" t="e">
            <v>#N/A</v>
          </cell>
        </row>
        <row r="280">
          <cell r="H280" t="e">
            <v>#N/A</v>
          </cell>
        </row>
        <row r="281">
          <cell r="H281" t="e">
            <v>#N/A</v>
          </cell>
        </row>
        <row r="282">
          <cell r="H282" t="e">
            <v>#N/A</v>
          </cell>
        </row>
        <row r="283">
          <cell r="H283" t="e">
            <v>#N/A</v>
          </cell>
        </row>
        <row r="284">
          <cell r="H284" t="e">
            <v>#N/A</v>
          </cell>
        </row>
        <row r="285">
          <cell r="H285" t="e">
            <v>#N/A</v>
          </cell>
        </row>
        <row r="286">
          <cell r="H286" t="e">
            <v>#N/A</v>
          </cell>
        </row>
        <row r="287">
          <cell r="H287" t="e">
            <v>#N/A</v>
          </cell>
        </row>
        <row r="288">
          <cell r="H288" t="e">
            <v>#N/A</v>
          </cell>
        </row>
        <row r="289">
          <cell r="H289" t="e">
            <v>#N/A</v>
          </cell>
        </row>
        <row r="290">
          <cell r="H290" t="e">
            <v>#N/A</v>
          </cell>
        </row>
        <row r="291">
          <cell r="H291" t="e">
            <v>#N/A</v>
          </cell>
        </row>
        <row r="292">
          <cell r="H292" t="e">
            <v>#N/A</v>
          </cell>
        </row>
        <row r="293">
          <cell r="H293" t="e">
            <v>#N/A</v>
          </cell>
        </row>
        <row r="294">
          <cell r="H294" t="e">
            <v>#N/A</v>
          </cell>
        </row>
        <row r="295">
          <cell r="H295" t="e">
            <v>#N/A</v>
          </cell>
        </row>
        <row r="296">
          <cell r="H296" t="e">
            <v>#N/A</v>
          </cell>
        </row>
        <row r="297">
          <cell r="H297" t="e">
            <v>#N/A</v>
          </cell>
        </row>
        <row r="298">
          <cell r="H298" t="e">
            <v>#N/A</v>
          </cell>
        </row>
        <row r="299">
          <cell r="H299" t="e">
            <v>#N/A</v>
          </cell>
        </row>
        <row r="300">
          <cell r="H300" t="e">
            <v>#N/A</v>
          </cell>
        </row>
        <row r="301">
          <cell r="H301" t="e">
            <v>#N/A</v>
          </cell>
        </row>
        <row r="302">
          <cell r="H302" t="e">
            <v>#N/A</v>
          </cell>
        </row>
        <row r="303">
          <cell r="H303" t="e">
            <v>#N/A</v>
          </cell>
        </row>
        <row r="304">
          <cell r="H304" t="e">
            <v>#N/A</v>
          </cell>
        </row>
        <row r="305">
          <cell r="H305" t="e">
            <v>#N/A</v>
          </cell>
        </row>
        <row r="306">
          <cell r="H306" t="e">
            <v>#N/A</v>
          </cell>
        </row>
        <row r="307">
          <cell r="H307" t="e">
            <v>#N/A</v>
          </cell>
        </row>
        <row r="308">
          <cell r="H308" t="e">
            <v>#N/A</v>
          </cell>
        </row>
        <row r="309">
          <cell r="H309" t="e">
            <v>#N/A</v>
          </cell>
        </row>
        <row r="310">
          <cell r="H310" t="e">
            <v>#N/A</v>
          </cell>
        </row>
        <row r="311">
          <cell r="H311" t="e">
            <v>#N/A</v>
          </cell>
        </row>
        <row r="312">
          <cell r="H312" t="e">
            <v>#N/A</v>
          </cell>
        </row>
        <row r="313">
          <cell r="H313" t="e">
            <v>#N/A</v>
          </cell>
        </row>
        <row r="314">
          <cell r="H314" t="e">
            <v>#N/A</v>
          </cell>
        </row>
        <row r="315">
          <cell r="H315" t="e">
            <v>#N/A</v>
          </cell>
        </row>
        <row r="316">
          <cell r="H316" t="e">
            <v>#N/A</v>
          </cell>
        </row>
        <row r="317">
          <cell r="H317" t="e">
            <v>#N/A</v>
          </cell>
        </row>
        <row r="318">
          <cell r="H318" t="e">
            <v>#N/A</v>
          </cell>
        </row>
        <row r="319">
          <cell r="H319" t="e">
            <v>#N/A</v>
          </cell>
        </row>
        <row r="320">
          <cell r="H320" t="e">
            <v>#N/A</v>
          </cell>
        </row>
        <row r="321">
          <cell r="H321" t="e">
            <v>#N/A</v>
          </cell>
        </row>
        <row r="322">
          <cell r="H322" t="e">
            <v>#N/A</v>
          </cell>
        </row>
        <row r="323">
          <cell r="H323" t="e">
            <v>#N/A</v>
          </cell>
        </row>
        <row r="324">
          <cell r="H324" t="e">
            <v>#N/A</v>
          </cell>
        </row>
        <row r="325">
          <cell r="H325" t="e">
            <v>#N/A</v>
          </cell>
        </row>
        <row r="326">
          <cell r="H326" t="e">
            <v>#N/A</v>
          </cell>
        </row>
        <row r="327">
          <cell r="H327" t="e">
            <v>#N/A</v>
          </cell>
        </row>
        <row r="328">
          <cell r="H328" t="e">
            <v>#N/A</v>
          </cell>
        </row>
        <row r="329">
          <cell r="H329" t="e">
            <v>#N/A</v>
          </cell>
        </row>
        <row r="330">
          <cell r="H330" t="e">
            <v>#N/A</v>
          </cell>
        </row>
        <row r="331">
          <cell r="H331" t="e">
            <v>#N/A</v>
          </cell>
        </row>
        <row r="332">
          <cell r="H332" t="e">
            <v>#N/A</v>
          </cell>
        </row>
        <row r="333">
          <cell r="H333" t="e">
            <v>#N/A</v>
          </cell>
        </row>
        <row r="334">
          <cell r="H334" t="e">
            <v>#N/A</v>
          </cell>
        </row>
        <row r="335">
          <cell r="H335" t="e">
            <v>#N/A</v>
          </cell>
        </row>
        <row r="336">
          <cell r="H336" t="e">
            <v>#N/A</v>
          </cell>
        </row>
        <row r="337">
          <cell r="H337" t="e">
            <v>#N/A</v>
          </cell>
        </row>
        <row r="338">
          <cell r="H338" t="e">
            <v>#N/A</v>
          </cell>
        </row>
        <row r="339">
          <cell r="H339" t="e">
            <v>#N/A</v>
          </cell>
        </row>
        <row r="340">
          <cell r="H340" t="e">
            <v>#N/A</v>
          </cell>
        </row>
        <row r="341">
          <cell r="H341" t="e">
            <v>#N/A</v>
          </cell>
        </row>
        <row r="342">
          <cell r="H342" t="e">
            <v>#N/A</v>
          </cell>
        </row>
        <row r="343">
          <cell r="H343" t="e">
            <v>#N/A</v>
          </cell>
        </row>
        <row r="344">
          <cell r="H344" t="e">
            <v>#N/A</v>
          </cell>
        </row>
        <row r="345">
          <cell r="H345" t="e">
            <v>#N/A</v>
          </cell>
        </row>
        <row r="346">
          <cell r="H346" t="e">
            <v>#N/A</v>
          </cell>
        </row>
        <row r="347">
          <cell r="H347" t="e">
            <v>#N/A</v>
          </cell>
        </row>
        <row r="348">
          <cell r="H348" t="e">
            <v>#N/A</v>
          </cell>
        </row>
        <row r="349">
          <cell r="H349" t="e">
            <v>#N/A</v>
          </cell>
        </row>
        <row r="350">
          <cell r="H350" t="e">
            <v>#N/A</v>
          </cell>
        </row>
        <row r="351">
          <cell r="H351" t="e">
            <v>#N/A</v>
          </cell>
        </row>
        <row r="352">
          <cell r="H352" t="e">
            <v>#N/A</v>
          </cell>
        </row>
        <row r="353">
          <cell r="H353" t="e">
            <v>#N/A</v>
          </cell>
        </row>
        <row r="354">
          <cell r="H354" t="e">
            <v>#N/A</v>
          </cell>
        </row>
        <row r="355">
          <cell r="H355" t="e">
            <v>#N/A</v>
          </cell>
        </row>
        <row r="356">
          <cell r="H356" t="e">
            <v>#N/A</v>
          </cell>
        </row>
        <row r="357">
          <cell r="H357" t="e">
            <v>#N/A</v>
          </cell>
        </row>
        <row r="358">
          <cell r="H358" t="e">
            <v>#N/A</v>
          </cell>
        </row>
        <row r="359">
          <cell r="H359" t="e">
            <v>#N/A</v>
          </cell>
        </row>
        <row r="360">
          <cell r="H360" t="e">
            <v>#N/A</v>
          </cell>
        </row>
        <row r="361">
          <cell r="H361" t="e">
            <v>#N/A</v>
          </cell>
        </row>
        <row r="362">
          <cell r="H362" t="e">
            <v>#N/A</v>
          </cell>
        </row>
        <row r="363">
          <cell r="H363" t="e">
            <v>#N/A</v>
          </cell>
        </row>
        <row r="364">
          <cell r="H364" t="e">
            <v>#N/A</v>
          </cell>
        </row>
        <row r="365">
          <cell r="H365" t="e">
            <v>#N/A</v>
          </cell>
        </row>
        <row r="366">
          <cell r="H366" t="e">
            <v>#N/A</v>
          </cell>
        </row>
        <row r="367">
          <cell r="H367" t="e">
            <v>#N/A</v>
          </cell>
        </row>
        <row r="368">
          <cell r="H368" t="e">
            <v>#N/A</v>
          </cell>
        </row>
        <row r="369">
          <cell r="H369" t="e">
            <v>#N/A</v>
          </cell>
        </row>
        <row r="370">
          <cell r="H370" t="e">
            <v>#N/A</v>
          </cell>
        </row>
        <row r="371">
          <cell r="H371" t="e">
            <v>#N/A</v>
          </cell>
        </row>
        <row r="372">
          <cell r="H372" t="e">
            <v>#N/A</v>
          </cell>
        </row>
        <row r="373">
          <cell r="H373" t="e">
            <v>#N/A</v>
          </cell>
        </row>
      </sheetData>
      <sheetData sheetId="4">
        <row r="2">
          <cell r="H2">
            <v>220.00000000000003</v>
          </cell>
          <cell r="S2" t="str">
            <v>Coti</v>
          </cell>
        </row>
        <row r="3">
          <cell r="H3">
            <v>958</v>
          </cell>
          <cell r="S3" t="str">
            <v>Coti</v>
          </cell>
        </row>
        <row r="4">
          <cell r="H4">
            <v>857</v>
          </cell>
          <cell r="S4" t="str">
            <v>Bordier</v>
          </cell>
        </row>
        <row r="5">
          <cell r="H5">
            <v>768</v>
          </cell>
          <cell r="S5" t="str">
            <v>Verdino</v>
          </cell>
        </row>
        <row r="6">
          <cell r="H6">
            <v>1221.1099999999999</v>
          </cell>
          <cell r="S6" t="str">
            <v>Kouame</v>
          </cell>
        </row>
        <row r="7">
          <cell r="H7">
            <v>306</v>
          </cell>
          <cell r="S7" t="str">
            <v>Boens</v>
          </cell>
        </row>
        <row r="8">
          <cell r="H8">
            <v>29.57</v>
          </cell>
          <cell r="S8" t="str">
            <v>Oudart</v>
          </cell>
        </row>
        <row r="9">
          <cell r="H9">
            <v>25.13</v>
          </cell>
          <cell r="S9" t="str">
            <v>Berthommier</v>
          </cell>
        </row>
        <row r="10">
          <cell r="H10">
            <v>0</v>
          </cell>
        </row>
        <row r="11">
          <cell r="H11">
            <v>0</v>
          </cell>
        </row>
        <row r="12">
          <cell r="H12">
            <v>0</v>
          </cell>
        </row>
        <row r="13">
          <cell r="H13">
            <v>0</v>
          </cell>
        </row>
        <row r="14">
          <cell r="H14">
            <v>0</v>
          </cell>
        </row>
        <row r="15">
          <cell r="H15">
            <v>0</v>
          </cell>
        </row>
        <row r="16">
          <cell r="H16">
            <v>0</v>
          </cell>
        </row>
        <row r="17">
          <cell r="H17">
            <v>0</v>
          </cell>
        </row>
        <row r="18">
          <cell r="H18">
            <v>0</v>
          </cell>
        </row>
        <row r="19">
          <cell r="H19">
            <v>0</v>
          </cell>
        </row>
        <row r="20">
          <cell r="H20">
            <v>0</v>
          </cell>
        </row>
        <row r="21">
          <cell r="H21">
            <v>0</v>
          </cell>
        </row>
        <row r="22">
          <cell r="H22">
            <v>0</v>
          </cell>
        </row>
        <row r="23">
          <cell r="H23">
            <v>0</v>
          </cell>
        </row>
        <row r="24">
          <cell r="H24">
            <v>0</v>
          </cell>
        </row>
        <row r="25">
          <cell r="H25">
            <v>0</v>
          </cell>
        </row>
        <row r="26">
          <cell r="H26">
            <v>0</v>
          </cell>
        </row>
        <row r="27">
          <cell r="H27">
            <v>0</v>
          </cell>
        </row>
        <row r="28">
          <cell r="H28">
            <v>0</v>
          </cell>
        </row>
        <row r="29">
          <cell r="H29">
            <v>0</v>
          </cell>
        </row>
        <row r="30">
          <cell r="H30">
            <v>0</v>
          </cell>
        </row>
        <row r="31">
          <cell r="H31">
            <v>0</v>
          </cell>
        </row>
        <row r="32">
          <cell r="H32">
            <v>4384.8099999999995</v>
          </cell>
        </row>
        <row r="33">
          <cell r="H33" t="e">
            <v>#N/A</v>
          </cell>
        </row>
        <row r="34">
          <cell r="H34" t="e">
            <v>#N/A</v>
          </cell>
        </row>
        <row r="35">
          <cell r="H35" t="e">
            <v>#N/A</v>
          </cell>
        </row>
        <row r="36">
          <cell r="H36" t="e">
            <v>#N/A</v>
          </cell>
        </row>
        <row r="37">
          <cell r="H37" t="e">
            <v>#N/A</v>
          </cell>
        </row>
        <row r="38">
          <cell r="H38" t="e">
            <v>#N/A</v>
          </cell>
        </row>
        <row r="39">
          <cell r="H39" t="e">
            <v>#N/A</v>
          </cell>
        </row>
        <row r="40">
          <cell r="H40" t="e">
            <v>#N/A</v>
          </cell>
        </row>
        <row r="41">
          <cell r="H41" t="e">
            <v>#N/A</v>
          </cell>
        </row>
        <row r="42">
          <cell r="H42" t="e">
            <v>#N/A</v>
          </cell>
        </row>
        <row r="43">
          <cell r="H43" t="e">
            <v>#N/A</v>
          </cell>
        </row>
        <row r="44">
          <cell r="H44" t="e">
            <v>#N/A</v>
          </cell>
        </row>
        <row r="45">
          <cell r="H45" t="e">
            <v>#N/A</v>
          </cell>
        </row>
        <row r="46">
          <cell r="H46" t="e">
            <v>#N/A</v>
          </cell>
        </row>
        <row r="47">
          <cell r="H47" t="e">
            <v>#N/A</v>
          </cell>
        </row>
        <row r="48">
          <cell r="H48" t="e">
            <v>#N/A</v>
          </cell>
        </row>
        <row r="49">
          <cell r="H49" t="e">
            <v>#N/A</v>
          </cell>
        </row>
        <row r="50">
          <cell r="H50" t="e">
            <v>#N/A</v>
          </cell>
        </row>
        <row r="51">
          <cell r="H51" t="e">
            <v>#N/A</v>
          </cell>
        </row>
        <row r="52">
          <cell r="H52" t="e">
            <v>#N/A</v>
          </cell>
        </row>
        <row r="53">
          <cell r="H53" t="e">
            <v>#N/A</v>
          </cell>
        </row>
        <row r="54">
          <cell r="H54" t="e">
            <v>#N/A</v>
          </cell>
        </row>
        <row r="55">
          <cell r="H55" t="e">
            <v>#N/A</v>
          </cell>
        </row>
        <row r="56">
          <cell r="H56" t="e">
            <v>#N/A</v>
          </cell>
        </row>
        <row r="57">
          <cell r="H57" t="e">
            <v>#N/A</v>
          </cell>
        </row>
        <row r="58">
          <cell r="H58" t="e">
            <v>#N/A</v>
          </cell>
        </row>
        <row r="59">
          <cell r="H59" t="e">
            <v>#N/A</v>
          </cell>
        </row>
        <row r="60">
          <cell r="H60" t="e">
            <v>#N/A</v>
          </cell>
        </row>
        <row r="61">
          <cell r="H61" t="e">
            <v>#N/A</v>
          </cell>
        </row>
        <row r="62">
          <cell r="H62" t="e">
            <v>#N/A</v>
          </cell>
        </row>
        <row r="63">
          <cell r="H63" t="e">
            <v>#N/A</v>
          </cell>
        </row>
        <row r="64">
          <cell r="H64" t="e">
            <v>#N/A</v>
          </cell>
        </row>
        <row r="65">
          <cell r="H65" t="e">
            <v>#N/A</v>
          </cell>
        </row>
        <row r="66">
          <cell r="H66" t="e">
            <v>#N/A</v>
          </cell>
        </row>
        <row r="67">
          <cell r="H67" t="e">
            <v>#N/A</v>
          </cell>
        </row>
        <row r="68">
          <cell r="H68" t="e">
            <v>#N/A</v>
          </cell>
        </row>
        <row r="69">
          <cell r="H69" t="e">
            <v>#N/A</v>
          </cell>
        </row>
        <row r="70">
          <cell r="H70" t="e">
            <v>#N/A</v>
          </cell>
        </row>
        <row r="71">
          <cell r="H71" t="e">
            <v>#N/A</v>
          </cell>
        </row>
        <row r="72">
          <cell r="H72" t="e">
            <v>#N/A</v>
          </cell>
        </row>
        <row r="73">
          <cell r="H73" t="e">
            <v>#N/A</v>
          </cell>
        </row>
        <row r="74">
          <cell r="H74" t="e">
            <v>#N/A</v>
          </cell>
        </row>
        <row r="75">
          <cell r="H75" t="e">
            <v>#N/A</v>
          </cell>
        </row>
        <row r="76">
          <cell r="H76" t="e">
            <v>#N/A</v>
          </cell>
        </row>
        <row r="77">
          <cell r="H77" t="e">
            <v>#N/A</v>
          </cell>
        </row>
        <row r="78">
          <cell r="H78" t="e">
            <v>#N/A</v>
          </cell>
        </row>
        <row r="79">
          <cell r="H79" t="e">
            <v>#N/A</v>
          </cell>
        </row>
        <row r="80">
          <cell r="H80" t="e">
            <v>#N/A</v>
          </cell>
        </row>
        <row r="81">
          <cell r="H81" t="e">
            <v>#N/A</v>
          </cell>
        </row>
        <row r="82">
          <cell r="H82" t="e">
            <v>#N/A</v>
          </cell>
        </row>
        <row r="83">
          <cell r="H83" t="e">
            <v>#N/A</v>
          </cell>
        </row>
        <row r="84">
          <cell r="H84" t="e">
            <v>#N/A</v>
          </cell>
        </row>
        <row r="85">
          <cell r="H85" t="e">
            <v>#N/A</v>
          </cell>
        </row>
        <row r="86">
          <cell r="H86" t="e">
            <v>#N/A</v>
          </cell>
        </row>
        <row r="87">
          <cell r="H87" t="e">
            <v>#N/A</v>
          </cell>
        </row>
        <row r="88">
          <cell r="H88" t="e">
            <v>#N/A</v>
          </cell>
        </row>
        <row r="89">
          <cell r="H89" t="e">
            <v>#N/A</v>
          </cell>
        </row>
        <row r="90">
          <cell r="H90" t="e">
            <v>#N/A</v>
          </cell>
        </row>
        <row r="91">
          <cell r="H91" t="e">
            <v>#N/A</v>
          </cell>
        </row>
        <row r="92">
          <cell r="H92" t="e">
            <v>#N/A</v>
          </cell>
        </row>
        <row r="93">
          <cell r="H93" t="e">
            <v>#N/A</v>
          </cell>
        </row>
        <row r="94">
          <cell r="H94" t="e">
            <v>#N/A</v>
          </cell>
        </row>
        <row r="95">
          <cell r="H95" t="e">
            <v>#N/A</v>
          </cell>
        </row>
        <row r="96">
          <cell r="H96" t="e">
            <v>#N/A</v>
          </cell>
        </row>
        <row r="97">
          <cell r="H97" t="e">
            <v>#N/A</v>
          </cell>
        </row>
        <row r="98">
          <cell r="H98" t="e">
            <v>#N/A</v>
          </cell>
        </row>
        <row r="99">
          <cell r="H99" t="e">
            <v>#N/A</v>
          </cell>
        </row>
        <row r="100">
          <cell r="H100" t="e">
            <v>#N/A</v>
          </cell>
        </row>
        <row r="101">
          <cell r="H101" t="e">
            <v>#N/A</v>
          </cell>
        </row>
        <row r="102">
          <cell r="H102" t="e">
            <v>#N/A</v>
          </cell>
        </row>
        <row r="103">
          <cell r="H103" t="e">
            <v>#N/A</v>
          </cell>
        </row>
        <row r="104">
          <cell r="H104" t="e">
            <v>#N/A</v>
          </cell>
        </row>
        <row r="105">
          <cell r="H105" t="e">
            <v>#N/A</v>
          </cell>
        </row>
        <row r="106">
          <cell r="H106" t="e">
            <v>#N/A</v>
          </cell>
        </row>
        <row r="107">
          <cell r="H107" t="e">
            <v>#N/A</v>
          </cell>
        </row>
        <row r="108">
          <cell r="H108" t="e">
            <v>#N/A</v>
          </cell>
        </row>
        <row r="109">
          <cell r="H109" t="e">
            <v>#N/A</v>
          </cell>
        </row>
        <row r="110">
          <cell r="H110" t="e">
            <v>#N/A</v>
          </cell>
        </row>
        <row r="111">
          <cell r="H111" t="e">
            <v>#N/A</v>
          </cell>
        </row>
        <row r="112">
          <cell r="H112" t="e">
            <v>#N/A</v>
          </cell>
        </row>
        <row r="113">
          <cell r="H113" t="e">
            <v>#N/A</v>
          </cell>
        </row>
        <row r="114">
          <cell r="H114" t="e">
            <v>#N/A</v>
          </cell>
        </row>
        <row r="115">
          <cell r="H115" t="e">
            <v>#N/A</v>
          </cell>
        </row>
        <row r="116">
          <cell r="H116" t="e">
            <v>#N/A</v>
          </cell>
        </row>
        <row r="117">
          <cell r="H117" t="e">
            <v>#N/A</v>
          </cell>
        </row>
        <row r="118">
          <cell r="H118" t="e">
            <v>#N/A</v>
          </cell>
        </row>
        <row r="119">
          <cell r="H119" t="e">
            <v>#N/A</v>
          </cell>
        </row>
        <row r="120">
          <cell r="H120" t="e">
            <v>#N/A</v>
          </cell>
        </row>
        <row r="121">
          <cell r="H121" t="e">
            <v>#N/A</v>
          </cell>
        </row>
        <row r="122">
          <cell r="H122" t="e">
            <v>#N/A</v>
          </cell>
        </row>
        <row r="123">
          <cell r="H123" t="e">
            <v>#N/A</v>
          </cell>
        </row>
        <row r="124">
          <cell r="H124" t="e">
            <v>#N/A</v>
          </cell>
        </row>
        <row r="125">
          <cell r="H125" t="e">
            <v>#N/A</v>
          </cell>
        </row>
        <row r="126">
          <cell r="H126" t="e">
            <v>#N/A</v>
          </cell>
        </row>
        <row r="127">
          <cell r="H127" t="e">
            <v>#N/A</v>
          </cell>
        </row>
        <row r="128">
          <cell r="H128" t="e">
            <v>#N/A</v>
          </cell>
        </row>
        <row r="129">
          <cell r="H129" t="e">
            <v>#N/A</v>
          </cell>
        </row>
        <row r="130">
          <cell r="H130" t="e">
            <v>#N/A</v>
          </cell>
        </row>
        <row r="131">
          <cell r="H131" t="e">
            <v>#N/A</v>
          </cell>
        </row>
        <row r="132">
          <cell r="H132" t="e">
            <v>#N/A</v>
          </cell>
        </row>
        <row r="133">
          <cell r="H133" t="e">
            <v>#N/A</v>
          </cell>
        </row>
        <row r="134">
          <cell r="H134" t="e">
            <v>#N/A</v>
          </cell>
        </row>
        <row r="135">
          <cell r="H135" t="e">
            <v>#N/A</v>
          </cell>
        </row>
        <row r="136">
          <cell r="H136" t="e">
            <v>#N/A</v>
          </cell>
        </row>
        <row r="137">
          <cell r="H137" t="e">
            <v>#N/A</v>
          </cell>
        </row>
        <row r="138">
          <cell r="H138" t="e">
            <v>#N/A</v>
          </cell>
        </row>
        <row r="139">
          <cell r="H139" t="e">
            <v>#N/A</v>
          </cell>
        </row>
        <row r="140">
          <cell r="H140" t="e">
            <v>#N/A</v>
          </cell>
        </row>
        <row r="141">
          <cell r="H141" t="e">
            <v>#N/A</v>
          </cell>
        </row>
        <row r="142">
          <cell r="H142" t="e">
            <v>#N/A</v>
          </cell>
        </row>
        <row r="143">
          <cell r="H143" t="e">
            <v>#N/A</v>
          </cell>
        </row>
        <row r="144">
          <cell r="H144" t="e">
            <v>#N/A</v>
          </cell>
        </row>
        <row r="145">
          <cell r="H145" t="e">
            <v>#N/A</v>
          </cell>
        </row>
        <row r="146">
          <cell r="H146" t="e">
            <v>#N/A</v>
          </cell>
        </row>
        <row r="147">
          <cell r="H147" t="e">
            <v>#N/A</v>
          </cell>
        </row>
        <row r="148">
          <cell r="H148" t="e">
            <v>#N/A</v>
          </cell>
        </row>
        <row r="149">
          <cell r="H149" t="e">
            <v>#N/A</v>
          </cell>
        </row>
        <row r="150">
          <cell r="H150" t="e">
            <v>#N/A</v>
          </cell>
        </row>
        <row r="151">
          <cell r="H151" t="e">
            <v>#N/A</v>
          </cell>
        </row>
        <row r="152">
          <cell r="H152" t="e">
            <v>#N/A</v>
          </cell>
        </row>
        <row r="153">
          <cell r="H153" t="e">
            <v>#N/A</v>
          </cell>
        </row>
        <row r="154">
          <cell r="H154" t="e">
            <v>#N/A</v>
          </cell>
        </row>
        <row r="155">
          <cell r="H155" t="e">
            <v>#N/A</v>
          </cell>
        </row>
        <row r="156">
          <cell r="H156" t="e">
            <v>#N/A</v>
          </cell>
        </row>
        <row r="157">
          <cell r="H157" t="e">
            <v>#N/A</v>
          </cell>
        </row>
        <row r="158">
          <cell r="H158" t="e">
            <v>#N/A</v>
          </cell>
        </row>
        <row r="159">
          <cell r="H159" t="e">
            <v>#N/A</v>
          </cell>
        </row>
        <row r="160">
          <cell r="H160" t="e">
            <v>#N/A</v>
          </cell>
        </row>
        <row r="161">
          <cell r="H161" t="e">
            <v>#N/A</v>
          </cell>
        </row>
        <row r="162">
          <cell r="H162" t="e">
            <v>#N/A</v>
          </cell>
        </row>
        <row r="163">
          <cell r="H163" t="e">
            <v>#N/A</v>
          </cell>
        </row>
        <row r="164">
          <cell r="H164" t="e">
            <v>#N/A</v>
          </cell>
        </row>
        <row r="165">
          <cell r="H165" t="e">
            <v>#N/A</v>
          </cell>
        </row>
        <row r="166">
          <cell r="H166" t="e">
            <v>#N/A</v>
          </cell>
        </row>
        <row r="167">
          <cell r="H167" t="e">
            <v>#N/A</v>
          </cell>
        </row>
        <row r="168">
          <cell r="H168" t="e">
            <v>#N/A</v>
          </cell>
        </row>
        <row r="169">
          <cell r="H169" t="e">
            <v>#N/A</v>
          </cell>
        </row>
        <row r="170">
          <cell r="H170" t="e">
            <v>#N/A</v>
          </cell>
        </row>
        <row r="171">
          <cell r="H171" t="e">
            <v>#N/A</v>
          </cell>
        </row>
        <row r="172">
          <cell r="H172" t="e">
            <v>#N/A</v>
          </cell>
        </row>
        <row r="173">
          <cell r="H173" t="e">
            <v>#N/A</v>
          </cell>
        </row>
        <row r="174">
          <cell r="H174" t="e">
            <v>#N/A</v>
          </cell>
        </row>
        <row r="175">
          <cell r="H175" t="e">
            <v>#N/A</v>
          </cell>
        </row>
        <row r="176">
          <cell r="H176" t="e">
            <v>#N/A</v>
          </cell>
        </row>
        <row r="177">
          <cell r="H177" t="e">
            <v>#N/A</v>
          </cell>
        </row>
        <row r="178">
          <cell r="H178" t="e">
            <v>#N/A</v>
          </cell>
        </row>
        <row r="179">
          <cell r="H179" t="e">
            <v>#N/A</v>
          </cell>
        </row>
        <row r="180">
          <cell r="H180" t="e">
            <v>#N/A</v>
          </cell>
        </row>
        <row r="181">
          <cell r="H181" t="e">
            <v>#N/A</v>
          </cell>
        </row>
        <row r="182">
          <cell r="H182" t="e">
            <v>#N/A</v>
          </cell>
        </row>
        <row r="183">
          <cell r="H183" t="e">
            <v>#N/A</v>
          </cell>
        </row>
        <row r="184">
          <cell r="H184" t="e">
            <v>#N/A</v>
          </cell>
        </row>
        <row r="185">
          <cell r="H185" t="e">
            <v>#N/A</v>
          </cell>
        </row>
        <row r="186">
          <cell r="H186" t="e">
            <v>#N/A</v>
          </cell>
        </row>
        <row r="187">
          <cell r="H187" t="e">
            <v>#N/A</v>
          </cell>
        </row>
        <row r="188">
          <cell r="H188" t="e">
            <v>#N/A</v>
          </cell>
        </row>
        <row r="189">
          <cell r="H189" t="e">
            <v>#N/A</v>
          </cell>
        </row>
        <row r="190">
          <cell r="H190" t="e">
            <v>#N/A</v>
          </cell>
        </row>
        <row r="191">
          <cell r="H191" t="e">
            <v>#N/A</v>
          </cell>
        </row>
        <row r="192">
          <cell r="H192" t="e">
            <v>#N/A</v>
          </cell>
        </row>
        <row r="193">
          <cell r="H193" t="e">
            <v>#N/A</v>
          </cell>
        </row>
        <row r="194">
          <cell r="H194" t="e">
            <v>#N/A</v>
          </cell>
        </row>
        <row r="195">
          <cell r="H195" t="e">
            <v>#N/A</v>
          </cell>
        </row>
        <row r="196">
          <cell r="H196" t="e">
            <v>#N/A</v>
          </cell>
        </row>
        <row r="197">
          <cell r="H197" t="e">
            <v>#N/A</v>
          </cell>
        </row>
        <row r="198">
          <cell r="H198" t="e">
            <v>#N/A</v>
          </cell>
        </row>
        <row r="199">
          <cell r="H199" t="e">
            <v>#N/A</v>
          </cell>
        </row>
        <row r="200">
          <cell r="H200" t="e">
            <v>#N/A</v>
          </cell>
        </row>
        <row r="201">
          <cell r="H201" t="e">
            <v>#N/A</v>
          </cell>
        </row>
        <row r="202">
          <cell r="H202" t="e">
            <v>#N/A</v>
          </cell>
        </row>
        <row r="203">
          <cell r="H203" t="e">
            <v>#N/A</v>
          </cell>
        </row>
        <row r="204">
          <cell r="H204" t="e">
            <v>#N/A</v>
          </cell>
        </row>
        <row r="205">
          <cell r="H205" t="e">
            <v>#N/A</v>
          </cell>
        </row>
        <row r="206">
          <cell r="H206" t="e">
            <v>#N/A</v>
          </cell>
        </row>
        <row r="207">
          <cell r="H207" t="e">
            <v>#N/A</v>
          </cell>
        </row>
        <row r="208">
          <cell r="H208" t="e">
            <v>#N/A</v>
          </cell>
        </row>
        <row r="209">
          <cell r="H209" t="e">
            <v>#N/A</v>
          </cell>
        </row>
        <row r="210">
          <cell r="H210" t="e">
            <v>#N/A</v>
          </cell>
        </row>
        <row r="211">
          <cell r="H211" t="e">
            <v>#N/A</v>
          </cell>
        </row>
        <row r="212">
          <cell r="H212" t="e">
            <v>#N/A</v>
          </cell>
        </row>
        <row r="213">
          <cell r="H213" t="e">
            <v>#N/A</v>
          </cell>
        </row>
        <row r="214">
          <cell r="H214" t="e">
            <v>#N/A</v>
          </cell>
        </row>
        <row r="215">
          <cell r="H215" t="e">
            <v>#N/A</v>
          </cell>
        </row>
        <row r="216">
          <cell r="H216" t="e">
            <v>#N/A</v>
          </cell>
        </row>
        <row r="217">
          <cell r="H217" t="e">
            <v>#N/A</v>
          </cell>
        </row>
        <row r="218">
          <cell r="H218" t="e">
            <v>#N/A</v>
          </cell>
        </row>
        <row r="219">
          <cell r="H219" t="e">
            <v>#N/A</v>
          </cell>
        </row>
        <row r="220">
          <cell r="H220" t="e">
            <v>#N/A</v>
          </cell>
        </row>
        <row r="221">
          <cell r="H221" t="e">
            <v>#N/A</v>
          </cell>
        </row>
        <row r="222">
          <cell r="H222" t="e">
            <v>#N/A</v>
          </cell>
        </row>
        <row r="223">
          <cell r="H223" t="e">
            <v>#N/A</v>
          </cell>
        </row>
        <row r="224">
          <cell r="H224" t="e">
            <v>#N/A</v>
          </cell>
        </row>
        <row r="225">
          <cell r="H225" t="e">
            <v>#N/A</v>
          </cell>
        </row>
        <row r="226">
          <cell r="H226" t="e">
            <v>#N/A</v>
          </cell>
        </row>
        <row r="227">
          <cell r="H227" t="e">
            <v>#N/A</v>
          </cell>
        </row>
        <row r="228">
          <cell r="H228" t="e">
            <v>#N/A</v>
          </cell>
        </row>
        <row r="229">
          <cell r="H229" t="e">
            <v>#N/A</v>
          </cell>
        </row>
        <row r="230">
          <cell r="H230" t="e">
            <v>#N/A</v>
          </cell>
        </row>
        <row r="231">
          <cell r="H231" t="e">
            <v>#N/A</v>
          </cell>
        </row>
        <row r="232">
          <cell r="H232" t="e">
            <v>#N/A</v>
          </cell>
        </row>
        <row r="233">
          <cell r="H233" t="e">
            <v>#N/A</v>
          </cell>
        </row>
        <row r="234">
          <cell r="H234" t="e">
            <v>#N/A</v>
          </cell>
        </row>
        <row r="235">
          <cell r="H235" t="e">
            <v>#N/A</v>
          </cell>
        </row>
        <row r="236">
          <cell r="H236" t="e">
            <v>#N/A</v>
          </cell>
        </row>
        <row r="237">
          <cell r="H237" t="e">
            <v>#N/A</v>
          </cell>
        </row>
        <row r="238">
          <cell r="H238" t="e">
            <v>#N/A</v>
          </cell>
        </row>
        <row r="239">
          <cell r="H239" t="e">
            <v>#N/A</v>
          </cell>
        </row>
        <row r="240">
          <cell r="H240" t="e">
            <v>#N/A</v>
          </cell>
        </row>
        <row r="241">
          <cell r="H241" t="e">
            <v>#N/A</v>
          </cell>
        </row>
        <row r="242">
          <cell r="H242" t="e">
            <v>#N/A</v>
          </cell>
        </row>
        <row r="243">
          <cell r="H243" t="e">
            <v>#N/A</v>
          </cell>
        </row>
        <row r="244">
          <cell r="H244" t="e">
            <v>#N/A</v>
          </cell>
        </row>
        <row r="245">
          <cell r="H245" t="e">
            <v>#N/A</v>
          </cell>
        </row>
        <row r="246">
          <cell r="H246" t="e">
            <v>#N/A</v>
          </cell>
        </row>
        <row r="247">
          <cell r="H247" t="e">
            <v>#N/A</v>
          </cell>
        </row>
        <row r="248">
          <cell r="H248" t="e">
            <v>#N/A</v>
          </cell>
        </row>
        <row r="249">
          <cell r="H249" t="e">
            <v>#N/A</v>
          </cell>
        </row>
        <row r="250">
          <cell r="H250" t="e">
            <v>#N/A</v>
          </cell>
        </row>
        <row r="251">
          <cell r="H251" t="e">
            <v>#N/A</v>
          </cell>
        </row>
        <row r="252">
          <cell r="H252" t="e">
            <v>#N/A</v>
          </cell>
        </row>
        <row r="253">
          <cell r="H253" t="e">
            <v>#N/A</v>
          </cell>
        </row>
        <row r="254">
          <cell r="H254" t="e">
            <v>#N/A</v>
          </cell>
        </row>
        <row r="255">
          <cell r="H255" t="e">
            <v>#N/A</v>
          </cell>
        </row>
        <row r="256">
          <cell r="H256" t="e">
            <v>#N/A</v>
          </cell>
        </row>
        <row r="257">
          <cell r="H257" t="e">
            <v>#N/A</v>
          </cell>
        </row>
        <row r="258">
          <cell r="H258" t="e">
            <v>#N/A</v>
          </cell>
        </row>
        <row r="259">
          <cell r="H259" t="e">
            <v>#N/A</v>
          </cell>
        </row>
        <row r="260">
          <cell r="H260" t="e">
            <v>#N/A</v>
          </cell>
        </row>
        <row r="261">
          <cell r="H261" t="e">
            <v>#N/A</v>
          </cell>
        </row>
        <row r="262">
          <cell r="H262" t="e">
            <v>#N/A</v>
          </cell>
        </row>
        <row r="263">
          <cell r="H263" t="e">
            <v>#N/A</v>
          </cell>
        </row>
        <row r="264">
          <cell r="H264" t="e">
            <v>#N/A</v>
          </cell>
        </row>
        <row r="265">
          <cell r="H265" t="e">
            <v>#N/A</v>
          </cell>
        </row>
        <row r="266">
          <cell r="H266" t="e">
            <v>#N/A</v>
          </cell>
        </row>
        <row r="267">
          <cell r="H267" t="e">
            <v>#N/A</v>
          </cell>
        </row>
        <row r="268">
          <cell r="H268" t="e">
            <v>#N/A</v>
          </cell>
        </row>
        <row r="269">
          <cell r="H269" t="e">
            <v>#N/A</v>
          </cell>
        </row>
        <row r="270">
          <cell r="H270" t="e">
            <v>#N/A</v>
          </cell>
        </row>
        <row r="271">
          <cell r="H271" t="e">
            <v>#N/A</v>
          </cell>
        </row>
        <row r="272">
          <cell r="H272" t="e">
            <v>#N/A</v>
          </cell>
        </row>
        <row r="273">
          <cell r="H273" t="e">
            <v>#N/A</v>
          </cell>
        </row>
        <row r="274">
          <cell r="H274" t="e">
            <v>#N/A</v>
          </cell>
        </row>
        <row r="275">
          <cell r="H275" t="e">
            <v>#N/A</v>
          </cell>
        </row>
        <row r="276">
          <cell r="H276" t="e">
            <v>#N/A</v>
          </cell>
        </row>
        <row r="277">
          <cell r="H277" t="e">
            <v>#N/A</v>
          </cell>
        </row>
        <row r="278">
          <cell r="H278" t="e">
            <v>#N/A</v>
          </cell>
        </row>
        <row r="279">
          <cell r="H279" t="e">
            <v>#N/A</v>
          </cell>
        </row>
        <row r="280">
          <cell r="H280" t="e">
            <v>#N/A</v>
          </cell>
        </row>
        <row r="281">
          <cell r="H281" t="e">
            <v>#N/A</v>
          </cell>
        </row>
        <row r="282">
          <cell r="H282" t="e">
            <v>#N/A</v>
          </cell>
        </row>
        <row r="283">
          <cell r="H283" t="e">
            <v>#N/A</v>
          </cell>
        </row>
        <row r="284">
          <cell r="H284" t="e">
            <v>#N/A</v>
          </cell>
        </row>
        <row r="285">
          <cell r="H285" t="e">
            <v>#N/A</v>
          </cell>
        </row>
        <row r="286">
          <cell r="H286" t="e">
            <v>#N/A</v>
          </cell>
        </row>
        <row r="287">
          <cell r="H287" t="e">
            <v>#N/A</v>
          </cell>
        </row>
        <row r="288">
          <cell r="H288" t="e">
            <v>#N/A</v>
          </cell>
        </row>
        <row r="289">
          <cell r="H289" t="e">
            <v>#N/A</v>
          </cell>
        </row>
        <row r="290">
          <cell r="H290" t="e">
            <v>#N/A</v>
          </cell>
        </row>
        <row r="291">
          <cell r="H291" t="e">
            <v>#N/A</v>
          </cell>
        </row>
        <row r="292">
          <cell r="H292" t="e">
            <v>#N/A</v>
          </cell>
        </row>
        <row r="293">
          <cell r="H293" t="e">
            <v>#N/A</v>
          </cell>
        </row>
        <row r="294">
          <cell r="H294" t="e">
            <v>#N/A</v>
          </cell>
        </row>
        <row r="295">
          <cell r="H295" t="e">
            <v>#N/A</v>
          </cell>
        </row>
        <row r="296">
          <cell r="H296" t="e">
            <v>#N/A</v>
          </cell>
        </row>
        <row r="297">
          <cell r="H297" t="e">
            <v>#N/A</v>
          </cell>
        </row>
        <row r="298">
          <cell r="H298" t="e">
            <v>#N/A</v>
          </cell>
        </row>
        <row r="299">
          <cell r="H299" t="e">
            <v>#N/A</v>
          </cell>
        </row>
        <row r="300">
          <cell r="H300" t="e">
            <v>#N/A</v>
          </cell>
        </row>
        <row r="301">
          <cell r="H301" t="e">
            <v>#N/A</v>
          </cell>
        </row>
        <row r="302">
          <cell r="H302" t="e">
            <v>#N/A</v>
          </cell>
        </row>
        <row r="303">
          <cell r="H303" t="e">
            <v>#N/A</v>
          </cell>
        </row>
        <row r="304">
          <cell r="H304" t="e">
            <v>#N/A</v>
          </cell>
        </row>
        <row r="305">
          <cell r="H305" t="e">
            <v>#N/A</v>
          </cell>
        </row>
        <row r="306">
          <cell r="H306" t="e">
            <v>#N/A</v>
          </cell>
        </row>
        <row r="307">
          <cell r="H307" t="e">
            <v>#N/A</v>
          </cell>
        </row>
        <row r="308">
          <cell r="H308" t="e">
            <v>#N/A</v>
          </cell>
        </row>
        <row r="309">
          <cell r="H309" t="e">
            <v>#N/A</v>
          </cell>
        </row>
        <row r="310">
          <cell r="H310" t="e">
            <v>#N/A</v>
          </cell>
        </row>
        <row r="311">
          <cell r="H311" t="e">
            <v>#N/A</v>
          </cell>
        </row>
        <row r="312">
          <cell r="H312" t="e">
            <v>#N/A</v>
          </cell>
        </row>
        <row r="313">
          <cell r="H313" t="e">
            <v>#N/A</v>
          </cell>
        </row>
        <row r="314">
          <cell r="H314" t="e">
            <v>#N/A</v>
          </cell>
        </row>
        <row r="315">
          <cell r="H315" t="e">
            <v>#N/A</v>
          </cell>
        </row>
        <row r="316">
          <cell r="H316" t="e">
            <v>#N/A</v>
          </cell>
        </row>
        <row r="317">
          <cell r="H317" t="e">
            <v>#N/A</v>
          </cell>
        </row>
        <row r="318">
          <cell r="H318" t="e">
            <v>#N/A</v>
          </cell>
        </row>
        <row r="319">
          <cell r="H319" t="e">
            <v>#N/A</v>
          </cell>
        </row>
        <row r="320">
          <cell r="H320" t="e">
            <v>#N/A</v>
          </cell>
        </row>
        <row r="321">
          <cell r="H321" t="e">
            <v>#N/A</v>
          </cell>
        </row>
        <row r="322">
          <cell r="H322" t="e">
            <v>#N/A</v>
          </cell>
        </row>
        <row r="323">
          <cell r="H323" t="e">
            <v>#N/A</v>
          </cell>
        </row>
        <row r="324">
          <cell r="H324" t="e">
            <v>#N/A</v>
          </cell>
        </row>
        <row r="325">
          <cell r="H325" t="e">
            <v>#N/A</v>
          </cell>
        </row>
        <row r="326">
          <cell r="H326" t="e">
            <v>#N/A</v>
          </cell>
        </row>
        <row r="327">
          <cell r="H327" t="e">
            <v>#N/A</v>
          </cell>
        </row>
        <row r="328">
          <cell r="H328" t="e">
            <v>#N/A</v>
          </cell>
        </row>
        <row r="329">
          <cell r="H329" t="e">
            <v>#N/A</v>
          </cell>
        </row>
        <row r="330">
          <cell r="H330" t="e">
            <v>#N/A</v>
          </cell>
        </row>
        <row r="331">
          <cell r="H331" t="e">
            <v>#N/A</v>
          </cell>
        </row>
        <row r="332">
          <cell r="H332" t="e">
            <v>#N/A</v>
          </cell>
        </row>
        <row r="333">
          <cell r="H333" t="e">
            <v>#N/A</v>
          </cell>
        </row>
        <row r="334">
          <cell r="H334" t="e">
            <v>#N/A</v>
          </cell>
        </row>
        <row r="335">
          <cell r="H335" t="e">
            <v>#N/A</v>
          </cell>
        </row>
        <row r="336">
          <cell r="H336" t="e">
            <v>#N/A</v>
          </cell>
        </row>
        <row r="337">
          <cell r="H337" t="e">
            <v>#N/A</v>
          </cell>
        </row>
        <row r="338">
          <cell r="H338" t="e">
            <v>#N/A</v>
          </cell>
        </row>
        <row r="339">
          <cell r="H339" t="e">
            <v>#N/A</v>
          </cell>
        </row>
        <row r="340">
          <cell r="H340" t="e">
            <v>#N/A</v>
          </cell>
        </row>
        <row r="341">
          <cell r="H341" t="e">
            <v>#N/A</v>
          </cell>
        </row>
        <row r="342">
          <cell r="H342" t="e">
            <v>#N/A</v>
          </cell>
        </row>
        <row r="343">
          <cell r="H343" t="e">
            <v>#N/A</v>
          </cell>
        </row>
        <row r="344">
          <cell r="H344" t="e">
            <v>#N/A</v>
          </cell>
        </row>
        <row r="345">
          <cell r="H345" t="e">
            <v>#N/A</v>
          </cell>
        </row>
        <row r="346">
          <cell r="H346" t="e">
            <v>#N/A</v>
          </cell>
        </row>
        <row r="347">
          <cell r="H347" t="e">
            <v>#N/A</v>
          </cell>
        </row>
        <row r="348">
          <cell r="H348" t="e">
            <v>#N/A</v>
          </cell>
        </row>
        <row r="349">
          <cell r="H349" t="e">
            <v>#N/A</v>
          </cell>
        </row>
        <row r="350">
          <cell r="H350" t="e">
            <v>#N/A</v>
          </cell>
        </row>
        <row r="351">
          <cell r="H351" t="e">
            <v>#N/A</v>
          </cell>
        </row>
        <row r="352">
          <cell r="H352" t="e">
            <v>#N/A</v>
          </cell>
        </row>
        <row r="353">
          <cell r="H353" t="e">
            <v>#N/A</v>
          </cell>
        </row>
        <row r="354">
          <cell r="H354" t="e">
            <v>#N/A</v>
          </cell>
        </row>
        <row r="355">
          <cell r="H355" t="e">
            <v>#N/A</v>
          </cell>
        </row>
        <row r="356">
          <cell r="H356" t="e">
            <v>#N/A</v>
          </cell>
        </row>
        <row r="357">
          <cell r="H357" t="e">
            <v>#N/A</v>
          </cell>
        </row>
        <row r="358">
          <cell r="H358" t="e">
            <v>#N/A</v>
          </cell>
        </row>
        <row r="359">
          <cell r="H359" t="e">
            <v>#N/A</v>
          </cell>
        </row>
        <row r="360">
          <cell r="H360" t="e">
            <v>#N/A</v>
          </cell>
        </row>
        <row r="361">
          <cell r="H361" t="e">
            <v>#N/A</v>
          </cell>
        </row>
        <row r="362">
          <cell r="H362" t="e">
            <v>#N/A</v>
          </cell>
        </row>
        <row r="363">
          <cell r="H363" t="e">
            <v>#N/A</v>
          </cell>
        </row>
        <row r="364">
          <cell r="H364" t="e">
            <v>#N/A</v>
          </cell>
        </row>
        <row r="365">
          <cell r="H365" t="e">
            <v>#N/A</v>
          </cell>
        </row>
        <row r="366">
          <cell r="H366" t="e">
            <v>#N/A</v>
          </cell>
        </row>
        <row r="367">
          <cell r="H367" t="e">
            <v>#N/A</v>
          </cell>
        </row>
        <row r="368">
          <cell r="H368" t="e">
            <v>#N/A</v>
          </cell>
        </row>
        <row r="369">
          <cell r="H369" t="e">
            <v>#N/A</v>
          </cell>
        </row>
        <row r="370">
          <cell r="H370" t="e">
            <v>#N/A</v>
          </cell>
        </row>
        <row r="371">
          <cell r="H371" t="e">
            <v>#N/A</v>
          </cell>
        </row>
        <row r="372">
          <cell r="H372" t="e">
            <v>#N/A</v>
          </cell>
        </row>
        <row r="373">
          <cell r="H373" t="e">
            <v>#N/A</v>
          </cell>
        </row>
      </sheetData>
      <sheetData sheetId="5">
        <row r="2">
          <cell r="A2" t="str">
            <v>00001</v>
          </cell>
          <cell r="B2" t="str">
            <v>ONCF</v>
          </cell>
          <cell r="C2" t="str">
            <v>Agenda de poche 2024 (DDV)</v>
          </cell>
          <cell r="D2">
            <v>5</v>
          </cell>
          <cell r="E2" t="str">
            <v>T10</v>
          </cell>
          <cell r="H2" t="str">
            <v>14.284.505</v>
          </cell>
          <cell r="I2" t="str">
            <v>Lyreco (punchout)</v>
          </cell>
          <cell r="J2" t="str">
            <v>Bonnet avec rabat Beechfield BF045 - orange fluo - taille unique</v>
          </cell>
          <cell r="K2">
            <v>1.91</v>
          </cell>
          <cell r="L2" t="str">
            <v>T15</v>
          </cell>
          <cell r="O2" t="str">
            <v>0HOP70001</v>
          </cell>
          <cell r="P2" t="str">
            <v>RG (punchout)</v>
          </cell>
          <cell r="Q2" t="str">
            <v>Charlotte ronde x100 - KOLMI HOPEN</v>
          </cell>
          <cell r="R2">
            <v>4.12</v>
          </cell>
          <cell r="S2" t="str">
            <v>T22</v>
          </cell>
          <cell r="V2" t="str">
            <v>RSN361056SNCF</v>
          </cell>
          <cell r="W2" t="str">
            <v>REXEL</v>
          </cell>
          <cell r="X2" t="str">
            <v>1 blIster de 10 ENR IndustrIal AA LR6</v>
          </cell>
          <cell r="Y2">
            <v>1.766</v>
          </cell>
          <cell r="Z2" t="str">
            <v>T6</v>
          </cell>
          <cell r="AF2" t="str">
            <v>Coti</v>
          </cell>
        </row>
        <row r="3">
          <cell r="A3" t="str">
            <v>23157</v>
          </cell>
          <cell r="B3" t="str">
            <v>ALDA</v>
          </cell>
          <cell r="C3" t="str">
            <v>Agraffeuse 24/6-26/6</v>
          </cell>
          <cell r="D3">
            <v>7.18</v>
          </cell>
          <cell r="E3" t="str">
            <v>T9</v>
          </cell>
          <cell r="H3" t="str">
            <v>0BA1013046</v>
          </cell>
          <cell r="I3" t="str">
            <v>RG (punchout)</v>
          </cell>
          <cell r="J3" t="str">
            <v>Bouchons d'oreilles jetables MAX 10130</v>
          </cell>
          <cell r="K3">
            <v>17.260000000000002</v>
          </cell>
          <cell r="L3" t="str">
            <v>T27</v>
          </cell>
          <cell r="O3" t="str">
            <v>0HOP10100</v>
          </cell>
          <cell r="P3" t="str">
            <v>RG (punchout)</v>
          </cell>
          <cell r="Q3" t="str">
            <v>Surchaussures Classic bleues x100</v>
          </cell>
          <cell r="R3">
            <v>2.98</v>
          </cell>
          <cell r="S3" t="str">
            <v>T22</v>
          </cell>
          <cell r="V3" t="str">
            <v>RSN361063SNCF</v>
          </cell>
          <cell r="W3" t="str">
            <v>REXEL</v>
          </cell>
          <cell r="X3" t="str">
            <v>1 blIster de 10 ENR IndustrIal AAA LR03</v>
          </cell>
          <cell r="Y3">
            <v>1.6809000000000001</v>
          </cell>
          <cell r="Z3" t="str">
            <v>T6</v>
          </cell>
          <cell r="AF3" t="str">
            <v>Bordier</v>
          </cell>
        </row>
        <row r="4">
          <cell r="A4" t="str">
            <v>34466</v>
          </cell>
          <cell r="B4" t="str">
            <v>ALDA</v>
          </cell>
          <cell r="C4" t="str">
            <v>Bic 4 couleurs</v>
          </cell>
          <cell r="D4">
            <v>1.76</v>
          </cell>
          <cell r="E4" t="str">
            <v>T9</v>
          </cell>
          <cell r="H4" t="str">
            <v>S1-000636</v>
          </cell>
          <cell r="I4" t="str">
            <v>RG (punchout)</v>
          </cell>
          <cell r="J4" t="str">
            <v>Casque de sécurité Evolite orange Visiteur</v>
          </cell>
          <cell r="K4">
            <v>21.14</v>
          </cell>
          <cell r="L4" t="str">
            <v>T6</v>
          </cell>
          <cell r="O4" t="str">
            <v>AR1289</v>
          </cell>
          <cell r="P4" t="str">
            <v>ORAPI</v>
          </cell>
          <cell r="Q4" t="str">
            <v>ENSEMBLE BALAYETTE NYLON ET PELLE PLASTIQUE</v>
          </cell>
          <cell r="R4">
            <v>1.3</v>
          </cell>
          <cell r="S4" t="str">
            <v>T22</v>
          </cell>
          <cell r="V4" t="str">
            <v>RSN361094SNCF</v>
          </cell>
          <cell r="W4" t="str">
            <v>REXEL</v>
          </cell>
          <cell r="X4" t="str">
            <v>1 blIster de 12 piles IndustrIal 9V 6LR61</v>
          </cell>
          <cell r="Y4">
            <v>8.4042999999999992</v>
          </cell>
          <cell r="Z4" t="str">
            <v>T6</v>
          </cell>
          <cell r="AF4" t="str">
            <v>Verdino</v>
          </cell>
        </row>
        <row r="5">
          <cell r="A5" t="str">
            <v>63205</v>
          </cell>
          <cell r="B5" t="str">
            <v>ALDA</v>
          </cell>
          <cell r="C5" t="str">
            <v>BLOC BUREAU 100F A6 60G 5X5</v>
          </cell>
          <cell r="D5">
            <v>0.71</v>
          </cell>
          <cell r="E5" t="str">
            <v>T10</v>
          </cell>
          <cell r="H5" t="str">
            <v>BIZ731001SNCF</v>
          </cell>
          <cell r="I5" t="str">
            <v>REXEL</v>
          </cell>
          <cell r="J5" t="str">
            <v>Casque électrique</v>
          </cell>
          <cell r="K5">
            <v>114.81</v>
          </cell>
          <cell r="L5" t="str">
            <v>T6</v>
          </cell>
          <cell r="O5" t="str">
            <v>THO5908</v>
          </cell>
          <cell r="P5" t="str">
            <v>ORAPI</v>
          </cell>
          <cell r="Q5" t="str">
            <v xml:space="preserve">BROSSE MAIN ET ONGLES A POIGNEE ALIMENTAIRE BLANC </v>
          </cell>
          <cell r="R5">
            <v>1.5</v>
          </cell>
          <cell r="S5" t="str">
            <v>T22</v>
          </cell>
          <cell r="V5" t="str">
            <v>RSN248357SNCF</v>
          </cell>
          <cell r="W5" t="str">
            <v>REXEL</v>
          </cell>
          <cell r="X5" t="str">
            <v>1 Bte de 2 ENR CR2032 LIthIum</v>
          </cell>
          <cell r="Y5">
            <v>2.06</v>
          </cell>
          <cell r="Z5" t="str">
            <v>T6</v>
          </cell>
          <cell r="AF5" t="str">
            <v>Kouame</v>
          </cell>
        </row>
        <row r="6">
          <cell r="A6" t="str">
            <v>63208</v>
          </cell>
          <cell r="B6" t="str">
            <v>ALDA</v>
          </cell>
          <cell r="C6" t="str">
            <v>Bloc direction A5 petit carreaux</v>
          </cell>
          <cell r="D6">
            <v>0.74</v>
          </cell>
          <cell r="E6" t="str">
            <v>T10</v>
          </cell>
          <cell r="H6" t="str">
            <v>01-003636</v>
          </cell>
          <cell r="I6" t="str">
            <v>RG (punchout)</v>
          </cell>
          <cell r="J6" t="str">
            <v>Casque EVO5 Dualswitch orange multinormes - JSP - avec jugulaire</v>
          </cell>
          <cell r="K6">
            <v>31.41</v>
          </cell>
          <cell r="L6" t="str">
            <v>T6</v>
          </cell>
          <cell r="O6" t="str">
            <v>THO5010</v>
          </cell>
          <cell r="P6" t="str">
            <v>ORAPI</v>
          </cell>
          <cell r="Q6" t="str">
            <v>BROSSE A MAIN DROITE MI DURE BLANC SANS POIGNEE</v>
          </cell>
          <cell r="R6">
            <v>3.85</v>
          </cell>
          <cell r="S6" t="str">
            <v>T22</v>
          </cell>
          <cell r="V6" t="str">
            <v>149808</v>
          </cell>
          <cell r="W6" t="str">
            <v>LEGALLAIS</v>
          </cell>
          <cell r="X6" t="str">
            <v>10 FORETS HSS-CO 6,0X57X93MM STANDARD</v>
          </cell>
          <cell r="Y6">
            <v>25.13</v>
          </cell>
          <cell r="Z6" t="str">
            <v>Distribué</v>
          </cell>
          <cell r="AF6" t="str">
            <v>Burchielli</v>
          </cell>
        </row>
        <row r="7">
          <cell r="A7" t="str">
            <v>64076</v>
          </cell>
          <cell r="B7" t="str">
            <v>ALDA</v>
          </cell>
          <cell r="C7" t="str">
            <v>Bloc note Rodhia A5 petits carreaux</v>
          </cell>
          <cell r="D7">
            <v>2.38</v>
          </cell>
          <cell r="E7" t="str">
            <v>T10</v>
          </cell>
          <cell r="H7" t="str">
            <v>7.729.436</v>
          </cell>
          <cell r="I7" t="str">
            <v>Lyreco (punchout)</v>
          </cell>
          <cell r="J7" t="str">
            <v>CASQUE HONEYWELL TURBOSHIELD 1031</v>
          </cell>
          <cell r="K7">
            <v>18.920000000000002</v>
          </cell>
          <cell r="L7" t="str">
            <v>T2</v>
          </cell>
          <cell r="O7" t="str">
            <v>AR755</v>
          </cell>
          <cell r="P7" t="str">
            <v>ORAPI</v>
          </cell>
          <cell r="Q7" t="str">
            <v>LOT 10 TAMPONS VERT SUR EPONGE Dimensions : 13 x 9 x 3.4 cm</v>
          </cell>
          <cell r="R7">
            <v>4.41</v>
          </cell>
          <cell r="S7" t="str">
            <v>T22</v>
          </cell>
          <cell r="V7" t="str">
            <v>593822</v>
          </cell>
          <cell r="W7" t="str">
            <v>CENPAC</v>
          </cell>
          <cell r="X7" t="str">
            <v>18 RLX RUBAN ADH PVC SOLVANT MARQUAGE AU SOL JAUNE/NOIR</v>
          </cell>
          <cell r="Y7">
            <v>70.489999999999995</v>
          </cell>
          <cell r="Z7" t="str">
            <v>T11</v>
          </cell>
          <cell r="AF7" t="str">
            <v>Boens</v>
          </cell>
        </row>
        <row r="8">
          <cell r="A8" t="str">
            <v>64075</v>
          </cell>
          <cell r="B8" t="str">
            <v>ALDA</v>
          </cell>
          <cell r="C8" t="str">
            <v>Bloc note Rodhia A6 petits carreaux</v>
          </cell>
          <cell r="D8">
            <v>2.4900000000000002</v>
          </cell>
          <cell r="E8" t="str">
            <v>T10</v>
          </cell>
          <cell r="H8" t="str">
            <v>01-005100</v>
          </cell>
          <cell r="I8" t="str">
            <v>RG (punchout)</v>
          </cell>
          <cell r="J8" t="str">
            <v>Casquette orange logoté SNCF</v>
          </cell>
          <cell r="K8">
            <v>23.36</v>
          </cell>
          <cell r="L8" t="str">
            <v>T5</v>
          </cell>
          <cell r="O8" t="str">
            <v>AR1718CT</v>
          </cell>
          <cell r="P8" t="str">
            <v>ORAPI</v>
          </cell>
          <cell r="Q8" t="str">
            <v>48 RECHARGES DE 25 SACHETS PLASTIQUE POUR PROTECTION FEMININE</v>
          </cell>
          <cell r="R8">
            <v>60.16</v>
          </cell>
          <cell r="S8" t="str">
            <v>T22</v>
          </cell>
          <cell r="V8" t="str">
            <v>432281</v>
          </cell>
          <cell r="W8" t="str">
            <v>LEGALLAIS</v>
          </cell>
          <cell r="X8" t="str">
            <v>1XDREMEL 290 GRAVEUR(35W), 1 POINTE-1 POCHOIR</v>
          </cell>
          <cell r="Y8">
            <v>29.57</v>
          </cell>
          <cell r="Z8" t="str">
            <v>T6</v>
          </cell>
          <cell r="AF8" t="str">
            <v>Goujon</v>
          </cell>
        </row>
        <row r="9">
          <cell r="A9" t="str">
            <v>29693</v>
          </cell>
          <cell r="B9" t="str">
            <v>ALDA</v>
          </cell>
          <cell r="C9" t="str">
            <v>Boite de 10 Chemises à élastique asortis</v>
          </cell>
          <cell r="D9">
            <v>7.44</v>
          </cell>
          <cell r="E9" t="str">
            <v>T10</v>
          </cell>
          <cell r="H9" t="str">
            <v>13.179.857</v>
          </cell>
          <cell r="I9" t="str">
            <v>Lyreco (punchout)</v>
          </cell>
          <cell r="J9" t="str">
            <v>Casquette orange sans logo</v>
          </cell>
          <cell r="K9">
            <v>26.09</v>
          </cell>
          <cell r="L9" t="str">
            <v>T5</v>
          </cell>
          <cell r="O9" t="str">
            <v>THO5065BB</v>
          </cell>
          <cell r="P9" t="str">
            <v>ORAPI</v>
          </cell>
          <cell r="Q9" t="str">
            <v xml:space="preserve">Raclette polypro bleu avec mousse blanche </v>
          </cell>
          <cell r="R9">
            <v>11.13</v>
          </cell>
          <cell r="S9" t="str">
            <v>T22</v>
          </cell>
          <cell r="V9" t="str">
            <v>AIRFLEX-S06</v>
          </cell>
          <cell r="W9" t="str">
            <v>Staubi</v>
          </cell>
          <cell r="X9" t="str">
            <v>25 m tuyau STAUBLI en caoutcho</v>
          </cell>
          <cell r="Y9">
            <v>81.400000000000006</v>
          </cell>
          <cell r="Z9" t="str">
            <v>Distribué</v>
          </cell>
          <cell r="AF9" t="str">
            <v>Le Groux</v>
          </cell>
        </row>
        <row r="10">
          <cell r="A10" t="str">
            <v>20847</v>
          </cell>
          <cell r="B10" t="str">
            <v>ALDA</v>
          </cell>
          <cell r="C10" t="str">
            <v>Boite de 10 Criterium 0.5mm</v>
          </cell>
          <cell r="D10">
            <v>1.84</v>
          </cell>
          <cell r="E10" t="str">
            <v>T9</v>
          </cell>
          <cell r="H10" t="str">
            <v>14.287.265</v>
          </cell>
          <cell r="I10" t="str">
            <v>Lyreco (punchout)</v>
          </cell>
          <cell r="J10" t="str">
            <v>Ceinture 125cm (paquet de 5)</v>
          </cell>
          <cell r="K10">
            <v>20.82</v>
          </cell>
          <cell r="L10" t="str">
            <v>T16</v>
          </cell>
          <cell r="O10" t="str">
            <v>AR1911</v>
          </cell>
          <cell r="P10" t="str">
            <v>ORAPI</v>
          </cell>
          <cell r="Q10" t="str">
            <v xml:space="preserve">1 BALAI DROIT SOIE GRISE 38CM </v>
          </cell>
          <cell r="R10">
            <v>4.55</v>
          </cell>
          <cell r="S10" t="str">
            <v>T22</v>
          </cell>
          <cell r="V10">
            <v>359178</v>
          </cell>
          <cell r="W10" t="str">
            <v>CENPAC</v>
          </cell>
          <cell r="X10" t="str">
            <v>36 RLX RUBAN ADH BLANC "FRAGILE" 28 48MMX100M</v>
          </cell>
          <cell r="Y10">
            <v>64.25</v>
          </cell>
          <cell r="Z10" t="str">
            <v>T11</v>
          </cell>
          <cell r="AF10" t="str">
            <v>Oudart</v>
          </cell>
        </row>
        <row r="11">
          <cell r="A11" t="str">
            <v>73759</v>
          </cell>
          <cell r="B11" t="str">
            <v>ALDA</v>
          </cell>
          <cell r="C11" t="str">
            <v>Boite de 10 lacets textile+enrouleur</v>
          </cell>
          <cell r="D11">
            <v>7.59</v>
          </cell>
          <cell r="E11" t="str">
            <v>T8</v>
          </cell>
          <cell r="H11" t="str">
            <v xml:space="preserve">CHAIN-SSNI </v>
          </cell>
          <cell r="I11" t="str">
            <v>OUTILACIER</v>
          </cell>
          <cell r="J11" t="str">
            <v>CHAINETTE SANS NICKEL (DDV)</v>
          </cell>
          <cell r="K11">
            <v>1.71</v>
          </cell>
          <cell r="L11" t="str">
            <v>T7</v>
          </cell>
          <cell r="O11" t="str">
            <v>0DEBSSP100ML</v>
          </cell>
          <cell r="P11" t="str">
            <v>RG (punchout)</v>
          </cell>
          <cell r="Q11" t="str">
            <v>Crème de soin Stokolan Sensitive PURE 100ML - SC JOHNSON x12</v>
          </cell>
          <cell r="R11">
            <v>58.92</v>
          </cell>
          <cell r="S11" t="str">
            <v>T23</v>
          </cell>
          <cell r="V11" t="str">
            <v>357161</v>
          </cell>
          <cell r="W11" t="str">
            <v>CENPAC</v>
          </cell>
          <cell r="X11" t="str">
            <v>36 RLX RUBAN ADH PP HM HAVANE 35 50MMX132M</v>
          </cell>
          <cell r="Y11">
            <v>149.4</v>
          </cell>
          <cell r="Z11" t="str">
            <v>T11</v>
          </cell>
          <cell r="AF11" t="str">
            <v>Berthommier</v>
          </cell>
        </row>
        <row r="12">
          <cell r="A12" t="str">
            <v>35563</v>
          </cell>
          <cell r="B12" t="str">
            <v>ALDA</v>
          </cell>
          <cell r="C12" t="str">
            <v>Boite de 10 Porte carte double</v>
          </cell>
          <cell r="D12">
            <v>29.29</v>
          </cell>
          <cell r="E12" t="str">
            <v>T8</v>
          </cell>
          <cell r="H12" t="str">
            <v>14.873.842</v>
          </cell>
          <cell r="I12" t="str">
            <v>Lyreco (punchout)</v>
          </cell>
          <cell r="J12" t="str">
            <v>Chaussure de securite - JALAS - T35</v>
          </cell>
          <cell r="K12">
            <v>107.99</v>
          </cell>
          <cell r="L12" t="str">
            <v>T18</v>
          </cell>
          <cell r="O12" t="str">
            <v>0DEBTVC100ML</v>
          </cell>
          <cell r="P12" t="str">
            <v>RG (punchout)</v>
          </cell>
          <cell r="Q12" t="str">
            <v xml:space="preserve">Crème de protection spécifique TRAVABON CLASSIC - SC JOHNSON </v>
          </cell>
          <cell r="R12">
            <v>3.52</v>
          </cell>
          <cell r="S12" t="str">
            <v>T23</v>
          </cell>
          <cell r="V12">
            <v>359178</v>
          </cell>
          <cell r="W12" t="str">
            <v>CENPAC</v>
          </cell>
          <cell r="X12" t="str">
            <v>36 RLX RUBAN ADH PP TRANSP 40 50MMX100M</v>
          </cell>
          <cell r="Y12">
            <v>126.22</v>
          </cell>
          <cell r="Z12" t="str">
            <v>T11</v>
          </cell>
          <cell r="AF12" t="str">
            <v>Ouaazizi</v>
          </cell>
        </row>
        <row r="13">
          <cell r="A13" t="str">
            <v>19348</v>
          </cell>
          <cell r="B13" t="str">
            <v>ALDA</v>
          </cell>
          <cell r="C13" t="str">
            <v>Boite de 100 Anneaux pour reliure</v>
          </cell>
          <cell r="D13">
            <v>5.88</v>
          </cell>
          <cell r="E13" t="str">
            <v>T8</v>
          </cell>
          <cell r="H13" t="str">
            <v>14.873.727</v>
          </cell>
          <cell r="I13" t="str">
            <v>Lyreco (punchout)</v>
          </cell>
          <cell r="J13" t="str">
            <v>Chaussure de securite - JALAS - T36</v>
          </cell>
          <cell r="K13">
            <v>107.99</v>
          </cell>
          <cell r="L13" t="str">
            <v>T18</v>
          </cell>
          <cell r="O13" t="str">
            <v>0DEBSFC100ML</v>
          </cell>
          <cell r="P13" t="str">
            <v>RG (punchout)</v>
          </cell>
          <cell r="Q13" t="str">
            <v>Spray déodorant pieds STOKODERM FOOT CARE SFC100ML - SC JOHNSON</v>
          </cell>
          <cell r="R13">
            <v>6.95</v>
          </cell>
          <cell r="S13" t="str">
            <v>T23</v>
          </cell>
          <cell r="V13" t="str">
            <v>590087</v>
          </cell>
          <cell r="W13" t="str">
            <v>CENPAC</v>
          </cell>
          <cell r="X13" t="str">
            <v>6 BOB FILM ETIRAB MANUEL CAST ROUGE 20 450MMX270M</v>
          </cell>
          <cell r="Y13">
            <v>60.9</v>
          </cell>
          <cell r="Z13" t="str">
            <v>T11</v>
          </cell>
        </row>
        <row r="14">
          <cell r="A14" t="str">
            <v>10186</v>
          </cell>
          <cell r="B14" t="str">
            <v>ALDA</v>
          </cell>
          <cell r="C14" t="str">
            <v>Boite de 100 Attaches croisées</v>
          </cell>
          <cell r="D14">
            <v>2.74</v>
          </cell>
          <cell r="E14" t="str">
            <v>T9</v>
          </cell>
          <cell r="H14" t="str">
            <v>14.873.738</v>
          </cell>
          <cell r="I14" t="str">
            <v>Lyreco (punchout)</v>
          </cell>
          <cell r="J14" t="str">
            <v>Chaussure de securite - JALAS - T37</v>
          </cell>
          <cell r="K14">
            <v>107.99</v>
          </cell>
          <cell r="L14" t="str">
            <v>T18</v>
          </cell>
          <cell r="O14" t="str">
            <v>0DEBKSP250ML</v>
          </cell>
          <cell r="P14" t="str">
            <v>RG (punchout)</v>
          </cell>
          <cell r="Q14" t="str">
            <v>Pâte nettoyante Kresto Special ULTRA tube - SC JOHNSON - salissure peinture</v>
          </cell>
          <cell r="R14">
            <v>5.59</v>
          </cell>
          <cell r="S14" t="str">
            <v>T23</v>
          </cell>
          <cell r="V14" t="str">
            <v>569985</v>
          </cell>
          <cell r="W14" t="str">
            <v>CENPAC</v>
          </cell>
          <cell r="X14" t="str">
            <v>6 BOB FILM ETIRABLE MANUEL BLEU OPAQUE 20 450MMX270M</v>
          </cell>
          <cell r="Y14">
            <v>60.75</v>
          </cell>
          <cell r="Z14" t="str">
            <v>T11</v>
          </cell>
        </row>
        <row r="15">
          <cell r="A15" t="str">
            <v>84825</v>
          </cell>
          <cell r="B15" t="str">
            <v>ALDA</v>
          </cell>
          <cell r="C15" t="str">
            <v>Boite de 100 Bic chrystal noir retractable</v>
          </cell>
          <cell r="D15">
            <v>37.659999999999997</v>
          </cell>
          <cell r="E15" t="str">
            <v>T9</v>
          </cell>
          <cell r="H15" t="str">
            <v>14.874.093</v>
          </cell>
          <cell r="I15" t="str">
            <v>Lyreco (punchout)</v>
          </cell>
          <cell r="J15" t="str">
            <v>Chaussure de securite - JALAS - T38</v>
          </cell>
          <cell r="K15">
            <v>107.99</v>
          </cell>
          <cell r="L15" t="str">
            <v>T18</v>
          </cell>
          <cell r="O15" t="str">
            <v>AR5610</v>
          </cell>
          <cell r="P15" t="str">
            <v>ORAPI</v>
          </cell>
          <cell r="Q15" t="str">
            <v xml:space="preserve">1 CT 8 X25 SACS 50L - PEBD TRANSPARENT FT 700*1050 - 42µ </v>
          </cell>
          <cell r="R15">
            <v>34.72</v>
          </cell>
          <cell r="S15" t="str">
            <v>T23</v>
          </cell>
          <cell r="V15" t="str">
            <v>588960</v>
          </cell>
          <cell r="W15" t="str">
            <v>CENPAC</v>
          </cell>
          <cell r="X15" t="str">
            <v>6 BOB FILM ETIRABLE MANUEL TRANSP 20 450MMX300M</v>
          </cell>
          <cell r="Y15">
            <v>49.37</v>
          </cell>
          <cell r="Z15" t="str">
            <v>T11</v>
          </cell>
        </row>
        <row r="16">
          <cell r="A16" t="str">
            <v>63305</v>
          </cell>
          <cell r="B16" t="str">
            <v>ALDA</v>
          </cell>
          <cell r="C16" t="str">
            <v>Boite de 100 chemise cartonnée</v>
          </cell>
          <cell r="D16">
            <v>17.84</v>
          </cell>
          <cell r="E16" t="str">
            <v>T10</v>
          </cell>
          <cell r="H16" t="str">
            <v>14.874.218</v>
          </cell>
          <cell r="I16" t="str">
            <v>Lyreco (punchout)</v>
          </cell>
          <cell r="J16" t="str">
            <v>Chaussure de securite - JALAS - T39</v>
          </cell>
          <cell r="K16">
            <v>107.99</v>
          </cell>
          <cell r="L16" t="str">
            <v>T18</v>
          </cell>
          <cell r="O16" t="str">
            <v xml:space="preserve">AR5537 </v>
          </cell>
          <cell r="P16" t="str">
            <v>ORAPI</v>
          </cell>
          <cell r="Q16" t="str">
            <v>1 CT 8 X25 SACS 110L - PEBD NOIR LIEN COULISSANT</v>
          </cell>
          <cell r="R16">
            <v>35.950000000000003</v>
          </cell>
          <cell r="S16" t="str">
            <v>T23</v>
          </cell>
          <cell r="V16" t="str">
            <v>608438</v>
          </cell>
          <cell r="W16" t="str">
            <v>CENPAC</v>
          </cell>
          <cell r="X16" t="str">
            <v>6 RLX RUBAN DE BALISAGE PE 30 ROUGE/BLANC 50MMX100M</v>
          </cell>
          <cell r="Y16">
            <v>15.96</v>
          </cell>
          <cell r="Z16" t="str">
            <v>T11</v>
          </cell>
        </row>
        <row r="17">
          <cell r="A17" t="str">
            <v>11029</v>
          </cell>
          <cell r="B17" t="str">
            <v>ALDA</v>
          </cell>
          <cell r="C17" t="str">
            <v>Boite de 100 chemises papier</v>
          </cell>
          <cell r="D17">
            <v>8.42</v>
          </cell>
          <cell r="E17" t="str">
            <v>T10</v>
          </cell>
          <cell r="H17" t="str">
            <v>14.873.999</v>
          </cell>
          <cell r="I17" t="str">
            <v>Lyreco (punchout)</v>
          </cell>
          <cell r="J17" t="str">
            <v>Chaussure de securite - JALAS - T40</v>
          </cell>
          <cell r="K17">
            <v>107.99</v>
          </cell>
          <cell r="L17" t="str">
            <v>T18</v>
          </cell>
          <cell r="O17" t="str">
            <v>851025A</v>
          </cell>
          <cell r="P17" t="str">
            <v>RG (punchout)</v>
          </cell>
          <cell r="Q17" t="str">
            <v>Savon d'atelier SOLOPOL® STRONG - SC JOHNSON 2L</v>
          </cell>
          <cell r="R17">
            <v>17.510000000000002</v>
          </cell>
          <cell r="S17" t="str">
            <v>T23</v>
          </cell>
          <cell r="V17" t="str">
            <v>RBE03.6904</v>
          </cell>
          <cell r="W17" t="str">
            <v>Staubi</v>
          </cell>
          <cell r="X17" t="str">
            <v>About pour tube plastique 4/6</v>
          </cell>
          <cell r="Y17">
            <v>8.14</v>
          </cell>
          <cell r="Z17" t="str">
            <v>Distribué</v>
          </cell>
        </row>
        <row r="18">
          <cell r="A18" t="str">
            <v>64227</v>
          </cell>
          <cell r="B18" t="str">
            <v>ALDA</v>
          </cell>
          <cell r="C18" t="str">
            <v>Boite de 100 couvertures de garde cartonnée cuir  pour rapport</v>
          </cell>
          <cell r="D18">
            <v>10.5</v>
          </cell>
          <cell r="E18" t="str">
            <v>T8</v>
          </cell>
          <cell r="H18" t="str">
            <v>14.874.105</v>
          </cell>
          <cell r="I18" t="str">
            <v>Lyreco (punchout)</v>
          </cell>
          <cell r="J18" t="str">
            <v>Chaussure de securite - JALAS - T41</v>
          </cell>
          <cell r="K18">
            <v>107.99</v>
          </cell>
          <cell r="L18" t="str">
            <v>T18</v>
          </cell>
          <cell r="O18" t="str">
            <v>LB950120CT</v>
          </cell>
          <cell r="P18" t="str">
            <v>ORAPI</v>
          </cell>
          <cell r="Q18" t="str">
            <v>CT de 12 btes 120 lingettes désinfectantes, inodores</v>
          </cell>
          <cell r="R18">
            <v>36.78</v>
          </cell>
          <cell r="S18" t="str">
            <v>T24</v>
          </cell>
          <cell r="V18" t="str">
            <v>RBE03.6806</v>
          </cell>
          <cell r="W18" t="str">
            <v>Staubi</v>
          </cell>
          <cell r="X18" t="str">
            <v>About pour tuyau 6 mm</v>
          </cell>
          <cell r="Y18">
            <v>7.04</v>
          </cell>
          <cell r="Z18" t="str">
            <v>Distribué</v>
          </cell>
        </row>
        <row r="19">
          <cell r="A19" t="str">
            <v>22157</v>
          </cell>
          <cell r="B19" t="str">
            <v>ALDA</v>
          </cell>
          <cell r="C19" t="str">
            <v>Boite de 100 couvertures de gardeTransparent pour rapport</v>
          </cell>
          <cell r="D19">
            <v>8.3800000000000008</v>
          </cell>
          <cell r="E19" t="str">
            <v>T8</v>
          </cell>
          <cell r="H19" t="str">
            <v>14.874.014</v>
          </cell>
          <cell r="I19" t="str">
            <v>Lyreco (punchout)</v>
          </cell>
          <cell r="J19" t="str">
            <v>Chaussure de securite - JALAS - T42</v>
          </cell>
          <cell r="K19">
            <v>107.99</v>
          </cell>
          <cell r="L19" t="str">
            <v>T18</v>
          </cell>
          <cell r="O19" t="str">
            <v>0AN93852003</v>
          </cell>
          <cell r="P19" t="str">
            <v>RG (punchout)</v>
          </cell>
          <cell r="Q19" t="str">
            <v>Gants à usage unique Microflex noir x100  - T7,5-8 / M</v>
          </cell>
          <cell r="R19">
            <v>10.95</v>
          </cell>
          <cell r="S19" t="str">
            <v>T24</v>
          </cell>
          <cell r="V19" t="str">
            <v>DDHJ0092</v>
          </cell>
          <cell r="W19" t="str">
            <v>OUTILACIER</v>
          </cell>
          <cell r="X19" t="str">
            <v>ARMOIRE DE SECURITE 30 MINUTES 2 PORTES CAPACITe 250 LITRES</v>
          </cell>
          <cell r="Y19">
            <v>2245</v>
          </cell>
          <cell r="Z19" t="str">
            <v>Mis en Place</v>
          </cell>
        </row>
        <row r="20">
          <cell r="A20" t="str">
            <v>06869</v>
          </cell>
          <cell r="B20" t="str">
            <v>ALDA</v>
          </cell>
          <cell r="C20" t="str">
            <v>Boite de 100 de pochettes plastique perforées</v>
          </cell>
          <cell r="D20">
            <v>8.4700000000000006</v>
          </cell>
          <cell r="E20" t="str">
            <v>T10</v>
          </cell>
          <cell r="H20" t="str">
            <v>14.873.955</v>
          </cell>
          <cell r="I20" t="str">
            <v>Lyreco (punchout)</v>
          </cell>
          <cell r="J20" t="str">
            <v>Chaussure de securite - JALAS - T43</v>
          </cell>
          <cell r="K20">
            <v>107.99</v>
          </cell>
          <cell r="L20" t="str">
            <v>T18</v>
          </cell>
          <cell r="O20" t="str">
            <v>0AN93852004</v>
          </cell>
          <cell r="P20" t="str">
            <v>RG (punchout)</v>
          </cell>
          <cell r="Q20" t="str">
            <v>Gants à usage unique Microflex noir x100 - T8,5-9 / L</v>
          </cell>
          <cell r="R20">
            <v>10.95</v>
          </cell>
          <cell r="S20" t="str">
            <v>T24</v>
          </cell>
          <cell r="V20" t="str">
            <v>ARM29</v>
          </cell>
          <cell r="W20" t="str">
            <v>DENIOS</v>
          </cell>
          <cell r="X20" t="str">
            <v>Armoire PE avec porte rétention produits corrosifs 200L Armoire de sécurité</v>
          </cell>
          <cell r="Y20">
            <v>857</v>
          </cell>
          <cell r="Z20" t="str">
            <v>Mis en Place</v>
          </cell>
        </row>
        <row r="21">
          <cell r="A21">
            <v>29960</v>
          </cell>
          <cell r="B21" t="str">
            <v>ALDA</v>
          </cell>
          <cell r="C21" t="str">
            <v>Boîte de 100 pochettes de plastification A3 adhésif (DDV)</v>
          </cell>
          <cell r="D21">
            <v>124.21</v>
          </cell>
          <cell r="E21" t="str">
            <v>T8</v>
          </cell>
          <cell r="H21" t="str">
            <v>14.873.864</v>
          </cell>
          <cell r="I21" t="str">
            <v>Lyreco (punchout)</v>
          </cell>
          <cell r="J21" t="str">
            <v>Chaussure de securite - JALAS - T44</v>
          </cell>
          <cell r="K21">
            <v>107.99</v>
          </cell>
          <cell r="L21" t="str">
            <v>T18</v>
          </cell>
          <cell r="O21" t="str">
            <v>0AN93852005</v>
          </cell>
          <cell r="P21" t="str">
            <v>RG (punchout)</v>
          </cell>
          <cell r="Q21" t="str">
            <v>Gants à usage unique Microflex noir x100 - T9,5-10 / XL</v>
          </cell>
          <cell r="R21">
            <v>10.95</v>
          </cell>
          <cell r="S21" t="str">
            <v>T24</v>
          </cell>
          <cell r="V21" t="str">
            <v>DDED0412</v>
          </cell>
          <cell r="W21" t="str">
            <v>OUTILACIER</v>
          </cell>
          <cell r="X21" t="str">
            <v>Bac à bec "European" en polypropylène bleu -  1L (commande par 48 pièces)</v>
          </cell>
          <cell r="Y21">
            <v>2.2000000000000002</v>
          </cell>
          <cell r="Z21" t="str">
            <v>T19</v>
          </cell>
        </row>
        <row r="22">
          <cell r="A22" t="str">
            <v>41908</v>
          </cell>
          <cell r="B22" t="str">
            <v>ALDA</v>
          </cell>
          <cell r="C22" t="str">
            <v>Boîte de 100 pochettes de plastification A4 adhésif (DDV)</v>
          </cell>
          <cell r="D22">
            <v>60.06</v>
          </cell>
          <cell r="E22" t="str">
            <v>T8</v>
          </cell>
          <cell r="H22" t="str">
            <v>14.873.749</v>
          </cell>
          <cell r="I22" t="str">
            <v>Lyreco (punchout)</v>
          </cell>
          <cell r="J22" t="str">
            <v>Chaussure de securite - JALAS - T45</v>
          </cell>
          <cell r="K22">
            <v>107.99</v>
          </cell>
          <cell r="L22" t="str">
            <v>T18</v>
          </cell>
          <cell r="O22" t="str">
            <v>LB923671-1CT</v>
          </cell>
          <cell r="P22" t="str">
            <v>ORAPI</v>
          </cell>
          <cell r="Q22" t="str">
            <v xml:space="preserve">1 CT 12 FLCN pompe 500ml - Savon liquide mains doux </v>
          </cell>
          <cell r="R22">
            <v>51.04</v>
          </cell>
          <cell r="S22" t="str">
            <v>T24</v>
          </cell>
          <cell r="V22" t="str">
            <v>DDED0416</v>
          </cell>
          <cell r="W22" t="str">
            <v>OUTILACIER</v>
          </cell>
          <cell r="X22" t="str">
            <v>Bac à bec "European" en polypropylène bleu - 23L (commande par 6 pièces)</v>
          </cell>
          <cell r="Y22">
            <v>22.7</v>
          </cell>
          <cell r="Z22" t="str">
            <v>T19</v>
          </cell>
        </row>
        <row r="23">
          <cell r="A23" t="str">
            <v>74373</v>
          </cell>
          <cell r="B23" t="str">
            <v>ALDA</v>
          </cell>
          <cell r="C23" t="str">
            <v xml:space="preserve">Boite de 100 Punaises </v>
          </cell>
          <cell r="D23">
            <v>0.86</v>
          </cell>
          <cell r="E23" t="str">
            <v>T9</v>
          </cell>
          <cell r="H23" t="str">
            <v>14.873.829</v>
          </cell>
          <cell r="I23" t="str">
            <v>Lyreco (punchout)</v>
          </cell>
          <cell r="J23" t="str">
            <v>Chaussure de securite - JALAS - T46</v>
          </cell>
          <cell r="K23">
            <v>107.99</v>
          </cell>
          <cell r="L23" t="str">
            <v>T17</v>
          </cell>
          <cell r="O23">
            <v>28689</v>
          </cell>
          <cell r="P23" t="str">
            <v>ALDA</v>
          </cell>
          <cell r="Q23" t="str">
            <v>Brumisateur - 400ML</v>
          </cell>
          <cell r="R23">
            <v>3.41</v>
          </cell>
          <cell r="S23" t="str">
            <v>T24</v>
          </cell>
          <cell r="V23" t="str">
            <v>DDED0413</v>
          </cell>
          <cell r="W23" t="str">
            <v>OUTILACIER</v>
          </cell>
          <cell r="X23" t="str">
            <v>Bac à bec "European" en polypropylène bleu - 3L (commande par 36 pièces)</v>
          </cell>
          <cell r="Y23">
            <v>7.3</v>
          </cell>
          <cell r="Z23" t="str">
            <v>T19</v>
          </cell>
        </row>
        <row r="24">
          <cell r="A24" t="str">
            <v>10111</v>
          </cell>
          <cell r="B24" t="str">
            <v>ALDA</v>
          </cell>
          <cell r="C24" t="str">
            <v>Boite de 1000 d'agrafes 26/6</v>
          </cell>
          <cell r="D24">
            <v>0.37</v>
          </cell>
          <cell r="E24" t="str">
            <v>T9</v>
          </cell>
          <cell r="H24" t="str">
            <v>14.874.242</v>
          </cell>
          <cell r="I24" t="str">
            <v>Lyreco (punchout)</v>
          </cell>
          <cell r="J24" t="str">
            <v>Chaussure de securite - JALAS - T47</v>
          </cell>
          <cell r="K24">
            <v>107.99</v>
          </cell>
          <cell r="L24" t="str">
            <v>T17</v>
          </cell>
          <cell r="O24" t="str">
            <v>AR691-1U</v>
          </cell>
          <cell r="P24" t="str">
            <v>ORAPI</v>
          </cell>
          <cell r="Q24" t="str">
            <v>Déodorisant d'intérieur parfum pêche</v>
          </cell>
          <cell r="R24">
            <v>2.78</v>
          </cell>
          <cell r="S24" t="str">
            <v>T24</v>
          </cell>
          <cell r="V24" t="str">
            <v>DDED0414</v>
          </cell>
          <cell r="W24" t="str">
            <v>OUTILACIER</v>
          </cell>
          <cell r="X24" t="str">
            <v>Bac à bec "European" en polypropylène bleu - 8L (commande par 12 pièces)</v>
          </cell>
          <cell r="Y24">
            <v>10.1</v>
          </cell>
          <cell r="Z24" t="str">
            <v>Palette 6 / T19</v>
          </cell>
        </row>
        <row r="25">
          <cell r="A25" t="str">
            <v>84832</v>
          </cell>
          <cell r="B25" t="str">
            <v>ALDA</v>
          </cell>
          <cell r="C25" t="str">
            <v>Boite de 20 Rouleaux de tipex</v>
          </cell>
          <cell r="D25">
            <v>46.5</v>
          </cell>
          <cell r="E25" t="str">
            <v>T9</v>
          </cell>
          <cell r="H25" t="str">
            <v>738004005</v>
          </cell>
          <cell r="I25" t="str">
            <v>RG (punchout)</v>
          </cell>
          <cell r="J25" t="str">
            <v>Combi Tychem 2000 C 2XL</v>
          </cell>
          <cell r="K25">
            <v>13.24</v>
          </cell>
          <cell r="L25" t="str">
            <v>T2</v>
          </cell>
          <cell r="O25" t="str">
            <v>LUC851177PAL</v>
          </cell>
          <cell r="P25" t="str">
            <v>ORAPI</v>
          </cell>
          <cell r="Q25" t="str">
            <v>PAL X25 LOT X2 BOB INDUSTRIELLES OUATE CHAMOIS 1500 FTS F</v>
          </cell>
          <cell r="R25">
            <v>490</v>
          </cell>
          <cell r="S25" t="str">
            <v>Palette</v>
          </cell>
          <cell r="V25" t="str">
            <v>DDED0821</v>
          </cell>
          <cell r="W25" t="str">
            <v>OUTILACIER</v>
          </cell>
          <cell r="X25" t="str">
            <v>Bac à bec "European" en polypropylène jaune - 1L (commande par 48 pièces)</v>
          </cell>
          <cell r="Y25">
            <v>2.2000000000000002</v>
          </cell>
          <cell r="Z25" t="str">
            <v>T19</v>
          </cell>
        </row>
        <row r="26">
          <cell r="A26" t="str">
            <v>76123</v>
          </cell>
          <cell r="B26" t="str">
            <v>ALDA</v>
          </cell>
          <cell r="C26" t="str">
            <v>Boite de 50 Chemises à élastique assortis</v>
          </cell>
          <cell r="D26">
            <v>29.04</v>
          </cell>
          <cell r="E26" t="str">
            <v>T10</v>
          </cell>
          <cell r="H26" t="str">
            <v>738004006</v>
          </cell>
          <cell r="I26" t="str">
            <v>RG (punchout)</v>
          </cell>
          <cell r="J26" t="str">
            <v>Combi Tychem 2000 C 3XL</v>
          </cell>
          <cell r="K26">
            <v>13.24</v>
          </cell>
          <cell r="L26" t="str">
            <v>T2</v>
          </cell>
          <cell r="O26" t="str">
            <v>06-002642</v>
          </cell>
          <cell r="P26" t="str">
            <v>RG (punchout)</v>
          </cell>
          <cell r="Q26" t="str">
            <v>Distributeur de savon salissures fortes 2L - SC JOHNSON - Pour Savon Solopol 2L</v>
          </cell>
          <cell r="R26">
            <v>30.75</v>
          </cell>
          <cell r="S26" t="str">
            <v>MIS EN PLACE</v>
          </cell>
          <cell r="V26" t="str">
            <v>DDED0825</v>
          </cell>
          <cell r="W26" t="str">
            <v>OUTILACIER</v>
          </cell>
          <cell r="X26" t="str">
            <v>Bac à bec "European" en polypropylène jaune - 23L (commande par 6 pièces)</v>
          </cell>
          <cell r="Y26">
            <v>22.7</v>
          </cell>
          <cell r="Z26" t="str">
            <v>T19</v>
          </cell>
        </row>
        <row r="27">
          <cell r="A27" t="str">
            <v>09333</v>
          </cell>
          <cell r="B27" t="str">
            <v>ALDA</v>
          </cell>
          <cell r="C27" t="str">
            <v>Boite de 5000 d'agrafes 10/4</v>
          </cell>
          <cell r="D27">
            <v>2.06</v>
          </cell>
          <cell r="E27" t="str">
            <v>T9</v>
          </cell>
          <cell r="H27" t="str">
            <v>738004007</v>
          </cell>
          <cell r="I27" t="str">
            <v>RG (punchout)</v>
          </cell>
          <cell r="J27" t="str">
            <v>Combi Tychem 2000 C 4XL</v>
          </cell>
          <cell r="K27">
            <v>13.24</v>
          </cell>
          <cell r="L27" t="str">
            <v>T2</v>
          </cell>
          <cell r="O27" t="str">
            <v>PALETTES D EAU</v>
          </cell>
          <cell r="P27" t="str">
            <v>ANTARTIC SA</v>
          </cell>
          <cell r="Q27" t="str">
            <v>Palette 0.5L bouteilles d'eau Palette de 1512 bouteilles d'eau st Benoît de 50cl</v>
          </cell>
          <cell r="R27">
            <v>257.04000000000002</v>
          </cell>
          <cell r="S27" t="str">
            <v>MAG</v>
          </cell>
          <cell r="V27" t="str">
            <v>DDED0822</v>
          </cell>
          <cell r="W27" t="str">
            <v>OUTILACIER</v>
          </cell>
          <cell r="X27" t="str">
            <v>Bac à bec "European" en polypropylène jaune - 3L (commande par 36 pièces)</v>
          </cell>
          <cell r="Y27">
            <v>7.3</v>
          </cell>
          <cell r="Z27" t="str">
            <v>T19</v>
          </cell>
        </row>
        <row r="28">
          <cell r="A28" t="str">
            <v>36668</v>
          </cell>
          <cell r="B28" t="str">
            <v>ALDA</v>
          </cell>
          <cell r="C28" t="str">
            <v>Boite de 8 Stabilos assortis</v>
          </cell>
          <cell r="D28">
            <v>7.92</v>
          </cell>
          <cell r="E28" t="str">
            <v>T9</v>
          </cell>
          <cell r="H28" t="str">
            <v>738004003</v>
          </cell>
          <cell r="I28" t="str">
            <v>RG (punchout)</v>
          </cell>
          <cell r="J28" t="str">
            <v>Combi Tychem 2000 C L</v>
          </cell>
          <cell r="K28">
            <v>13.24</v>
          </cell>
          <cell r="L28" t="str">
            <v>T2</v>
          </cell>
          <cell r="O28" t="str">
            <v>AR4202U</v>
          </cell>
          <cell r="P28" t="str">
            <v>ORAPI</v>
          </cell>
          <cell r="Q28" t="str">
            <v>1 FLCN 1L - Liquide vaisselle mains concentré</v>
          </cell>
          <cell r="R28">
            <v>2.36</v>
          </cell>
          <cell r="S28" t="str">
            <v>MAG</v>
          </cell>
          <cell r="V28" t="str">
            <v>DDED0823</v>
          </cell>
          <cell r="W28" t="str">
            <v>OUTILACIER</v>
          </cell>
          <cell r="X28" t="str">
            <v>Bac à bec "European" en polypropylène jaune - 8L (commande par 12 pièces)</v>
          </cell>
          <cell r="Y28">
            <v>10.1</v>
          </cell>
          <cell r="Z28" t="str">
            <v>T19</v>
          </cell>
        </row>
        <row r="29">
          <cell r="A29" t="str">
            <v>51945</v>
          </cell>
          <cell r="B29" t="str">
            <v>ALDA</v>
          </cell>
          <cell r="C29" t="str">
            <v>Boite de trombonnes par 100</v>
          </cell>
          <cell r="D29">
            <v>0.4</v>
          </cell>
          <cell r="E29" t="str">
            <v>T9</v>
          </cell>
          <cell r="H29" t="str">
            <v>738004002</v>
          </cell>
          <cell r="I29" t="str">
            <v>RG (punchout)</v>
          </cell>
          <cell r="J29" t="str">
            <v>Combi Tychem 2000 C M</v>
          </cell>
          <cell r="K29">
            <v>13.24</v>
          </cell>
          <cell r="L29" t="str">
            <v>T2</v>
          </cell>
          <cell r="O29" t="str">
            <v>03-011904</v>
          </cell>
          <cell r="P29" t="str">
            <v>RG (punchout)</v>
          </cell>
          <cell r="Q29" t="str">
            <v>Kit sanitaire pour ramassage TXL</v>
          </cell>
          <cell r="R29">
            <v>12.67</v>
          </cell>
          <cell r="S29" t="str">
            <v>T22</v>
          </cell>
          <cell r="V29" t="str">
            <v>DDED0811</v>
          </cell>
          <cell r="W29" t="str">
            <v>OUTILACIER</v>
          </cell>
          <cell r="X29" t="str">
            <v>Bac à bec "European" en polypropylène rouge - 1L (commande par 48 pièces)</v>
          </cell>
          <cell r="Y29">
            <v>2.2000000000000002</v>
          </cell>
          <cell r="Z29" t="str">
            <v>T19</v>
          </cell>
        </row>
        <row r="30">
          <cell r="A30" t="str">
            <v>35562</v>
          </cell>
          <cell r="B30" t="str">
            <v>ALDA</v>
          </cell>
          <cell r="C30" t="str">
            <v>BTE10 P.CARTE SECUR 85X54 1C</v>
          </cell>
          <cell r="D30">
            <v>19.14</v>
          </cell>
          <cell r="E30" t="str">
            <v>T8</v>
          </cell>
          <cell r="H30" t="str">
            <v>738004001</v>
          </cell>
          <cell r="I30" t="str">
            <v>RG (punchout)</v>
          </cell>
          <cell r="J30" t="str">
            <v>Combi Tychem 2000 C S</v>
          </cell>
          <cell r="K30">
            <v>13.24</v>
          </cell>
          <cell r="L30" t="str">
            <v>T2</v>
          </cell>
          <cell r="O30" t="str">
            <v>03-011902</v>
          </cell>
          <cell r="P30" t="str">
            <v>RG (punchout)</v>
          </cell>
          <cell r="Q30" t="str">
            <v>Kit sanitaire pour ramassage TM</v>
          </cell>
          <cell r="R30">
            <v>12.67</v>
          </cell>
          <cell r="S30" t="str">
            <v>T22</v>
          </cell>
          <cell r="V30" t="str">
            <v>DDED0815</v>
          </cell>
          <cell r="W30" t="str">
            <v>OUTILACIER</v>
          </cell>
          <cell r="X30" t="str">
            <v>Bac à bec "European" en polypropylène rouge - 23L (commande par 6 pièces)</v>
          </cell>
          <cell r="Y30">
            <v>22.7</v>
          </cell>
          <cell r="Z30" t="str">
            <v>T19</v>
          </cell>
        </row>
        <row r="31">
          <cell r="A31" t="str">
            <v>14485</v>
          </cell>
          <cell r="B31" t="str">
            <v>ALDA</v>
          </cell>
          <cell r="C31" t="str">
            <v>Cahier A4 grand carreaux 100 pages</v>
          </cell>
          <cell r="D31">
            <v>3.23</v>
          </cell>
          <cell r="E31" t="str">
            <v>T10</v>
          </cell>
          <cell r="H31" t="str">
            <v>738004004</v>
          </cell>
          <cell r="I31" t="str">
            <v>RG (punchout)</v>
          </cell>
          <cell r="J31" t="str">
            <v>Combi Tychem 2000 C XL</v>
          </cell>
          <cell r="K31">
            <v>13.24</v>
          </cell>
          <cell r="L31" t="str">
            <v>T2</v>
          </cell>
          <cell r="O31" t="str">
            <v>03-011901</v>
          </cell>
          <cell r="P31" t="str">
            <v>RG (punchout)</v>
          </cell>
          <cell r="Q31" t="str">
            <v>Kit sanitaire pour ramassage TL</v>
          </cell>
          <cell r="R31">
            <v>12.67</v>
          </cell>
          <cell r="S31" t="str">
            <v>T22</v>
          </cell>
          <cell r="V31" t="str">
            <v>DDED0812</v>
          </cell>
          <cell r="W31" t="str">
            <v>OUTILACIER</v>
          </cell>
          <cell r="X31" t="str">
            <v>Bac à bec "European" en polypropylène rouge - 3L (commande par 36 pièces)</v>
          </cell>
          <cell r="Y31">
            <v>7.3</v>
          </cell>
          <cell r="Z31" t="str">
            <v>T19</v>
          </cell>
        </row>
        <row r="32">
          <cell r="A32" t="str">
            <v>14087</v>
          </cell>
          <cell r="B32" t="str">
            <v>ALDA</v>
          </cell>
          <cell r="C32" t="str">
            <v>Cahier A4 grand carreaux 180 pages</v>
          </cell>
          <cell r="D32">
            <v>5.68</v>
          </cell>
          <cell r="E32" t="str">
            <v>T10</v>
          </cell>
          <cell r="H32" t="str">
            <v>0DUTYCPOBASYL00</v>
          </cell>
          <cell r="I32" t="str">
            <v>RG (punchout)</v>
          </cell>
          <cell r="J32" t="str">
            <v>Couvre botte Tychem 2000 C (Paquet de 25)</v>
          </cell>
          <cell r="K32">
            <v>61.5</v>
          </cell>
          <cell r="L32" t="str">
            <v>T2</v>
          </cell>
          <cell r="O32">
            <v>2100607</v>
          </cell>
          <cell r="P32" t="str">
            <v>OUTILACIER</v>
          </cell>
          <cell r="Q32" t="str">
            <v>GEL HYDRO 24 X 100 ML</v>
          </cell>
          <cell r="R32">
            <v>27.5</v>
          </cell>
          <cell r="S32" t="str">
            <v>T23</v>
          </cell>
          <cell r="V32" t="str">
            <v>DDED0813</v>
          </cell>
          <cell r="W32" t="str">
            <v>OUTILACIER</v>
          </cell>
          <cell r="X32" t="str">
            <v>Bac à bec "European" en polypropylène rouge - 8L (commande par 12 pièces)</v>
          </cell>
          <cell r="Y32">
            <v>10.1</v>
          </cell>
          <cell r="Z32" t="str">
            <v>Palette 6 / T19</v>
          </cell>
        </row>
        <row r="33">
          <cell r="A33" t="str">
            <v>64085</v>
          </cell>
          <cell r="B33" t="str">
            <v>ALDA</v>
          </cell>
          <cell r="C33" t="str">
            <v>Cahier A4 petit carreaux 100 pages</v>
          </cell>
          <cell r="D33">
            <v>3.63</v>
          </cell>
          <cell r="E33" t="str">
            <v>T10</v>
          </cell>
          <cell r="H33" t="str">
            <v>8.111.371</v>
          </cell>
          <cell r="I33" t="str">
            <v>Lyreco (punchout)</v>
          </cell>
          <cell r="J33" t="str">
            <v>Embouts chaussures visiteurs  T34/38</v>
          </cell>
          <cell r="K33">
            <v>25.32</v>
          </cell>
          <cell r="L33" t="str">
            <v>T3</v>
          </cell>
          <cell r="O33">
            <v>438350</v>
          </cell>
          <cell r="P33" t="str">
            <v>BERNARD</v>
          </cell>
          <cell r="Q33" t="str">
            <v>CARTON DE 6X1LITRE SIROP PARFUM PÊCHE</v>
          </cell>
          <cell r="R33">
            <v>12.05</v>
          </cell>
          <cell r="S33" t="str">
            <v>MAG</v>
          </cell>
          <cell r="V33" t="str">
            <v>DDED0826</v>
          </cell>
          <cell r="W33" t="str">
            <v>OUTILACIER</v>
          </cell>
          <cell r="X33" t="str">
            <v>Bac à bec "European" en polypropylène Transparent - 1L (commande par 48 pièces)</v>
          </cell>
          <cell r="Y33">
            <v>2.2000000000000002</v>
          </cell>
          <cell r="Z33" t="str">
            <v>T19</v>
          </cell>
        </row>
        <row r="34">
          <cell r="A34" t="str">
            <v>64086</v>
          </cell>
          <cell r="B34" t="str">
            <v>ALDA</v>
          </cell>
          <cell r="C34" t="str">
            <v>Cahier A4 petit carreaux 180 pages</v>
          </cell>
          <cell r="D34">
            <v>4.49</v>
          </cell>
          <cell r="E34" t="str">
            <v>T10</v>
          </cell>
          <cell r="H34" t="str">
            <v>8.111.382</v>
          </cell>
          <cell r="I34" t="str">
            <v>Lyreco (punchout)</v>
          </cell>
          <cell r="J34" t="str">
            <v>Embouts chaussures visiteurs T39/43</v>
          </cell>
          <cell r="K34">
            <v>25.32</v>
          </cell>
          <cell r="L34" t="str">
            <v>T3</v>
          </cell>
          <cell r="O34">
            <v>438300</v>
          </cell>
          <cell r="P34" t="str">
            <v>BERNARD</v>
          </cell>
          <cell r="Q34" t="str">
            <v>CARTON DE 6X1LITRE SIROP PARFUM CITRON</v>
          </cell>
          <cell r="R34">
            <v>10.85</v>
          </cell>
          <cell r="S34" t="str">
            <v>MAG</v>
          </cell>
          <cell r="V34" t="str">
            <v>DDED0827</v>
          </cell>
          <cell r="W34" t="str">
            <v>OUTILACIER</v>
          </cell>
          <cell r="X34" t="str">
            <v>Bac à bec "European" en polypropylène Transparent - 3L (commande par 36 pièces)</v>
          </cell>
          <cell r="Y34">
            <v>7.3</v>
          </cell>
          <cell r="Z34" t="str">
            <v>T19</v>
          </cell>
        </row>
        <row r="35">
          <cell r="A35" t="str">
            <v>66615</v>
          </cell>
          <cell r="B35" t="str">
            <v>ALDA</v>
          </cell>
          <cell r="C35" t="str">
            <v>Cahier Organiseurs</v>
          </cell>
          <cell r="D35">
            <v>18.399999999999999</v>
          </cell>
          <cell r="E35" t="str">
            <v>T10</v>
          </cell>
          <cell r="H35" t="str">
            <v>8.111.393</v>
          </cell>
          <cell r="I35" t="str">
            <v>Lyreco (punchout)</v>
          </cell>
          <cell r="J35" t="str">
            <v>Embouts chaussures visiteurs T44/50</v>
          </cell>
          <cell r="K35">
            <v>25.32</v>
          </cell>
          <cell r="L35" t="str">
            <v>T3</v>
          </cell>
          <cell r="O35">
            <v>438330</v>
          </cell>
          <cell r="P35" t="str">
            <v>BERNARD</v>
          </cell>
          <cell r="Q35" t="str">
            <v>CARTON DE 6X1LITRE SIROP PARFUM MENTHE</v>
          </cell>
          <cell r="R35">
            <v>10.85</v>
          </cell>
          <cell r="S35" t="str">
            <v>MAG</v>
          </cell>
          <cell r="V35" t="str">
            <v>DDED0828</v>
          </cell>
          <cell r="W35" t="str">
            <v>OUTILACIER</v>
          </cell>
          <cell r="X35" t="str">
            <v>Bac à bec "European" en polypropylène Transparent - 8L (commande par 12 pièces)</v>
          </cell>
          <cell r="Y35">
            <v>10.1</v>
          </cell>
          <cell r="Z35" t="str">
            <v>Palette 4 / T19</v>
          </cell>
        </row>
        <row r="36">
          <cell r="A36" t="str">
            <v>10526</v>
          </cell>
          <cell r="B36" t="str">
            <v>ALDA</v>
          </cell>
          <cell r="C36" t="str">
            <v>Cahiers A5 grand carreaux</v>
          </cell>
          <cell r="D36">
            <v>1.2</v>
          </cell>
          <cell r="E36" t="str">
            <v>T10</v>
          </cell>
          <cell r="H36" t="str">
            <v>0BOB401</v>
          </cell>
          <cell r="I36" t="str">
            <v>RG (punchout)</v>
          </cell>
          <cell r="J36" t="str">
            <v>Essuyeurs multiusages - BOLLE</v>
          </cell>
          <cell r="K36">
            <v>4.2</v>
          </cell>
          <cell r="L36" t="str">
            <v>T27</v>
          </cell>
          <cell r="O36">
            <v>438310</v>
          </cell>
          <cell r="P36" t="str">
            <v>BERNARD</v>
          </cell>
          <cell r="Q36" t="str">
            <v>CARTON DE 6X1LITRE SIROP PARFUM FRAISE</v>
          </cell>
          <cell r="R36">
            <v>12.05</v>
          </cell>
          <cell r="S36" t="str">
            <v>MAG</v>
          </cell>
          <cell r="V36" t="str">
            <v>DDED0830</v>
          </cell>
          <cell r="W36" t="str">
            <v>OUTILACIER</v>
          </cell>
          <cell r="X36" t="str">
            <v>Bac à bec "European" en polypropylèneTransparent - 23L (commande par 6 pièces)</v>
          </cell>
          <cell r="Y36">
            <v>22.7</v>
          </cell>
          <cell r="Z36" t="str">
            <v>Pallette 4 et 5 /T19</v>
          </cell>
        </row>
        <row r="37">
          <cell r="A37" t="str">
            <v>10527</v>
          </cell>
          <cell r="B37" t="str">
            <v>ALDA</v>
          </cell>
          <cell r="C37" t="str">
            <v>Cahiers A5 petit carreaux</v>
          </cell>
          <cell r="D37">
            <v>1.2</v>
          </cell>
          <cell r="E37" t="str">
            <v>T10</v>
          </cell>
          <cell r="H37" t="str">
            <v>0LEFC27J004</v>
          </cell>
          <cell r="I37" t="str">
            <v>RG (punchout)</v>
          </cell>
          <cell r="J37" t="str">
            <v>Gant Cuir Lebon T10 (paquet de 10 paires)</v>
          </cell>
          <cell r="K37">
            <v>30.8</v>
          </cell>
          <cell r="L37" t="str">
            <v>T1</v>
          </cell>
          <cell r="O37">
            <v>438340</v>
          </cell>
          <cell r="P37" t="str">
            <v>BERNARD</v>
          </cell>
          <cell r="Q37" t="str">
            <v>CARTON DE 6X1LITRE SIROP PARFUM ORANGE</v>
          </cell>
          <cell r="R37">
            <v>10.85</v>
          </cell>
          <cell r="S37" t="str">
            <v>MAG</v>
          </cell>
          <cell r="V37" t="str">
            <v>BAC63-271835</v>
          </cell>
          <cell r="W37" t="str">
            <v>DENIOS</v>
          </cell>
          <cell r="X37" t="str">
            <v>Bac de rétention PE carené 2 futs 230L -  volet roulant</v>
          </cell>
          <cell r="Y37">
            <v>958</v>
          </cell>
          <cell r="Z37" t="str">
            <v>Mis en place</v>
          </cell>
        </row>
        <row r="38">
          <cell r="A38" t="str">
            <v>64190</v>
          </cell>
          <cell r="B38" t="str">
            <v>ALDA</v>
          </cell>
          <cell r="C38" t="str">
            <v>Ciseaux ambidextre 21cm</v>
          </cell>
          <cell r="D38">
            <v>2.25</v>
          </cell>
          <cell r="E38" t="str">
            <v>T9</v>
          </cell>
          <cell r="H38" t="str">
            <v>0LEFC27J005</v>
          </cell>
          <cell r="I38" t="str">
            <v>RG (punchout)</v>
          </cell>
          <cell r="J38" t="str">
            <v>Gant Cuir Lebon T11 (paquet de 10 paires)</v>
          </cell>
          <cell r="K38">
            <v>32.9</v>
          </cell>
          <cell r="L38" t="str">
            <v>T1</v>
          </cell>
          <cell r="O38">
            <v>438320</v>
          </cell>
          <cell r="P38" t="str">
            <v>BERNARD</v>
          </cell>
          <cell r="Q38" t="str">
            <v>CARTON DE 6X1LITRE SIROP PARFUM GRENADINE</v>
          </cell>
          <cell r="R38">
            <v>10.85</v>
          </cell>
          <cell r="S38" t="str">
            <v>MAG</v>
          </cell>
          <cell r="V38" t="str">
            <v>DDED1275</v>
          </cell>
          <cell r="W38" t="str">
            <v>OUTILACIER</v>
          </cell>
          <cell r="X38" t="str">
            <v>BAC GERBABLE/EMBOiTABLE POLYPROPYLeNE - 54 L -L 565 X L. 416 X H 306 MM - JAUNE</v>
          </cell>
          <cell r="Y38">
            <v>29.4</v>
          </cell>
          <cell r="Z38" t="str">
            <v>Distribué</v>
          </cell>
        </row>
        <row r="39">
          <cell r="A39" t="str">
            <v>48662</v>
          </cell>
          <cell r="B39" t="str">
            <v>ALDA</v>
          </cell>
          <cell r="C39" t="str">
            <v>Classeur protège doc 100 vues bleu</v>
          </cell>
          <cell r="D39">
            <v>2.0499999999999998</v>
          </cell>
          <cell r="E39" t="str">
            <v>T10</v>
          </cell>
          <cell r="H39" t="str">
            <v>0LEFC27J006</v>
          </cell>
          <cell r="I39" t="str">
            <v>RG (punchout)</v>
          </cell>
          <cell r="J39" t="str">
            <v>Gant Cuir Lebon T12 (paquet de 10 paires)</v>
          </cell>
          <cell r="K39">
            <v>37</v>
          </cell>
          <cell r="L39" t="str">
            <v>T1</v>
          </cell>
          <cell r="O39" t="str">
            <v>AR154204</v>
          </cell>
          <cell r="P39" t="str">
            <v>ORAPI</v>
          </cell>
          <cell r="Q39" t="str">
            <v>Pistolet 750ml nettoyant vitres multi surfaces écolabel</v>
          </cell>
          <cell r="R39">
            <v>2.14</v>
          </cell>
          <cell r="S39" t="str">
            <v>MAG</v>
          </cell>
          <cell r="V39" t="str">
            <v>BIZ730700SNCF</v>
          </cell>
          <cell r="W39" t="str">
            <v>REXEL</v>
          </cell>
          <cell r="X39" t="str">
            <v>Boite auto collant foudre 30m 50x50MM</v>
          </cell>
          <cell r="Y39">
            <v>35.200000000000003</v>
          </cell>
          <cell r="Z39" t="str">
            <v>T6</v>
          </cell>
        </row>
        <row r="40">
          <cell r="A40" t="str">
            <v>50813</v>
          </cell>
          <cell r="B40" t="str">
            <v>ALDA</v>
          </cell>
          <cell r="C40" t="str">
            <v>Classeur protège doc 160 vues noir</v>
          </cell>
          <cell r="D40">
            <v>2.98</v>
          </cell>
          <cell r="E40" t="str">
            <v>T10</v>
          </cell>
          <cell r="H40" t="str">
            <v>0LEFC27J001</v>
          </cell>
          <cell r="I40" t="str">
            <v>RG (punchout)</v>
          </cell>
          <cell r="J40" t="str">
            <v>Gant Cuir Lebon T7 (paquet de 10 paires)</v>
          </cell>
          <cell r="K40">
            <v>30.8</v>
          </cell>
          <cell r="L40" t="str">
            <v>T1</v>
          </cell>
          <cell r="O40" t="str">
            <v>0DEBGPF3LEURO</v>
          </cell>
          <cell r="P40" t="str">
            <v>RG (punchout)</v>
          </cell>
          <cell r="Q40" t="str">
            <v>Mousse lavante SOLOPOL GFX</v>
          </cell>
          <cell r="R40">
            <v>35.35</v>
          </cell>
          <cell r="S40" t="str">
            <v>Mis en place</v>
          </cell>
          <cell r="V40" t="str">
            <v>24113</v>
          </cell>
          <cell r="W40" t="str">
            <v>ALDA</v>
          </cell>
          <cell r="X40" t="str">
            <v>CADENAS DE SURETE 40MM</v>
          </cell>
          <cell r="Y40">
            <v>5.31</v>
          </cell>
          <cell r="Z40" t="str">
            <v>T6</v>
          </cell>
        </row>
        <row r="41">
          <cell r="A41" t="str">
            <v>48548</v>
          </cell>
          <cell r="B41" t="str">
            <v>ALDA</v>
          </cell>
          <cell r="C41" t="str">
            <v>Classeur protège doc 200 vues bleu</v>
          </cell>
          <cell r="D41">
            <v>3.89</v>
          </cell>
          <cell r="E41" t="str">
            <v>T10</v>
          </cell>
          <cell r="H41" t="str">
            <v>0LEFC27J002</v>
          </cell>
          <cell r="I41" t="str">
            <v>RG (punchout)</v>
          </cell>
          <cell r="J41" t="str">
            <v>Gant Cuir Lebon T8 (paquet de 10 paires)</v>
          </cell>
          <cell r="K41">
            <v>30.8</v>
          </cell>
          <cell r="L41" t="str">
            <v>T1</v>
          </cell>
          <cell r="O41" t="str">
            <v>AR956</v>
          </cell>
          <cell r="P41" t="str">
            <v>ORAPI</v>
          </cell>
          <cell r="Q41" t="str">
            <v>PINCE RAMASSE DECHETS 90CM/36</v>
          </cell>
          <cell r="R41">
            <v>20.09</v>
          </cell>
          <cell r="S41" t="str">
            <v>T22</v>
          </cell>
          <cell r="V41" t="str">
            <v>DDHK0007</v>
          </cell>
          <cell r="W41" t="str">
            <v>OUTILACIER</v>
          </cell>
          <cell r="X41" t="str">
            <v>CADENAS DE SURETE A COMBINAISON 40MM</v>
          </cell>
          <cell r="Y41">
            <v>9.6</v>
          </cell>
          <cell r="Z41" t="str">
            <v>T6</v>
          </cell>
        </row>
        <row r="42">
          <cell r="A42" t="str">
            <v>20817</v>
          </cell>
          <cell r="B42" t="str">
            <v>ALDA</v>
          </cell>
          <cell r="C42" t="str">
            <v>Classeurs avec 2 grands anneaux Blanc</v>
          </cell>
          <cell r="D42">
            <v>2.14</v>
          </cell>
          <cell r="E42" t="str">
            <v>T10</v>
          </cell>
          <cell r="H42" t="str">
            <v>0LEFC27J003</v>
          </cell>
          <cell r="I42" t="str">
            <v>RG (punchout)</v>
          </cell>
          <cell r="J42" t="str">
            <v>Gant Cuir Lebon T9 (paquet de 10 paires)</v>
          </cell>
          <cell r="K42">
            <v>30.8</v>
          </cell>
          <cell r="L42" t="str">
            <v>T1</v>
          </cell>
          <cell r="O42" t="str">
            <v>DDIA0243</v>
          </cell>
          <cell r="P42" t="str">
            <v>OUTILACIER</v>
          </cell>
          <cell r="Q42" t="str">
            <v>CHIFFONS NON TISSeS SUPER ABSORBANT - 600 FORMA TS 270 X 400 MM - BLEU</v>
          </cell>
          <cell r="R42">
            <v>123.3</v>
          </cell>
          <cell r="S42" t="str">
            <v>T22</v>
          </cell>
          <cell r="V42" t="str">
            <v>DDAB0404</v>
          </cell>
          <cell r="W42" t="str">
            <v>OUTILACIER</v>
          </cell>
          <cell r="X42" t="str">
            <v>CHARIOT CONTENEUR GRILLAGe CAPACITe 500 KG -  L 1355 X L. 840 X H 1790 MM</v>
          </cell>
          <cell r="Y42">
            <v>1221.1099999999999</v>
          </cell>
          <cell r="Z42" t="str">
            <v>Mis en Place</v>
          </cell>
        </row>
        <row r="43">
          <cell r="A43" t="str">
            <v>20818</v>
          </cell>
          <cell r="B43" t="str">
            <v>ALDA</v>
          </cell>
          <cell r="C43" t="str">
            <v>Classeurs avec 2 grands anneaux Bleu</v>
          </cell>
          <cell r="D43">
            <v>2.14</v>
          </cell>
          <cell r="E43" t="str">
            <v>T10</v>
          </cell>
          <cell r="H43" t="str">
            <v>425054004</v>
          </cell>
          <cell r="I43" t="str">
            <v>RG (punchout)</v>
          </cell>
          <cell r="J43" t="str">
            <v xml:space="preserve">Gant Mapa Ultranitrile 381 - T10 </v>
          </cell>
          <cell r="K43">
            <v>45.24</v>
          </cell>
          <cell r="L43" t="str">
            <v>T2</v>
          </cell>
          <cell r="O43" t="str">
            <v>XXXXX</v>
          </cell>
          <cell r="P43" t="str">
            <v>NUL</v>
          </cell>
          <cell r="Q43" t="str">
            <v>NUL</v>
          </cell>
          <cell r="R43">
            <v>0</v>
          </cell>
          <cell r="S43" t="str">
            <v>NUL</v>
          </cell>
          <cell r="V43" t="str">
            <v>UN.3752-REGIO2N</v>
          </cell>
          <cell r="W43" t="str">
            <v>Outilacier</v>
          </cell>
          <cell r="X43" t="str">
            <v>COFFRET D'EMBOUTS A ERGOTSPOUR REGIO2NAVEC 11 EMBOUTS (DDV UNIVEIRA)</v>
          </cell>
          <cell r="Y43">
            <v>260</v>
          </cell>
          <cell r="Z43" t="str">
            <v>Distribué</v>
          </cell>
        </row>
        <row r="44">
          <cell r="A44" t="str">
            <v>20822</v>
          </cell>
          <cell r="B44" t="str">
            <v>ALDA</v>
          </cell>
          <cell r="C44" t="str">
            <v>Classeurs avec 2 grands anneaux Jaune</v>
          </cell>
          <cell r="D44">
            <v>2.14</v>
          </cell>
          <cell r="E44" t="str">
            <v>T10</v>
          </cell>
          <cell r="H44" t="str">
            <v>425054005</v>
          </cell>
          <cell r="I44" t="str">
            <v>RG (punchout)</v>
          </cell>
          <cell r="J44" t="str">
            <v>Gant Mapa Ultranitrile 381 - T11</v>
          </cell>
          <cell r="K44">
            <v>45.24</v>
          </cell>
          <cell r="L44" t="str">
            <v>T2</v>
          </cell>
          <cell r="O44">
            <v>260890</v>
          </cell>
          <cell r="P44" t="str">
            <v>BERNARD</v>
          </cell>
          <cell r="Q44" t="str">
            <v>24 BOUTEILLES CRISTALINE 50CL</v>
          </cell>
          <cell r="R44">
            <v>3.34</v>
          </cell>
          <cell r="S44" t="str">
            <v>Salle de Réunion</v>
          </cell>
          <cell r="V44" t="str">
            <v>ORLEANS DE 72 SACS</v>
          </cell>
          <cell r="W44" t="str">
            <v>Sable et minéraux</v>
          </cell>
          <cell r="X44" t="str">
            <v>Cout de transport par palette - ORLEANS 72 sacs de 15kg.</v>
          </cell>
          <cell r="Y44">
            <v>334.29</v>
          </cell>
          <cell r="Z44" t="str">
            <v>Conteneur</v>
          </cell>
        </row>
        <row r="45">
          <cell r="A45" t="str">
            <v>20820</v>
          </cell>
          <cell r="B45" t="str">
            <v>ALDA</v>
          </cell>
          <cell r="C45" t="str">
            <v>Classeurs avec 2 grands anneaux Rouge</v>
          </cell>
          <cell r="D45">
            <v>2.14</v>
          </cell>
          <cell r="E45" t="str">
            <v>T10</v>
          </cell>
          <cell r="H45" t="str">
            <v>425054001</v>
          </cell>
          <cell r="I45" t="str">
            <v>RG (punchout)</v>
          </cell>
          <cell r="J45" t="str">
            <v>Gant Mapa Ultranitrile 381 - T7</v>
          </cell>
          <cell r="K45">
            <v>45.24</v>
          </cell>
          <cell r="L45" t="str">
            <v>T2</v>
          </cell>
          <cell r="V45" t="str">
            <v>E3SNCF</v>
          </cell>
          <cell r="W45" t="str">
            <v>DYADEM</v>
          </cell>
          <cell r="X45" t="str">
            <v>Etiquettes Polyester 63X25 mm (carton de 12 rouleaux)</v>
          </cell>
          <cell r="Y45">
            <v>155.51</v>
          </cell>
          <cell r="Z45" t="str">
            <v>T11</v>
          </cell>
        </row>
        <row r="46">
          <cell r="A46" t="str">
            <v>20821</v>
          </cell>
          <cell r="B46" t="str">
            <v>ALDA</v>
          </cell>
          <cell r="C46" t="str">
            <v>Classeurs avec 2 grands anneaux Vert</v>
          </cell>
          <cell r="D46">
            <v>2.14</v>
          </cell>
          <cell r="E46" t="str">
            <v>T10</v>
          </cell>
          <cell r="H46" t="str">
            <v>425054002</v>
          </cell>
          <cell r="I46" t="str">
            <v>RG (punchout)</v>
          </cell>
          <cell r="J46" t="str">
            <v>Gant Mapa Ultranitrile 381 - T8</v>
          </cell>
          <cell r="K46">
            <v>45.24</v>
          </cell>
          <cell r="L46" t="str">
            <v>T2</v>
          </cell>
          <cell r="V46" t="str">
            <v>E5SNCF</v>
          </cell>
          <cell r="W46" t="str">
            <v>DYADEM</v>
          </cell>
          <cell r="X46" t="str">
            <v>Etiquettes Polyethylene 75X100 mm en 3 parties146.06 (carton de 16 rouleaux)</v>
          </cell>
          <cell r="Y46">
            <v>146.06</v>
          </cell>
          <cell r="Z46" t="str">
            <v>T11</v>
          </cell>
        </row>
        <row r="47">
          <cell r="A47" t="str">
            <v>48508</v>
          </cell>
          <cell r="B47" t="str">
            <v>ALDA</v>
          </cell>
          <cell r="C47" t="str">
            <v>Classeurs avec 4 petits anneaux Bleu</v>
          </cell>
          <cell r="D47">
            <v>1.21</v>
          </cell>
          <cell r="E47" t="str">
            <v>T10</v>
          </cell>
          <cell r="H47" t="str">
            <v>425054003</v>
          </cell>
          <cell r="I47" t="str">
            <v>RG (punchout)</v>
          </cell>
          <cell r="J47" t="str">
            <v>Gant Mapa Ultranitrile 381 - T9</v>
          </cell>
          <cell r="K47">
            <v>45.24</v>
          </cell>
          <cell r="L47" t="str">
            <v>T2</v>
          </cell>
          <cell r="V47" t="str">
            <v>E1SNCF</v>
          </cell>
          <cell r="W47" t="str">
            <v>DYADEM</v>
          </cell>
          <cell r="X47" t="str">
            <v>Etiquettes Thermiques 104X148 mm (carton de 12 rouleaux)</v>
          </cell>
          <cell r="Y47">
            <v>85.29</v>
          </cell>
          <cell r="Z47" t="str">
            <v>T11</v>
          </cell>
        </row>
        <row r="48">
          <cell r="A48" t="str">
            <v>48510</v>
          </cell>
          <cell r="B48" t="str">
            <v>ALDA</v>
          </cell>
          <cell r="C48" t="str">
            <v>Classeurs avec 4 petits anneaux Rouge</v>
          </cell>
          <cell r="D48">
            <v>1.21</v>
          </cell>
          <cell r="E48" t="str">
            <v>T10</v>
          </cell>
          <cell r="H48" t="str">
            <v>13.389.099</v>
          </cell>
          <cell r="I48" t="str">
            <v>Lyreco (punchout)</v>
          </cell>
          <cell r="J48" t="str">
            <v>Gant thermique Ninja - 2XL - T11 (boite de 5 paires)</v>
          </cell>
          <cell r="K48">
            <v>21.75</v>
          </cell>
          <cell r="L48" t="str">
            <v>T15</v>
          </cell>
          <cell r="V48" t="str">
            <v>NXGEZX6694SNCF</v>
          </cell>
          <cell r="W48" t="str">
            <v>REXEL</v>
          </cell>
          <cell r="X48" t="str">
            <v>LAMPE FRONTALE PETZL PIXA 3R ATEX Z2 90 LUMENS RECHRG REXEL</v>
          </cell>
          <cell r="Y48">
            <v>197.26</v>
          </cell>
          <cell r="Z48" t="str">
            <v>T7</v>
          </cell>
        </row>
        <row r="49">
          <cell r="A49" t="str">
            <v>48511</v>
          </cell>
          <cell r="B49" t="str">
            <v>ALDA</v>
          </cell>
          <cell r="C49" t="str">
            <v>Classeurs avec 4 petits anneaux Vert</v>
          </cell>
          <cell r="D49">
            <v>1.21</v>
          </cell>
          <cell r="E49" t="str">
            <v>T10</v>
          </cell>
          <cell r="H49" t="str">
            <v>13.389.113</v>
          </cell>
          <cell r="I49" t="str">
            <v>Lyreco (punchout)</v>
          </cell>
          <cell r="J49" t="str">
            <v>Gant thermique Ninja - 3XL - T12 (boite de 5 paires)</v>
          </cell>
          <cell r="K49">
            <v>21.75</v>
          </cell>
          <cell r="L49" t="str">
            <v>T15</v>
          </cell>
          <cell r="V49" t="str">
            <v>CL1015</v>
          </cell>
          <cell r="W49" t="str">
            <v>Staubi</v>
          </cell>
          <cell r="X49" t="str">
            <v>Lot 100 colliers a oreilles po</v>
          </cell>
          <cell r="Y49">
            <v>17.47</v>
          </cell>
          <cell r="Z49" t="str">
            <v>Distribué</v>
          </cell>
        </row>
        <row r="50">
          <cell r="A50" t="str">
            <v>82381</v>
          </cell>
          <cell r="B50" t="str">
            <v>ALDA</v>
          </cell>
          <cell r="C50" t="str">
            <v>Corbeille à courrier noir</v>
          </cell>
          <cell r="D50">
            <v>2.06</v>
          </cell>
          <cell r="E50" t="str">
            <v>T10</v>
          </cell>
          <cell r="H50" t="str">
            <v>13.389.066</v>
          </cell>
          <cell r="I50" t="str">
            <v>Lyreco (punchout)</v>
          </cell>
          <cell r="J50" t="str">
            <v>Gant thermique Ninja - L - T9 (boite de 5 paires)</v>
          </cell>
          <cell r="K50">
            <v>21.75</v>
          </cell>
          <cell r="L50" t="str">
            <v>T15</v>
          </cell>
          <cell r="V50" t="str">
            <v>314813</v>
          </cell>
          <cell r="W50" t="str">
            <v>LEGALLAIS</v>
          </cell>
          <cell r="X50" t="str">
            <v>MESURE BIMATIERE 5 M X 19 MM</v>
          </cell>
          <cell r="Y50">
            <v>15.52</v>
          </cell>
          <cell r="Z50" t="str">
            <v>T6</v>
          </cell>
        </row>
        <row r="51">
          <cell r="A51" t="str">
            <v>11619</v>
          </cell>
          <cell r="B51" t="str">
            <v>ALDA</v>
          </cell>
          <cell r="C51" t="str">
            <v>Coupe papier</v>
          </cell>
          <cell r="D51">
            <v>1</v>
          </cell>
          <cell r="E51" t="str">
            <v>T9</v>
          </cell>
          <cell r="H51" t="str">
            <v>13.389.088</v>
          </cell>
          <cell r="I51" t="str">
            <v>Lyreco (punchout)</v>
          </cell>
          <cell r="J51" t="str">
            <v>Gant thermique Ninja - M - T8 (boite de 5 paires)</v>
          </cell>
          <cell r="K51">
            <v>21.75</v>
          </cell>
          <cell r="L51" t="str">
            <v>T15</v>
          </cell>
          <cell r="V51" t="str">
            <v>300-00074</v>
          </cell>
          <cell r="W51" t="str">
            <v>AXIANS</v>
          </cell>
          <cell r="X51" t="str">
            <v>Microphone de table</v>
          </cell>
          <cell r="Y51">
            <v>80</v>
          </cell>
          <cell r="Z51" t="str">
            <v>Distribué</v>
          </cell>
        </row>
        <row r="52">
          <cell r="A52" t="str">
            <v>12524</v>
          </cell>
          <cell r="B52" t="str">
            <v>ALDA</v>
          </cell>
          <cell r="C52" t="str">
            <v>Crayon de papier HB n°2 x</v>
          </cell>
          <cell r="D52">
            <v>0.71</v>
          </cell>
          <cell r="E52" t="str">
            <v>T9</v>
          </cell>
          <cell r="H52" t="str">
            <v>13.389.102</v>
          </cell>
          <cell r="I52" t="str">
            <v>Lyreco (punchout)</v>
          </cell>
          <cell r="J52" t="str">
            <v>Gant thermique Ninja - S -T7 (boite de 5 paires)</v>
          </cell>
          <cell r="K52">
            <v>21.75</v>
          </cell>
          <cell r="L52" t="str">
            <v>T15</v>
          </cell>
          <cell r="V52" t="str">
            <v>XXXXX</v>
          </cell>
          <cell r="W52" t="str">
            <v>NUL</v>
          </cell>
          <cell r="X52" t="str">
            <v>NUL</v>
          </cell>
          <cell r="Y52">
            <v>0</v>
          </cell>
        </row>
        <row r="53">
          <cell r="A53" t="str">
            <v>209610</v>
          </cell>
          <cell r="B53" t="str">
            <v>Legallais</v>
          </cell>
          <cell r="C53" t="str">
            <v>Cutter 2872</v>
          </cell>
          <cell r="D53">
            <v>14.22</v>
          </cell>
          <cell r="E53" t="str">
            <v>T9</v>
          </cell>
          <cell r="H53" t="str">
            <v>13.389.077</v>
          </cell>
          <cell r="I53" t="str">
            <v>Lyreco (punchout)</v>
          </cell>
          <cell r="J53" t="str">
            <v>Gant thermique Ninja - XL - T10 (boite de 5 paires)</v>
          </cell>
          <cell r="K53">
            <v>21.75</v>
          </cell>
          <cell r="L53" t="str">
            <v>T15</v>
          </cell>
          <cell r="V53" t="str">
            <v>SABLE EN SAC</v>
          </cell>
          <cell r="W53" t="str">
            <v>Sable et minéraux</v>
          </cell>
          <cell r="X53" t="str">
            <v>Palette de 72 sacs de 15 kg. (combiner avec cout de transport)</v>
          </cell>
          <cell r="Y53">
            <v>144</v>
          </cell>
          <cell r="Z53" t="str">
            <v>Conteneur</v>
          </cell>
        </row>
        <row r="54">
          <cell r="A54" t="str">
            <v>36621</v>
          </cell>
          <cell r="B54" t="str">
            <v>ALDA</v>
          </cell>
          <cell r="C54" t="str">
            <v xml:space="preserve">Double classeur bleu </v>
          </cell>
          <cell r="D54">
            <v>33.090000000000003</v>
          </cell>
          <cell r="E54" t="str">
            <v>T10</v>
          </cell>
          <cell r="H54" t="str">
            <v>13.787.129</v>
          </cell>
          <cell r="I54" t="str">
            <v>Lyreco (punchout)</v>
          </cell>
          <cell r="J54" t="str">
            <v>Gants de protection électrique Regeltex GLE36 - classe 1 - T10 - la paire</v>
          </cell>
          <cell r="K54">
            <v>30.09</v>
          </cell>
          <cell r="L54" t="str">
            <v>T27</v>
          </cell>
          <cell r="V54" t="str">
            <v>630694</v>
          </cell>
          <cell r="W54" t="str">
            <v>CENPAC</v>
          </cell>
          <cell r="X54" t="str">
            <v>PLAQUE ACCORDEON DD30 1037MMX185ML SECTION 200X200MM</v>
          </cell>
          <cell r="Y54">
            <v>303.35000000000002</v>
          </cell>
          <cell r="Z54" t="str">
            <v>MAG</v>
          </cell>
        </row>
        <row r="55">
          <cell r="A55" t="str">
            <v>85490</v>
          </cell>
          <cell r="B55" t="str">
            <v>ALDA</v>
          </cell>
          <cell r="C55" t="str">
            <v>Dymo</v>
          </cell>
          <cell r="D55">
            <v>40.92</v>
          </cell>
          <cell r="E55" t="str">
            <v>T9</v>
          </cell>
          <cell r="H55" t="str">
            <v>13.787.131</v>
          </cell>
          <cell r="I55" t="str">
            <v>Lyreco (punchout)</v>
          </cell>
          <cell r="J55" t="str">
            <v>Gants de protection électrique Regeltex GLE36 - classe 1 - T11 - la paire</v>
          </cell>
          <cell r="K55">
            <v>30.09</v>
          </cell>
          <cell r="L55" t="str">
            <v>T27</v>
          </cell>
          <cell r="V55" t="str">
            <v>DDAB0406</v>
          </cell>
          <cell r="W55" t="str">
            <v>OUTILACIER</v>
          </cell>
          <cell r="X55" t="str">
            <v>PLATEAU BOIS POUR CHARIOT CONTENEUR GRILLAGe L 1200 X L. 800 MM</v>
          </cell>
          <cell r="Y55">
            <v>153</v>
          </cell>
          <cell r="Z55" t="str">
            <v>Mis en Place</v>
          </cell>
        </row>
        <row r="56">
          <cell r="A56" t="str">
            <v>83147</v>
          </cell>
          <cell r="B56" t="str">
            <v>ALDA</v>
          </cell>
          <cell r="C56" t="str">
            <v xml:space="preserve">Effaceur de tableau </v>
          </cell>
          <cell r="D56">
            <v>1.61</v>
          </cell>
          <cell r="E56" t="str">
            <v>T9</v>
          </cell>
          <cell r="H56" t="str">
            <v>13.787.118</v>
          </cell>
          <cell r="I56" t="str">
            <v>Lyreco (punchout)</v>
          </cell>
          <cell r="J56" t="str">
            <v>Gants de protection électrique Regeltex GLE36 - classe 1 - T9 - la paire</v>
          </cell>
          <cell r="K56">
            <v>30.09</v>
          </cell>
          <cell r="L56" t="str">
            <v>T27</v>
          </cell>
          <cell r="V56" t="str">
            <v>RBE03.1806</v>
          </cell>
          <cell r="W56" t="str">
            <v>Staubi</v>
          </cell>
          <cell r="X56" t="str">
            <v>Raccord rapide pour tuyau 6 mm</v>
          </cell>
          <cell r="Y56">
            <v>22.21</v>
          </cell>
          <cell r="Z56" t="str">
            <v>Distribué</v>
          </cell>
        </row>
        <row r="57">
          <cell r="A57" t="str">
            <v>10705</v>
          </cell>
          <cell r="B57" t="str">
            <v>ALDA</v>
          </cell>
          <cell r="C57" t="str">
            <v>Elastiques 100g 100mm</v>
          </cell>
          <cell r="D57">
            <v>0.95</v>
          </cell>
          <cell r="E57" t="str">
            <v>T8</v>
          </cell>
          <cell r="H57" t="str">
            <v>13.801.233</v>
          </cell>
          <cell r="I57" t="str">
            <v>Lyreco (punchout)</v>
          </cell>
          <cell r="J57" t="str">
            <v>Gants de protection électrique Regeltex GLE36 - classe 3 - T10 - la paire</v>
          </cell>
          <cell r="K57">
            <v>43.51</v>
          </cell>
          <cell r="L57" t="str">
            <v>T27</v>
          </cell>
          <cell r="V57" t="str">
            <v>181953</v>
          </cell>
          <cell r="W57" t="str">
            <v>LEGALLAIS</v>
          </cell>
          <cell r="X57" t="str">
            <v>REGLET FLEXIBLE 100MM</v>
          </cell>
          <cell r="Y57">
            <v>0.51</v>
          </cell>
          <cell r="Z57" t="str">
            <v>T6</v>
          </cell>
        </row>
        <row r="58">
          <cell r="A58" t="str">
            <v>10706</v>
          </cell>
          <cell r="B58" t="str">
            <v>ALDA</v>
          </cell>
          <cell r="C58" t="str">
            <v>Elastiques 100g 120mm</v>
          </cell>
          <cell r="D58">
            <v>0.95</v>
          </cell>
          <cell r="E58" t="str">
            <v>T8</v>
          </cell>
          <cell r="H58" t="str">
            <v>13.801.255</v>
          </cell>
          <cell r="I58" t="str">
            <v>Lyreco (punchout)</v>
          </cell>
          <cell r="J58" t="str">
            <v>Gants de protection électrique Regeltex GLE36 - classe 3 - T11 - la paire</v>
          </cell>
          <cell r="K58">
            <v>43.51</v>
          </cell>
          <cell r="L58" t="str">
            <v>T27</v>
          </cell>
          <cell r="V58" t="str">
            <v>181967</v>
          </cell>
          <cell r="W58" t="str">
            <v>LEGALLAIS</v>
          </cell>
          <cell r="X58" t="str">
            <v xml:space="preserve">REGLET FLEXIBLE INOX 150MM </v>
          </cell>
          <cell r="Y58">
            <v>2.63</v>
          </cell>
          <cell r="Z58" t="str">
            <v>T6</v>
          </cell>
        </row>
        <row r="59">
          <cell r="A59" t="str">
            <v>10707</v>
          </cell>
          <cell r="B59" t="str">
            <v>ALDA</v>
          </cell>
          <cell r="C59" t="str">
            <v>Elastiques 100g 150mm</v>
          </cell>
          <cell r="D59">
            <v>0.95</v>
          </cell>
          <cell r="E59" t="str">
            <v>T8</v>
          </cell>
          <cell r="H59" t="str">
            <v>13.801.211</v>
          </cell>
          <cell r="I59" t="str">
            <v>Lyreco (punchout)</v>
          </cell>
          <cell r="J59" t="str">
            <v>Gants de protection électrique Regeltex GLE36 - classe 3 - T8 - la paire</v>
          </cell>
          <cell r="K59">
            <v>43.51</v>
          </cell>
          <cell r="L59" t="str">
            <v>T27</v>
          </cell>
          <cell r="V59" t="str">
            <v>570867</v>
          </cell>
          <cell r="W59" t="str">
            <v>CENPAC</v>
          </cell>
          <cell r="X59" t="str">
            <v>RUBAN ADH PVC SOLVANT BLANC 37µ 50MM x 100M (Faire une DDV et une Da spéciale)</v>
          </cell>
          <cell r="Y59">
            <v>4.54</v>
          </cell>
          <cell r="Z59" t="str">
            <v>T11</v>
          </cell>
        </row>
        <row r="60">
          <cell r="A60" t="str">
            <v>10709</v>
          </cell>
          <cell r="B60" t="str">
            <v>ALDA</v>
          </cell>
          <cell r="C60" t="str">
            <v>Elastiques 100g 200mm</v>
          </cell>
          <cell r="D60">
            <v>0.95</v>
          </cell>
          <cell r="E60" t="str">
            <v>T8</v>
          </cell>
          <cell r="H60" t="str">
            <v>13.801.222</v>
          </cell>
          <cell r="I60" t="str">
            <v>Lyreco (punchout)</v>
          </cell>
          <cell r="J60" t="str">
            <v>Gants de protection électrique Regeltex GLE36 - classe 3 - T9 - la paire</v>
          </cell>
          <cell r="K60">
            <v>43.51</v>
          </cell>
          <cell r="L60" t="str">
            <v>T27</v>
          </cell>
          <cell r="V60" t="str">
            <v>13115089</v>
          </cell>
          <cell r="W60" t="str">
            <v>CENPAC</v>
          </cell>
          <cell r="X60" t="str">
            <v>RUBAN ADH PVC SOLVANT BLEU 37µ 50MM x 100M (Faire une DDV et une Da spéciale)</v>
          </cell>
          <cell r="Y60">
            <v>4.54</v>
          </cell>
          <cell r="Z60" t="str">
            <v>T11</v>
          </cell>
        </row>
        <row r="61">
          <cell r="A61" t="str">
            <v>10702</v>
          </cell>
          <cell r="B61" t="str">
            <v>ALDA</v>
          </cell>
          <cell r="C61" t="str">
            <v>Elastiques 100g 60mm</v>
          </cell>
          <cell r="D61">
            <v>0.95</v>
          </cell>
          <cell r="E61" t="str">
            <v>T8</v>
          </cell>
          <cell r="H61" t="str">
            <v>0BA2232233001</v>
          </cell>
          <cell r="I61" t="str">
            <v>RG (punchout)</v>
          </cell>
          <cell r="J61" t="str">
            <v>GANTS HONEYWELL Polytril T6 (Paquet de 10 paires)</v>
          </cell>
          <cell r="K61">
            <v>12.5</v>
          </cell>
          <cell r="L61" t="str">
            <v>T25</v>
          </cell>
          <cell r="V61" t="str">
            <v>13115192</v>
          </cell>
          <cell r="W61" t="str">
            <v>CENPAC</v>
          </cell>
          <cell r="X61" t="str">
            <v>RUBAN ADH PVC SOLVANT JAUNE 37µ 50MM x 100M (Faire une DDV et une Da spéciale)</v>
          </cell>
          <cell r="Y61">
            <v>4.54</v>
          </cell>
          <cell r="Z61" t="str">
            <v>T11</v>
          </cell>
        </row>
        <row r="62">
          <cell r="A62" t="str">
            <v>10704</v>
          </cell>
          <cell r="B62" t="str">
            <v>ALDA</v>
          </cell>
          <cell r="C62" t="str">
            <v>Elastiques 100g 80mm</v>
          </cell>
          <cell r="D62">
            <v>0.95</v>
          </cell>
          <cell r="E62" t="str">
            <v>T8</v>
          </cell>
          <cell r="H62" t="str">
            <v>02-002578004</v>
          </cell>
          <cell r="I62" t="str">
            <v>RG (punchout)</v>
          </cell>
          <cell r="J62" t="str">
            <v>Gants MAPA KRYTECH 579 - T10 par 12</v>
          </cell>
          <cell r="K62">
            <v>37.799999999999997</v>
          </cell>
          <cell r="L62" t="str">
            <v>T26</v>
          </cell>
          <cell r="V62" t="str">
            <v>13115071</v>
          </cell>
          <cell r="W62" t="str">
            <v>CENPAC</v>
          </cell>
          <cell r="X62" t="str">
            <v>RUBAN ADH PVC SOLVANT ROUGE 37µ 50MM x 100M (Faire une DDV et une Da spéciale)</v>
          </cell>
          <cell r="Y62">
            <v>4.54</v>
          </cell>
          <cell r="Z62" t="str">
            <v>T11</v>
          </cell>
        </row>
        <row r="63">
          <cell r="A63" t="str">
            <v>10731</v>
          </cell>
          <cell r="B63" t="str">
            <v>ALDA</v>
          </cell>
          <cell r="C63" t="str">
            <v>Elastiques 1kg 120x10mm</v>
          </cell>
          <cell r="D63">
            <v>6.37</v>
          </cell>
          <cell r="E63" t="str">
            <v>T8</v>
          </cell>
          <cell r="H63" t="str">
            <v>02-002578005</v>
          </cell>
          <cell r="I63" t="str">
            <v>RG (punchout)</v>
          </cell>
          <cell r="J63" t="str">
            <v>Gants MAPA KRYTECH 579 - T11 par 12</v>
          </cell>
          <cell r="K63">
            <v>37.799999999999997</v>
          </cell>
          <cell r="L63" t="str">
            <v>T26</v>
          </cell>
          <cell r="V63" t="str">
            <v>13115097</v>
          </cell>
          <cell r="W63" t="str">
            <v>CENPAC</v>
          </cell>
          <cell r="X63" t="str">
            <v>RUBAN ADH PVC SOLVANT VERT 37µ 50MM x 100M (Faire une DDV et une Da spéciale)</v>
          </cell>
          <cell r="Y63">
            <v>4.54</v>
          </cell>
          <cell r="Z63" t="str">
            <v>T11</v>
          </cell>
        </row>
        <row r="64">
          <cell r="A64" t="str">
            <v>10732</v>
          </cell>
          <cell r="B64" t="str">
            <v>ALDA</v>
          </cell>
          <cell r="C64" t="str">
            <v>Elastiques 1kg 150x10mm</v>
          </cell>
          <cell r="D64">
            <v>6.37</v>
          </cell>
          <cell r="E64" t="str">
            <v>T8</v>
          </cell>
          <cell r="H64" t="str">
            <v>02-002578006</v>
          </cell>
          <cell r="I64" t="str">
            <v>RG (punchout)</v>
          </cell>
          <cell r="J64" t="str">
            <v>Gants MAPA KRYTECH 579 - T12 par 12</v>
          </cell>
          <cell r="K64">
            <v>37.799999999999997</v>
          </cell>
          <cell r="L64" t="str">
            <v>T26</v>
          </cell>
          <cell r="V64" t="str">
            <v>E6SNCF</v>
          </cell>
          <cell r="W64" t="str">
            <v>DYADEM</v>
          </cell>
          <cell r="X64" t="str">
            <v>Rubans Super Prémium résine 110mm x 300m pour intermec PD43 (carton de 12)</v>
          </cell>
          <cell r="Y64">
            <v>198.59</v>
          </cell>
          <cell r="Z64" t="str">
            <v>MAG</v>
          </cell>
        </row>
        <row r="65">
          <cell r="A65" t="str">
            <v>24238</v>
          </cell>
          <cell r="B65" t="str">
            <v>ALDA</v>
          </cell>
          <cell r="C65" t="str">
            <v>Etui gommette 4 couleur 24mm</v>
          </cell>
          <cell r="D65">
            <v>3.01</v>
          </cell>
          <cell r="E65" t="str">
            <v>T10</v>
          </cell>
          <cell r="H65" t="str">
            <v>02-002578</v>
          </cell>
          <cell r="I65" t="str">
            <v>RG (punchout)</v>
          </cell>
          <cell r="J65" t="str">
            <v>Gants MAPA KRYTECH 579 - T6 par 12</v>
          </cell>
          <cell r="K65">
            <v>37.799999999999997</v>
          </cell>
          <cell r="L65" t="str">
            <v>T26</v>
          </cell>
        </row>
        <row r="66">
          <cell r="A66" t="str">
            <v>11460</v>
          </cell>
          <cell r="B66" t="str">
            <v>ALDA</v>
          </cell>
          <cell r="C66" t="str">
            <v>Glu</v>
          </cell>
          <cell r="D66">
            <v>4.34</v>
          </cell>
          <cell r="E66" t="str">
            <v>T9</v>
          </cell>
          <cell r="H66" t="str">
            <v>02-002578001</v>
          </cell>
          <cell r="I66" t="str">
            <v>RG (punchout)</v>
          </cell>
          <cell r="J66" t="str">
            <v>Gants MAPA KRYTECH 579 - T7 par 12</v>
          </cell>
          <cell r="K66">
            <v>37.799999999999997</v>
          </cell>
          <cell r="L66" t="str">
            <v>T26</v>
          </cell>
        </row>
        <row r="67">
          <cell r="A67" t="str">
            <v>35329</v>
          </cell>
          <cell r="B67" t="str">
            <v>ALDA</v>
          </cell>
          <cell r="C67" t="str">
            <v>Gomme</v>
          </cell>
          <cell r="D67">
            <v>0.15</v>
          </cell>
          <cell r="E67" t="str">
            <v>T9</v>
          </cell>
          <cell r="H67" t="str">
            <v>02-002578002</v>
          </cell>
          <cell r="I67" t="str">
            <v>RG (punchout)</v>
          </cell>
          <cell r="J67" t="str">
            <v>Gants MAPA KRYTECH 579 - T8 par 12</v>
          </cell>
          <cell r="K67">
            <v>37.799999999999997</v>
          </cell>
          <cell r="L67" t="str">
            <v>T26</v>
          </cell>
        </row>
        <row r="68">
          <cell r="A68" t="str">
            <v>54517</v>
          </cell>
          <cell r="B68" t="str">
            <v>ALDA</v>
          </cell>
          <cell r="C68" t="str">
            <v>Lot de 12 Post it jaune 127,76mm</v>
          </cell>
          <cell r="D68">
            <v>25.82</v>
          </cell>
          <cell r="E68" t="str">
            <v>T9</v>
          </cell>
          <cell r="H68" t="str">
            <v>02-002578003</v>
          </cell>
          <cell r="I68" t="str">
            <v>RG (punchout)</v>
          </cell>
          <cell r="J68" t="str">
            <v>Gants MAPA KRYTECH 579 - T9 par 12</v>
          </cell>
          <cell r="K68">
            <v>37.799999999999997</v>
          </cell>
          <cell r="L68" t="str">
            <v>T26</v>
          </cell>
        </row>
        <row r="69">
          <cell r="A69" t="str">
            <v>54518</v>
          </cell>
          <cell r="B69" t="str">
            <v>ALDA</v>
          </cell>
          <cell r="C69" t="str">
            <v>Lot de 12 Post it jaune 76x76mm</v>
          </cell>
          <cell r="D69">
            <v>20.58</v>
          </cell>
          <cell r="E69" t="str">
            <v>T9</v>
          </cell>
          <cell r="H69" t="str">
            <v>0MA59941004</v>
          </cell>
          <cell r="I69" t="str">
            <v>RG (punchout)</v>
          </cell>
          <cell r="J69" t="str">
            <v>Gants MAPA KRYTECH 599 T10 par 12</v>
          </cell>
          <cell r="K69">
            <v>57.6</v>
          </cell>
          <cell r="L69" t="str">
            <v>T25</v>
          </cell>
        </row>
        <row r="70">
          <cell r="A70" t="str">
            <v>29675</v>
          </cell>
          <cell r="B70" t="str">
            <v>ALDA</v>
          </cell>
          <cell r="C70" t="str">
            <v>Lot de 24 Post it de couleurs 76x76mm</v>
          </cell>
          <cell r="D70">
            <v>37.770000000000003</v>
          </cell>
          <cell r="E70" t="str">
            <v>T9</v>
          </cell>
          <cell r="H70" t="str">
            <v>0MA59941005</v>
          </cell>
          <cell r="I70" t="str">
            <v>RG (punchout)</v>
          </cell>
          <cell r="J70" t="str">
            <v>Gants MAPA KRYTECH 599 T11 par 12</v>
          </cell>
          <cell r="K70">
            <v>57.6</v>
          </cell>
          <cell r="L70" t="str">
            <v>T25</v>
          </cell>
        </row>
        <row r="71">
          <cell r="A71" t="str">
            <v>79576</v>
          </cell>
          <cell r="B71" t="str">
            <v>ALDA</v>
          </cell>
          <cell r="C71" t="str">
            <v>Lot de 5 Tubes de colle</v>
          </cell>
          <cell r="D71">
            <v>4.34</v>
          </cell>
          <cell r="E71" t="str">
            <v>T9</v>
          </cell>
          <cell r="H71" t="str">
            <v>0MA59941001</v>
          </cell>
          <cell r="I71" t="str">
            <v>RG (punchout)</v>
          </cell>
          <cell r="J71" t="str">
            <v>Gants MAPA KRYTECH 599 T7 par 12</v>
          </cell>
          <cell r="K71">
            <v>57.6</v>
          </cell>
          <cell r="L71" t="str">
            <v>T25</v>
          </cell>
        </row>
        <row r="72">
          <cell r="A72" t="str">
            <v>24198</v>
          </cell>
          <cell r="B72" t="str">
            <v>ALDA</v>
          </cell>
          <cell r="C72" t="str">
            <v>Lot de 6 punaises magnétiques puissantes 10x10x5mm (DDV)</v>
          </cell>
          <cell r="D72">
            <v>7.35</v>
          </cell>
          <cell r="E72" t="str">
            <v>T10</v>
          </cell>
          <cell r="H72" t="str">
            <v>0MA59941002</v>
          </cell>
          <cell r="I72" t="str">
            <v>RG (punchout)</v>
          </cell>
          <cell r="J72" t="str">
            <v>Gants MAPA KRYTECH 599 T8 par 12</v>
          </cell>
          <cell r="K72">
            <v>57.6</v>
          </cell>
          <cell r="L72" t="str">
            <v>T25</v>
          </cell>
        </row>
        <row r="73">
          <cell r="A73" t="str">
            <v>24077</v>
          </cell>
          <cell r="B73" t="str">
            <v>ALDA</v>
          </cell>
          <cell r="C73" t="str">
            <v>Marqueur permanent noir Pilot</v>
          </cell>
          <cell r="D73">
            <v>1.77</v>
          </cell>
          <cell r="E73" t="str">
            <v>T9</v>
          </cell>
          <cell r="H73" t="str">
            <v>0MA59941003</v>
          </cell>
          <cell r="I73" t="str">
            <v>RG (punchout)</v>
          </cell>
          <cell r="J73" t="str">
            <v>Gants MAPA KRYTECH 599 T9 par 12</v>
          </cell>
          <cell r="K73">
            <v>57.6</v>
          </cell>
          <cell r="L73" t="str">
            <v>T25</v>
          </cell>
        </row>
        <row r="74">
          <cell r="A74" t="str">
            <v>XXXXX</v>
          </cell>
          <cell r="B74" t="str">
            <v>NUL</v>
          </cell>
          <cell r="C74" t="str">
            <v>NUL</v>
          </cell>
          <cell r="D74">
            <v>0</v>
          </cell>
          <cell r="E74" t="str">
            <v>NUL</v>
          </cell>
          <cell r="H74" t="str">
            <v>418036003</v>
          </cell>
          <cell r="I74" t="str">
            <v>RG (punchout)</v>
          </cell>
          <cell r="J74" t="str">
            <v>Gants OIL RESIST 690 bleu - SHOWA - T10 (paquet de 10 paires)</v>
          </cell>
          <cell r="K74">
            <v>106.1</v>
          </cell>
          <cell r="L74" t="str">
            <v>T27</v>
          </cell>
        </row>
        <row r="75">
          <cell r="A75" t="str">
            <v>75459</v>
          </cell>
          <cell r="B75" t="str">
            <v>ALDA</v>
          </cell>
          <cell r="C75" t="str">
            <v xml:space="preserve">Organiseur de bureau </v>
          </cell>
          <cell r="D75">
            <v>10.32</v>
          </cell>
          <cell r="E75" t="str">
            <v>T9</v>
          </cell>
          <cell r="H75" t="str">
            <v>418036004</v>
          </cell>
          <cell r="I75" t="str">
            <v>RG (punchout)</v>
          </cell>
          <cell r="J75" t="str">
            <v>Gants OIL RESIST 690 bleu - SHOWA - T11 (paquet de 10 paires)</v>
          </cell>
          <cell r="K75">
            <v>106.1</v>
          </cell>
          <cell r="L75" t="str">
            <v>T27</v>
          </cell>
        </row>
        <row r="76">
          <cell r="A76" t="str">
            <v>68018</v>
          </cell>
          <cell r="B76" t="str">
            <v>ALDA</v>
          </cell>
          <cell r="C76" t="str">
            <v>Ote agrafes</v>
          </cell>
          <cell r="D76">
            <v>0.51</v>
          </cell>
          <cell r="E76" t="str">
            <v>T9</v>
          </cell>
          <cell r="H76" t="str">
            <v>418036001</v>
          </cell>
          <cell r="I76" t="str">
            <v>RG (punchout)</v>
          </cell>
          <cell r="J76" t="str">
            <v>Gants OIL RESIST 690 bleu - SHOWA - T8 (paquet de 10 paires)</v>
          </cell>
          <cell r="K76">
            <v>106.1</v>
          </cell>
          <cell r="L76" t="str">
            <v>T27</v>
          </cell>
        </row>
        <row r="77">
          <cell r="A77" t="str">
            <v>86164</v>
          </cell>
          <cell r="B77" t="str">
            <v>ALDA</v>
          </cell>
          <cell r="C77" t="str">
            <v>Pack de 10 Rubans Dymo 12mmx7m</v>
          </cell>
          <cell r="D77">
            <v>153.38</v>
          </cell>
          <cell r="E77" t="str">
            <v>T9</v>
          </cell>
          <cell r="H77" t="str">
            <v>418036002</v>
          </cell>
          <cell r="I77" t="str">
            <v>RG (punchout)</v>
          </cell>
          <cell r="J77" t="str">
            <v>Gants OIL RESIST 690 bleu - SHOWA - T9 (paquet de 10 paires)</v>
          </cell>
          <cell r="K77">
            <v>106.1</v>
          </cell>
          <cell r="L77" t="str">
            <v>T27</v>
          </cell>
        </row>
        <row r="78">
          <cell r="A78">
            <v>337976</v>
          </cell>
          <cell r="B78" t="str">
            <v>INAPA FRANCE</v>
          </cell>
          <cell r="C78" t="str">
            <v>Papier Recycle Inapa 80g Ange bleu A4, vendu par carton</v>
          </cell>
          <cell r="D78">
            <v>3.56</v>
          </cell>
          <cell r="E78" t="str">
            <v>Palette</v>
          </cell>
          <cell r="H78" t="str">
            <v>S3-006999001</v>
          </cell>
          <cell r="I78" t="str">
            <v>RG (punchout)</v>
          </cell>
          <cell r="J78" t="str">
            <v>Gilet de signalisation HV GI546ECO orange fluo logo SNCF  S</v>
          </cell>
          <cell r="K78">
            <v>6.83</v>
          </cell>
          <cell r="L78" t="str">
            <v>T3</v>
          </cell>
        </row>
        <row r="79">
          <cell r="A79" t="str">
            <v>62413</v>
          </cell>
          <cell r="B79" t="str">
            <v>ALDA</v>
          </cell>
          <cell r="C79" t="str">
            <v>Paquet 1000 sachet zip 120x180</v>
          </cell>
          <cell r="D79">
            <v>24.41</v>
          </cell>
          <cell r="E79" t="str">
            <v>T8</v>
          </cell>
          <cell r="H79" t="str">
            <v>S3-006999003</v>
          </cell>
          <cell r="I79" t="str">
            <v>RG (punchout)</v>
          </cell>
          <cell r="J79" t="str">
            <v>Gilet de signalisation HV GI546ECO orange fluo logo SNCF L</v>
          </cell>
          <cell r="K79">
            <v>6.83</v>
          </cell>
          <cell r="L79" t="str">
            <v>T3</v>
          </cell>
        </row>
        <row r="80">
          <cell r="A80" t="str">
            <v>75760</v>
          </cell>
          <cell r="B80" t="str">
            <v>ALDA</v>
          </cell>
          <cell r="C80" t="str">
            <v>Paquet 1000 sachet zip 230x320</v>
          </cell>
          <cell r="D80">
            <v>85.9</v>
          </cell>
          <cell r="E80" t="str">
            <v>T8</v>
          </cell>
          <cell r="H80" t="str">
            <v>S3-006999002</v>
          </cell>
          <cell r="I80" t="str">
            <v>RG (punchout)</v>
          </cell>
          <cell r="J80" t="str">
            <v>Gilet de signalisation HV GI546ECO orange fluo logo SNCF M</v>
          </cell>
          <cell r="K80">
            <v>6.83</v>
          </cell>
          <cell r="L80" t="str">
            <v>T3</v>
          </cell>
        </row>
        <row r="81">
          <cell r="A81" t="str">
            <v>62411</v>
          </cell>
          <cell r="B81" t="str">
            <v>ALDA</v>
          </cell>
          <cell r="C81" t="str">
            <v>Paquet 1000 sachet zip 60x80</v>
          </cell>
          <cell r="D81">
            <v>12.36</v>
          </cell>
          <cell r="E81" t="str">
            <v>T8</v>
          </cell>
          <cell r="H81" t="str">
            <v>S3-006999004</v>
          </cell>
          <cell r="I81" t="str">
            <v>RG (punchout)</v>
          </cell>
          <cell r="J81" t="str">
            <v>Gilet de signalisation HV GI546ECO orange fluo logo SNCF XL</v>
          </cell>
          <cell r="K81">
            <v>6.83</v>
          </cell>
          <cell r="L81" t="str">
            <v>T4</v>
          </cell>
        </row>
        <row r="82">
          <cell r="A82" t="str">
            <v>29516</v>
          </cell>
          <cell r="B82" t="str">
            <v>ALDA</v>
          </cell>
          <cell r="C82" t="str">
            <v>Paquet de 5 env, en polypropylène incolore A5 et bouton pression (DDV)</v>
          </cell>
          <cell r="D82">
            <v>6.92</v>
          </cell>
          <cell r="E82" t="str">
            <v>T10</v>
          </cell>
          <cell r="H82" t="str">
            <v>S3-006999005</v>
          </cell>
          <cell r="I82" t="str">
            <v>RG (punchout)</v>
          </cell>
          <cell r="J82" t="str">
            <v>Gilet de signalisation HV GI546ECO orange fluo logo SNCF XXL</v>
          </cell>
          <cell r="K82">
            <v>6.83</v>
          </cell>
          <cell r="L82" t="str">
            <v>T4</v>
          </cell>
        </row>
        <row r="83">
          <cell r="A83" t="str">
            <v>25053</v>
          </cell>
          <cell r="B83" t="str">
            <v>ALDA</v>
          </cell>
          <cell r="C83" t="str">
            <v>Perforatrice 4 trous</v>
          </cell>
          <cell r="D83">
            <v>13.15</v>
          </cell>
          <cell r="E83" t="str">
            <v>T9</v>
          </cell>
          <cell r="H83" t="str">
            <v>S3-006999006</v>
          </cell>
          <cell r="I83" t="str">
            <v>RG (punchout)</v>
          </cell>
          <cell r="J83" t="str">
            <v>Gilet de signalisation HV GI546ECO orange fluo logo SNCF XXXL</v>
          </cell>
          <cell r="K83">
            <v>6.83</v>
          </cell>
          <cell r="L83" t="str">
            <v>T4</v>
          </cell>
        </row>
        <row r="84">
          <cell r="A84" t="str">
            <v>15029</v>
          </cell>
          <cell r="B84" t="str">
            <v>ALDA</v>
          </cell>
          <cell r="C84" t="str">
            <v>Pochette 4 marqueur effaçable velleda medium vert, rouge, bleu, noir</v>
          </cell>
          <cell r="D84">
            <v>4.21</v>
          </cell>
          <cell r="E84" t="str">
            <v>T9</v>
          </cell>
          <cell r="H84" t="str">
            <v>S3-006995003</v>
          </cell>
          <cell r="I84" t="str">
            <v>RG (punchout)</v>
          </cell>
          <cell r="J84" t="str">
            <v>Gilet SAFARI AIR orange fluo SNCF L</v>
          </cell>
          <cell r="K84">
            <v>10.14</v>
          </cell>
          <cell r="L84" t="str">
            <v>T3</v>
          </cell>
        </row>
        <row r="85">
          <cell r="A85" t="str">
            <v>15004</v>
          </cell>
          <cell r="B85" t="str">
            <v>ALDA</v>
          </cell>
          <cell r="C85" t="str">
            <v>Pochette de 4 marqueur effaçable velleda large vert, rouge , bleu, noir</v>
          </cell>
          <cell r="D85">
            <v>4.32</v>
          </cell>
          <cell r="E85" t="str">
            <v>T9</v>
          </cell>
          <cell r="H85" t="str">
            <v>S3-006995002</v>
          </cell>
          <cell r="I85" t="str">
            <v>RG (punchout)</v>
          </cell>
          <cell r="J85" t="str">
            <v>Gilet SAFARI AIR orange fluo SNCF M</v>
          </cell>
          <cell r="K85">
            <v>10.14</v>
          </cell>
          <cell r="L85" t="str">
            <v>T3</v>
          </cell>
        </row>
        <row r="86">
          <cell r="A86" t="str">
            <v>42644</v>
          </cell>
          <cell r="B86" t="str">
            <v>ALDA</v>
          </cell>
          <cell r="C86" t="str">
            <v>Pochette de feuille à plastifier x100 A4</v>
          </cell>
          <cell r="D86">
            <v>7.68</v>
          </cell>
          <cell r="E86" t="str">
            <v>T8</v>
          </cell>
          <cell r="H86" t="str">
            <v>S3-006995001</v>
          </cell>
          <cell r="I86" t="str">
            <v>RG (punchout)</v>
          </cell>
          <cell r="J86" t="str">
            <v>Gilet SAFARI AIR orange fluo SNCF S</v>
          </cell>
          <cell r="K86">
            <v>10.14</v>
          </cell>
          <cell r="L86" t="str">
            <v>T3</v>
          </cell>
        </row>
        <row r="87">
          <cell r="A87" t="str">
            <v>41908</v>
          </cell>
          <cell r="B87" t="str">
            <v>ALDA</v>
          </cell>
          <cell r="C87" t="str">
            <v>Pochette de feuille A4 à plastifier dos ADH x100 (DDV)</v>
          </cell>
          <cell r="D87">
            <v>0</v>
          </cell>
          <cell r="E87" t="str">
            <v>T8</v>
          </cell>
          <cell r="H87" t="str">
            <v>S3-006995004</v>
          </cell>
          <cell r="I87" t="str">
            <v>RG (punchout)</v>
          </cell>
          <cell r="J87" t="str">
            <v>Gilet SAFARI AIR orange fluo SNCF XL</v>
          </cell>
          <cell r="K87">
            <v>10.14</v>
          </cell>
          <cell r="L87" t="str">
            <v>T4</v>
          </cell>
        </row>
        <row r="88">
          <cell r="A88" t="str">
            <v>01893</v>
          </cell>
          <cell r="B88" t="str">
            <v>ALDA</v>
          </cell>
          <cell r="C88" t="str">
            <v>Pochette de feuilles à plastifier x100 A3</v>
          </cell>
          <cell r="D88">
            <v>21.84</v>
          </cell>
          <cell r="E88" t="str">
            <v>T8</v>
          </cell>
          <cell r="H88" t="str">
            <v>S3-006995005</v>
          </cell>
          <cell r="I88" t="str">
            <v>RG (punchout)</v>
          </cell>
          <cell r="J88" t="str">
            <v>Gilet SAFARI AIR orange fluo SNCF XXL</v>
          </cell>
          <cell r="K88">
            <v>10.14</v>
          </cell>
          <cell r="L88" t="str">
            <v>T4</v>
          </cell>
        </row>
        <row r="89">
          <cell r="A89" t="str">
            <v>38066</v>
          </cell>
          <cell r="B89" t="str">
            <v>ALDA</v>
          </cell>
          <cell r="C89" t="str">
            <v>Pochette étiquette ADH  page entière</v>
          </cell>
          <cell r="D89">
            <v>49.32</v>
          </cell>
          <cell r="E89" t="str">
            <v>T8</v>
          </cell>
          <cell r="H89" t="str">
            <v>S3-006995006</v>
          </cell>
          <cell r="I89" t="str">
            <v>RG (punchout)</v>
          </cell>
          <cell r="J89" t="str">
            <v>Gilet SAFARI AIR orange fluo SNCF XXXL</v>
          </cell>
          <cell r="K89">
            <v>10.14</v>
          </cell>
          <cell r="L89" t="str">
            <v>T4</v>
          </cell>
        </row>
        <row r="90">
          <cell r="A90" t="str">
            <v>54338</v>
          </cell>
          <cell r="B90" t="str">
            <v>ALDA</v>
          </cell>
          <cell r="C90" t="str">
            <v>Pochette intercalaires 12 places</v>
          </cell>
          <cell r="D90">
            <v>0.7</v>
          </cell>
          <cell r="E90" t="str">
            <v>T10</v>
          </cell>
          <cell r="H90" t="str">
            <v>S3-006995007</v>
          </cell>
          <cell r="I90" t="str">
            <v>RG (punchout)</v>
          </cell>
          <cell r="J90" t="str">
            <v>Gilet SAFARI AIR orange fluo SNCF XXXXL</v>
          </cell>
          <cell r="K90">
            <v>19.14</v>
          </cell>
          <cell r="L90" t="str">
            <v>T4</v>
          </cell>
        </row>
        <row r="91">
          <cell r="A91" t="str">
            <v>58477</v>
          </cell>
          <cell r="B91" t="str">
            <v>ALDA</v>
          </cell>
          <cell r="C91" t="str">
            <v>Porte bloc avec rabat en PVC</v>
          </cell>
          <cell r="D91">
            <v>3.16</v>
          </cell>
          <cell r="E91" t="str">
            <v>T10</v>
          </cell>
          <cell r="H91" t="str">
            <v>S3-006534003</v>
          </cell>
          <cell r="I91" t="str">
            <v>RG (punchout)</v>
          </cell>
          <cell r="J91" t="str">
            <v>Gilet SNCF VISITEUR orange fluo GI545ECO - 2XL</v>
          </cell>
          <cell r="K91">
            <v>3.46</v>
          </cell>
          <cell r="L91" t="str">
            <v>T3</v>
          </cell>
        </row>
        <row r="92">
          <cell r="A92" t="str">
            <v>59379</v>
          </cell>
          <cell r="B92" t="str">
            <v>ALDA</v>
          </cell>
          <cell r="C92" t="str">
            <v>PORTE REVUE OXFD PVC D10 NOIR</v>
          </cell>
          <cell r="D92">
            <v>3.41</v>
          </cell>
          <cell r="E92" t="str">
            <v>T10</v>
          </cell>
          <cell r="H92" t="str">
            <v>S3-006534001</v>
          </cell>
          <cell r="I92" t="str">
            <v>RG (punchout)</v>
          </cell>
          <cell r="J92" t="str">
            <v>Gilet SNCF VISITEUR orange fluo GI545ECO - L</v>
          </cell>
          <cell r="K92">
            <v>3.46</v>
          </cell>
          <cell r="L92" t="str">
            <v>T3</v>
          </cell>
        </row>
        <row r="93">
          <cell r="A93" t="str">
            <v>48569</v>
          </cell>
          <cell r="B93" t="str">
            <v>ALDA</v>
          </cell>
          <cell r="C93" t="str">
            <v>Porte revue plastique bleu</v>
          </cell>
          <cell r="D93">
            <v>3.41</v>
          </cell>
          <cell r="E93" t="str">
            <v>T10</v>
          </cell>
          <cell r="H93" t="str">
            <v>S3-006534002</v>
          </cell>
          <cell r="I93" t="str">
            <v>RG (punchout)</v>
          </cell>
          <cell r="J93" t="str">
            <v>Gilet SNCF VISITEUR orange fluo GI545ECO - XL</v>
          </cell>
          <cell r="K93">
            <v>3.46</v>
          </cell>
          <cell r="L93" t="str">
            <v>T3</v>
          </cell>
        </row>
        <row r="94">
          <cell r="A94" t="str">
            <v>05746</v>
          </cell>
          <cell r="B94" t="str">
            <v>ALDA</v>
          </cell>
          <cell r="C94" t="str">
            <v>Post it de couleurs pastel 76x76mm</v>
          </cell>
          <cell r="D94">
            <v>12.57</v>
          </cell>
          <cell r="E94" t="str">
            <v>T9</v>
          </cell>
          <cell r="H94" t="str">
            <v>0BOB200</v>
          </cell>
          <cell r="I94" t="str">
            <v>RG (punchout)</v>
          </cell>
          <cell r="J94" t="str">
            <v>Kit antibuée - BOLLE</v>
          </cell>
          <cell r="K94">
            <v>5.34</v>
          </cell>
          <cell r="L94" t="str">
            <v>T27</v>
          </cell>
        </row>
        <row r="95">
          <cell r="A95" t="str">
            <v>64733</v>
          </cell>
          <cell r="B95" t="str">
            <v>ALDA</v>
          </cell>
          <cell r="C95" t="str">
            <v>Post it index</v>
          </cell>
          <cell r="D95">
            <v>8.5299999999999994</v>
          </cell>
          <cell r="E95" t="str">
            <v>T9</v>
          </cell>
          <cell r="H95" t="str">
            <v>0BORUSHPFSPSI</v>
          </cell>
          <cell r="I95" t="str">
            <v>RG (punchout)</v>
          </cell>
          <cell r="J95" t="str">
            <v>Lunette de protection Bollé</v>
          </cell>
          <cell r="K95">
            <v>9.02</v>
          </cell>
          <cell r="L95" t="str">
            <v>T16</v>
          </cell>
        </row>
        <row r="96">
          <cell r="A96" t="str">
            <v>83383</v>
          </cell>
          <cell r="B96" t="str">
            <v>ALDA</v>
          </cell>
          <cell r="C96" t="str">
            <v>Pot à stylos</v>
          </cell>
          <cell r="D96">
            <v>0.79</v>
          </cell>
          <cell r="E96" t="str">
            <v>T9</v>
          </cell>
          <cell r="H96" t="str">
            <v>131006</v>
          </cell>
          <cell r="I96" t="str">
            <v>RG (punchout)</v>
          </cell>
          <cell r="J96" t="str">
            <v>Lunette masque de sécutrité Fahrenheitt 3M</v>
          </cell>
          <cell r="K96">
            <v>7.23</v>
          </cell>
          <cell r="L96" t="str">
            <v>T3</v>
          </cell>
        </row>
        <row r="97">
          <cell r="A97" t="str">
            <v>38128</v>
          </cell>
          <cell r="B97" t="str">
            <v>ALDA</v>
          </cell>
          <cell r="C97" t="str">
            <v>Pot aimanté de tableau (DDV)</v>
          </cell>
          <cell r="D97">
            <v>12.4</v>
          </cell>
          <cell r="E97" t="str">
            <v>T9</v>
          </cell>
          <cell r="H97" t="str">
            <v>0UV9192745</v>
          </cell>
          <cell r="I97" t="str">
            <v>RG (punchout)</v>
          </cell>
          <cell r="J97" t="str">
            <v>Lunettes de protection UVEX</v>
          </cell>
          <cell r="K97">
            <v>4.3499999999999996</v>
          </cell>
          <cell r="L97" t="str">
            <v>T16</v>
          </cell>
        </row>
        <row r="98">
          <cell r="A98" t="str">
            <v>67647</v>
          </cell>
          <cell r="B98" t="str">
            <v>ALDA</v>
          </cell>
          <cell r="C98" t="str">
            <v>Recharge criterium 0.5 12 mines</v>
          </cell>
          <cell r="D98">
            <v>0.32</v>
          </cell>
          <cell r="E98" t="str">
            <v>T9</v>
          </cell>
          <cell r="H98" t="str">
            <v>184003</v>
          </cell>
          <cell r="I98" t="str">
            <v>RG (punchout)</v>
          </cell>
          <cell r="J98" t="str">
            <v>Masque FFP3 3M 8833 (paquet de 10)</v>
          </cell>
          <cell r="K98">
            <v>27</v>
          </cell>
          <cell r="L98" t="str">
            <v>T4</v>
          </cell>
        </row>
        <row r="99">
          <cell r="A99" t="str">
            <v>217716</v>
          </cell>
          <cell r="B99" t="str">
            <v>Legallais</v>
          </cell>
          <cell r="C99" t="str">
            <v>Recharge lames de cutter 2872</v>
          </cell>
          <cell r="D99">
            <v>4.1500000000000004</v>
          </cell>
          <cell r="E99" t="str">
            <v>T9</v>
          </cell>
          <cell r="H99" t="str">
            <v>XXXXX</v>
          </cell>
          <cell r="I99" t="str">
            <v>NUL</v>
          </cell>
          <cell r="J99" t="str">
            <v>NUL</v>
          </cell>
          <cell r="K99">
            <v>0</v>
          </cell>
          <cell r="L99" t="str">
            <v>T27</v>
          </cell>
        </row>
        <row r="100">
          <cell r="A100" t="str">
            <v>78564</v>
          </cell>
          <cell r="B100" t="str">
            <v>ALDA</v>
          </cell>
          <cell r="C100" t="str">
            <v>Recharge pour rouleaux de tipex</v>
          </cell>
          <cell r="D100">
            <v>1.58</v>
          </cell>
          <cell r="E100" t="str">
            <v>T9</v>
          </cell>
          <cell r="H100" t="str">
            <v xml:space="preserve">02066601 </v>
          </cell>
          <cell r="I100" t="str">
            <v>OUTILACIER</v>
          </cell>
          <cell r="J100" t="str">
            <v>SIFFLET ROULETTES SANS NICKEL NI PLOMB (DDV)</v>
          </cell>
          <cell r="K100">
            <v>9.43</v>
          </cell>
          <cell r="L100" t="str">
            <v>T7</v>
          </cell>
        </row>
        <row r="101">
          <cell r="A101" t="str">
            <v>78324</v>
          </cell>
          <cell r="B101" t="str">
            <v>ALDA</v>
          </cell>
          <cell r="C101" t="str">
            <v>Règles 30cm</v>
          </cell>
          <cell r="D101">
            <v>0.22</v>
          </cell>
          <cell r="E101" t="str">
            <v>T9</v>
          </cell>
          <cell r="H101" t="str">
            <v>0BOB402</v>
          </cell>
          <cell r="I101" t="str">
            <v>RG (punchout)</v>
          </cell>
          <cell r="J101" t="str">
            <v>Spray nettoyant - BOLLE</v>
          </cell>
          <cell r="K101">
            <v>10.34</v>
          </cell>
          <cell r="L101" t="str">
            <v>T27</v>
          </cell>
        </row>
        <row r="102">
          <cell r="A102" t="str">
            <v>78325</v>
          </cell>
          <cell r="B102" t="str">
            <v>ALDA</v>
          </cell>
          <cell r="C102" t="str">
            <v>Règles 40cm</v>
          </cell>
          <cell r="D102">
            <v>0.53</v>
          </cell>
          <cell r="E102" t="str">
            <v>T9</v>
          </cell>
          <cell r="H102" t="str">
            <v>0DA1002295</v>
          </cell>
          <cell r="I102" t="str">
            <v>RG (punchout)</v>
          </cell>
          <cell r="J102" t="str">
            <v>SUPERVIZOR CHINGUARD VS7/EU 1002</v>
          </cell>
          <cell r="K102">
            <v>5.24</v>
          </cell>
          <cell r="L102" t="str">
            <v>T2</v>
          </cell>
        </row>
        <row r="103">
          <cell r="A103" t="str">
            <v>78326</v>
          </cell>
          <cell r="B103" t="str">
            <v>ALDA</v>
          </cell>
          <cell r="C103" t="str">
            <v>Règles 50cm</v>
          </cell>
          <cell r="D103">
            <v>0.59</v>
          </cell>
          <cell r="E103" t="str">
            <v>T9</v>
          </cell>
          <cell r="H103" t="str">
            <v>01-000898</v>
          </cell>
          <cell r="I103" t="str">
            <v>RG (punchout)</v>
          </cell>
          <cell r="J103" t="str">
            <v>Surlunette Univet</v>
          </cell>
          <cell r="K103">
            <v>1.35</v>
          </cell>
          <cell r="L103" t="str">
            <v>T16</v>
          </cell>
        </row>
        <row r="104">
          <cell r="A104" t="str">
            <v>34713</v>
          </cell>
          <cell r="B104" t="str">
            <v>ALDA</v>
          </cell>
          <cell r="C104" t="str">
            <v>Ruban Dymo 9mmx7m</v>
          </cell>
          <cell r="D104">
            <v>16.61</v>
          </cell>
          <cell r="E104" t="str">
            <v>T9</v>
          </cell>
          <cell r="H104" t="str">
            <v>13.867.274</v>
          </cell>
          <cell r="I104" t="str">
            <v>Lyreco (punchout)</v>
          </cell>
          <cell r="J104" t="str">
            <v>VISIERE REMPL HONEYWELL SUPERVIZOR (boite de 10)</v>
          </cell>
          <cell r="K104">
            <v>145.9</v>
          </cell>
          <cell r="L104" t="str">
            <v>T2</v>
          </cell>
        </row>
        <row r="105">
          <cell r="A105" t="str">
            <v>62853</v>
          </cell>
          <cell r="B105" t="str">
            <v>ALDA</v>
          </cell>
          <cell r="C105" t="str">
            <v>Scotch aimanté</v>
          </cell>
          <cell r="D105">
            <v>5.33</v>
          </cell>
          <cell r="E105" t="str">
            <v>T9</v>
          </cell>
        </row>
        <row r="106">
          <cell r="A106" t="str">
            <v>18281</v>
          </cell>
          <cell r="B106" t="str">
            <v>ALDA</v>
          </cell>
          <cell r="C106" t="str">
            <v>Scotch invisible</v>
          </cell>
          <cell r="D106">
            <v>2.67</v>
          </cell>
          <cell r="E106" t="str">
            <v>T9</v>
          </cell>
        </row>
        <row r="107">
          <cell r="A107" t="str">
            <v>28317</v>
          </cell>
          <cell r="B107" t="str">
            <v>ALDA</v>
          </cell>
          <cell r="C107" t="str">
            <v>Spray nettoyant de tableau</v>
          </cell>
          <cell r="D107">
            <v>3.44</v>
          </cell>
          <cell r="E107" t="str">
            <v>T8</v>
          </cell>
        </row>
        <row r="108">
          <cell r="A108" t="str">
            <v>04520</v>
          </cell>
          <cell r="B108" t="str">
            <v>ALDA</v>
          </cell>
          <cell r="C108" t="str">
            <v>Taille crayons 2 usages</v>
          </cell>
          <cell r="D108">
            <v>0.19</v>
          </cell>
          <cell r="E108" t="str">
            <v>T9</v>
          </cell>
        </row>
        <row r="109">
          <cell r="A109" t="str">
            <v>67849</v>
          </cell>
          <cell r="B109" t="str">
            <v>ALDA</v>
          </cell>
          <cell r="C109" t="str">
            <v>Trieur mural horizontal</v>
          </cell>
          <cell r="D109">
            <v>7.3</v>
          </cell>
          <cell r="E109" t="str">
            <v>T10</v>
          </cell>
        </row>
        <row r="110">
          <cell r="A110" t="str">
            <v>74611</v>
          </cell>
          <cell r="B110" t="str">
            <v>ALDA</v>
          </cell>
          <cell r="C110" t="str">
            <v>Trieurs 8 places plastique noir</v>
          </cell>
          <cell r="D110">
            <v>3.81</v>
          </cell>
          <cell r="E110" t="str">
            <v>T10</v>
          </cell>
        </row>
      </sheetData>
      <sheetData sheetId="6"/>
      <sheetData sheetId="7"/>
      <sheetData sheetId="8"/>
      <sheetData sheetId="9"/>
      <sheetData sheetId="10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2067643-3386-45C0-9BE3-1978547A3C9E}" name="Tableau1" displayName="Tableau1" ref="A1:N42" totalsRowShown="0">
  <autoFilter ref="A1:N42" xr:uid="{A2067643-3386-45C0-9BE3-1978547A3C9E}"/>
  <tableColumns count="14">
    <tableColumn id="1" xr3:uid="{F33319A8-4424-49D2-B49F-EBF901F16019}" name="Fourniture">
      <calculatedColumnFormula>[1]!Tableau7[[#This Row],[Colonne1]]</calculatedColumnFormula>
    </tableColumn>
    <tableColumn id="2" xr3:uid="{E7259DF4-8F5A-4D1F-8B41-F04CF6831246}" name="Janvier"/>
    <tableColumn id="3" xr3:uid="{421CF50D-AB3F-406C-994C-C69F3A66D3B5}" name="Février"/>
    <tableColumn id="4" xr3:uid="{33EE9A44-A67D-4443-8F57-3E013644BC16}" name="Mars"/>
    <tableColumn id="5" xr3:uid="{5D36878C-646F-4070-A25F-1AAD64B29B67}" name="Avril"/>
    <tableColumn id="6" xr3:uid="{9781261D-F642-427C-8D90-68DEF0DCADAB}" name="Mai"/>
    <tableColumn id="7" xr3:uid="{71F07EE5-E9D8-4E7C-87C0-28CCF78E5278}" name="Juin"/>
    <tableColumn id="8" xr3:uid="{BF8408AE-67BF-4EB9-9057-136C8C2396A8}" name="Juillet"/>
    <tableColumn id="9" xr3:uid="{DDBFB2B5-EBB3-4C8B-8442-66BEDE28D367}" name="Août"/>
    <tableColumn id="10" xr3:uid="{E07A00F2-637E-41A0-9DF9-34F7F26F4569}" name="Septembre"/>
    <tableColumn id="11" xr3:uid="{3EE67E7F-2211-4713-B469-C9B47D797CDD}" name="Octobre"/>
    <tableColumn id="12" xr3:uid="{6CEFEE9F-96FC-40FC-96C9-A392264F6219}" name="Novembre"/>
    <tableColumn id="13" xr3:uid="{EEB11901-95F8-4A40-B2A9-6409E2C1A424}" name="Décembre"/>
    <tableColumn id="14" xr3:uid="{388E8ED6-A59A-45D0-B182-80C0297C6738}" name="TOTAL">
      <calculatedColumnFormula>SUMIF(Tableau1[[#This Row],[Janvier]:[Décembre]],"&lt;&gt;#N/A")</calculatedColumnFormula>
    </tableColumn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B92FE24-7504-42D3-876C-4BCA9C6F3D9D}" name="Tableau2" displayName="Tableau2" ref="Q1:AD42" totalsRowShown="0" headerRowDxfId="12">
  <autoFilter ref="Q1:AD42" xr:uid="{CB92FE24-7504-42D3-876C-4BCA9C6F3D9D}"/>
  <tableColumns count="14">
    <tableColumn id="1" xr3:uid="{0D3B8978-C65E-4F68-A819-BBCBFC746844}" name="EPI"/>
    <tableColumn id="2" xr3:uid="{DB37A127-4D7D-43C9-893A-EED5F73A2BF9}" name="Janvier"/>
    <tableColumn id="3" xr3:uid="{9CBD2AE1-7629-4CE5-9146-F38B91077BEB}" name="Février"/>
    <tableColumn id="4" xr3:uid="{2DBB4A4D-B161-457E-949C-EE54653303F6}" name="Mars"/>
    <tableColumn id="5" xr3:uid="{011CB9D2-48FE-4EAF-B686-7015490581A1}" name="Avril"/>
    <tableColumn id="6" xr3:uid="{52D8B256-453E-43EC-9BA1-CC3C98D6D373}" name="Mai"/>
    <tableColumn id="7" xr3:uid="{0E58272A-A984-49AE-97DF-9DBA57FCB6F0}" name="Juin"/>
    <tableColumn id="8" xr3:uid="{B01F4528-F1BD-454C-8105-97FB1DC421E5}" name="Juillet"/>
    <tableColumn id="9" xr3:uid="{4404B2F5-8522-4A81-831D-433EC483A04C}" name="Août"/>
    <tableColumn id="10" xr3:uid="{23849A7D-A67D-48A2-9C10-62CCA8851A0E}" name="Septembre"/>
    <tableColumn id="11" xr3:uid="{B1248079-0A63-498C-BCD1-CB79A895C6E6}" name="Octobre"/>
    <tableColumn id="12" xr3:uid="{AA790587-C024-42DB-80EB-27F62D77F41B}" name="Novembre"/>
    <tableColumn id="13" xr3:uid="{E7C517CF-C90B-4CCF-A85E-66C6B3340B5D}" name="Décembre"/>
    <tableColumn id="14" xr3:uid="{EDDC084D-F510-4FB5-8B63-B1FAD82B1223}" name="Total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F412539-E356-4876-941D-DD5A95443D1B}" name="Tableau3" displayName="Tableau3" ref="A45:N86" totalsRowShown="0">
  <autoFilter ref="A45:N86" xr:uid="{9F412539-E356-4876-941D-DD5A95443D1B}"/>
  <tableColumns count="14">
    <tableColumn id="1" xr3:uid="{BCBF7904-1747-426E-940E-335835875191}" name="Hygyène"/>
    <tableColumn id="2" xr3:uid="{DA3D98BC-D6EE-44A6-AAF3-EAB33D8838DF}" name="Janvier"/>
    <tableColumn id="3" xr3:uid="{93A620F6-CE8C-4159-BA2D-107AEDECB5CB}" name="Février"/>
    <tableColumn id="4" xr3:uid="{727F897A-AF25-4EF5-A22E-688828471BE5}" name="Mars"/>
    <tableColumn id="5" xr3:uid="{58BB1C7B-CD92-417D-8AE7-AD76A699D428}" name="Avril"/>
    <tableColumn id="6" xr3:uid="{E750ED0B-E2EE-49B0-A897-7D8BB431ADD9}" name="Mai"/>
    <tableColumn id="7" xr3:uid="{68C401BF-F19E-4016-BA1E-14382369CF30}" name="Juin"/>
    <tableColumn id="8" xr3:uid="{F10E79C1-D445-4308-BD2A-C5109408EFC4}" name="Juillet"/>
    <tableColumn id="9" xr3:uid="{530ADE35-AF0F-409A-B3BC-640763790B94}" name="Août"/>
    <tableColumn id="10" xr3:uid="{2ADC2F37-6B74-46E6-B641-CAB95B85DCF0}" name="Septembre"/>
    <tableColumn id="11" xr3:uid="{9DDC9D15-2973-4294-85A7-4657DDE1B407}" name="Octobre"/>
    <tableColumn id="12" xr3:uid="{55F384B9-1502-463E-AB17-56E89DB1A909}" name="Novembre"/>
    <tableColumn id="13" xr3:uid="{59BFBA8F-D62A-46E3-A9A5-8CA00519A89F}" name="Décembre"/>
    <tableColumn id="14" xr3:uid="{F376F57E-CBC0-451A-8BDD-8B3C0E4425AE}" name="Total"/>
  </tableColumns>
  <tableStyleInfo name="TableStyleMedium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95B03B0-2821-4304-9B9D-D9FB7512166F}" name="Tableau4" displayName="Tableau4" ref="Q45:AD87" totalsRowShown="0" headerRowDxfId="11">
  <autoFilter ref="Q45:AD87" xr:uid="{B95B03B0-2821-4304-9B9D-D9FB7512166F}"/>
  <tableColumns count="14">
    <tableColumn id="1" xr3:uid="{D75E2B23-9E62-42A9-8C17-6ADB9628E171}" name="MCO Outillage"/>
    <tableColumn id="2" xr3:uid="{8A4EFDD3-D9E9-466C-8EA5-3B7167039191}" name="Janvier"/>
    <tableColumn id="3" xr3:uid="{AE576B5F-57B7-4520-BFF9-77358A820FE7}" name="Février"/>
    <tableColumn id="4" xr3:uid="{8965D89E-7230-4E7F-9BA8-F744CDD09556}" name="Mars"/>
    <tableColumn id="5" xr3:uid="{CEFE49FE-AEB3-4BA0-ABB3-8B87C9B3D3BF}" name="Avril"/>
    <tableColumn id="6" xr3:uid="{5504266C-DAC4-469B-B6B3-1EB1B97CFF62}" name="Mai"/>
    <tableColumn id="7" xr3:uid="{B5BCE825-FC21-4E38-95C3-1B18EE4BF5F4}" name="Juin"/>
    <tableColumn id="8" xr3:uid="{FC2095C6-862E-41F3-9F6A-74CF12B1BF79}" name="Juillet"/>
    <tableColumn id="9" xr3:uid="{EEF24DED-B8C7-4687-BFF0-269321A56CEA}" name="Août"/>
    <tableColumn id="10" xr3:uid="{DE7AC43C-99B9-460B-85E5-8BC802A86409}" name="Septembre"/>
    <tableColumn id="11" xr3:uid="{3137A4ED-0342-4BAC-ACA6-AA80721BC68B}" name="Octobre"/>
    <tableColumn id="12" xr3:uid="{3D602496-2D26-41F8-990D-E61C060FBAC9}" name="Novembre"/>
    <tableColumn id="13" xr3:uid="{2124AC54-3B7A-4582-9CA7-CE97B3FC53F8}" name="Décembre"/>
    <tableColumn id="14" xr3:uid="{5DCCCBFE-8BDC-4FD5-B93C-A5B58D20A3D0}" name="Total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995D116-25EE-405D-AF61-4DDE554102C5}" name="Tableau16" displayName="Tableau16" ref="A1:E599" totalsRowShown="0">
  <autoFilter ref="A1:E599" xr:uid="{6995D116-25EE-405D-AF61-4DDE554102C5}"/>
  <sortState xmlns:xlrd2="http://schemas.microsoft.com/office/spreadsheetml/2017/richdata2" ref="A2:E112">
    <sortCondition ref="C2:C112"/>
  </sortState>
  <tableColumns count="5">
    <tableColumn id="1" xr3:uid="{3CF44AAB-8263-4962-8D50-874B1AF9A155}" name="Références" dataDxfId="10"/>
    <tableColumn id="2" xr3:uid="{F314F6ED-6A37-479E-87BE-28DEBC73C034}" name="Fournisseurs"/>
    <tableColumn id="3" xr3:uid="{6577909C-0CE9-4287-BF34-BE16726DB32A}" name="Produits - Fournitures de bureau"/>
    <tableColumn id="4" xr3:uid="{310FF074-534D-415B-89A3-02BAE0EE56EA}" name="Prix" dataDxfId="9"/>
    <tableColumn id="5" xr3:uid="{4950C690-A94E-4BBC-9163-D6C6ABE4F7AA}" name="Rangement" dataDxfId="8"/>
  </tableColumns>
  <tableStyleInfo name="TableStyleMedium5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AECC9F9-DDF4-40D2-AA92-95142796EA19}" name="Tableau27" displayName="Tableau27" ref="H1:L600" totalsRowShown="0">
  <autoFilter ref="H1:L600" xr:uid="{FAECC9F9-DDF4-40D2-AA92-95142796EA19}"/>
  <sortState xmlns:xlrd2="http://schemas.microsoft.com/office/spreadsheetml/2017/richdata2" ref="H2:L111">
    <sortCondition ref="J2:J111"/>
  </sortState>
  <tableColumns count="5">
    <tableColumn id="1" xr3:uid="{428776C4-93AD-41F2-BC00-1FC2475B0AF2}" name="Références" dataDxfId="7"/>
    <tableColumn id="2" xr3:uid="{3C9FFBB3-354B-40CD-A2FE-8E3B6D94E414}" name="Fournisseurs"/>
    <tableColumn id="3" xr3:uid="{E757488D-A34A-4D3B-A9F3-BA3BB780DFD7}" name="Produits - EPI"/>
    <tableColumn id="4" xr3:uid="{91193B9C-8785-47E4-8336-F024969AE176}" name="Prix" dataDxfId="6"/>
    <tableColumn id="5" xr3:uid="{04DA4FDB-FA0A-4DFA-9FAF-44C01F790DE6}" name="Rangement" dataDxfId="5"/>
  </tableColumns>
  <tableStyleInfo name="TableStyleMedium3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BBF8965-FA9B-4551-8902-3065A879BBC3}" name="Tableau38" displayName="Tableau38" ref="O1:S600" totalsRowShown="0">
  <autoFilter ref="O1:S600" xr:uid="{8BBF8965-FA9B-4551-8902-3065A879BBC3}"/>
  <tableColumns count="5">
    <tableColumn id="1" xr3:uid="{9078BFAA-BD6E-4347-ACC5-13E6018F68F7}" name="Références" dataDxfId="4"/>
    <tableColumn id="2" xr3:uid="{58B5D813-5C26-40C0-B515-F2989E52C5A0}" name="Fournisseurs"/>
    <tableColumn id="3" xr3:uid="{AF00811C-4049-4FDE-BCC3-DC9FB89C5962}" name="Produits - Hygyène et Alimentaire"/>
    <tableColumn id="4" xr3:uid="{97CBDD1A-B687-48D3-A465-329FE8491E47}" name="Prix" dataDxfId="3"/>
    <tableColumn id="5" xr3:uid="{517C39FD-12EF-4433-9C2A-62D8C8E2E817}" name="Rangement"/>
  </tableColumns>
  <tableStyleInfo name="TableStyleMedium6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4F225658-C5FC-491B-AF12-14BE2917195B}" name="Tableau49" displayName="Tableau49" ref="V1:Z601" totalsRowShown="0">
  <autoFilter ref="V1:Z601" xr:uid="{4F225658-C5FC-491B-AF12-14BE2917195B}"/>
  <sortState xmlns:xlrd2="http://schemas.microsoft.com/office/spreadsheetml/2017/richdata2" ref="V2:Z110">
    <sortCondition ref="X2:X110"/>
  </sortState>
  <tableColumns count="5">
    <tableColumn id="1" xr3:uid="{55759BEF-A9EC-4D54-9DE4-8F4B2978E666}" name="Références" dataDxfId="2"/>
    <tableColumn id="2" xr3:uid="{9A5EB467-4DED-427C-BDBC-5ACF3541768D}" name="Fournisseurs"/>
    <tableColumn id="3" xr3:uid="{38970BDA-91BB-4465-8690-3220D2A5CC42}" name="Produits - MCOutillage"/>
    <tableColumn id="4" xr3:uid="{90AE5228-0E5E-4B97-80F8-156DC44DDDEE}" name="Prix" dataDxfId="1"/>
    <tableColumn id="5" xr3:uid="{9D126CEF-9FE3-442B-8DA7-EE42AC5C3306}" name="Rangement" dataDxfId="0"/>
  </tableColumns>
  <tableStyleInfo name="TableStyleMedium7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E5985A80-444A-44A3-BD8F-1314BF7E550A}" name="Tableau5" displayName="Tableau5" ref="AC1:AC8" totalsRowShown="0">
  <autoFilter ref="AC1:AC8" xr:uid="{E5985A80-444A-44A3-BD8F-1314BF7E550A}"/>
  <sortState xmlns:xlrd2="http://schemas.microsoft.com/office/spreadsheetml/2017/richdata2" ref="AC2:AC8">
    <sortCondition ref="AC2:AC8"/>
  </sortState>
  <tableColumns count="1">
    <tableColumn id="1" xr3:uid="{C1E68039-9E22-42BB-A050-D84A8D4FB9D1}" name="Colonne1"/>
  </tableColumns>
  <tableStyleInfo name="TableStyleLight4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96E855D1-0785-46A5-B17E-D7FE809A2614}" name="Tableau7" displayName="Tableau7" ref="AF1:AF81" totalsRowShown="0">
  <autoFilter ref="AF1:AF81" xr:uid="{96E855D1-0785-46A5-B17E-D7FE809A2614}"/>
  <sortState xmlns:xlrd2="http://schemas.microsoft.com/office/spreadsheetml/2017/richdata2" ref="AF2:AF81">
    <sortCondition ref="AF2:AF81"/>
  </sortState>
  <tableColumns count="1">
    <tableColumn id="1" xr3:uid="{80B02BC0-C78F-459C-9C34-7913AE64057A}" name="Colonne1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table" Target="../tables/table5.xml"/><Relationship Id="rId6" Type="http://schemas.openxmlformats.org/officeDocument/2006/relationships/table" Target="../tables/table10.xml"/><Relationship Id="rId5" Type="http://schemas.openxmlformats.org/officeDocument/2006/relationships/table" Target="../tables/table9.xml"/><Relationship Id="rId4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55702B-FFD5-412D-B48D-D03FD03645DD}">
  <dimension ref="A1:G16"/>
  <sheetViews>
    <sheetView workbookViewId="0">
      <selection activeCell="AH7" sqref="AH7"/>
    </sheetView>
  </sheetViews>
  <sheetFormatPr baseColWidth="10" defaultRowHeight="15" x14ac:dyDescent="0.25"/>
  <cols>
    <col min="1" max="2" width="14.5703125" bestFit="1" customWidth="1"/>
    <col min="3" max="3" width="25" bestFit="1" customWidth="1"/>
    <col min="4" max="4" width="24.42578125" bestFit="1" customWidth="1"/>
    <col min="5" max="5" width="16.7109375" bestFit="1" customWidth="1"/>
    <col min="6" max="7" width="16" bestFit="1" customWidth="1"/>
  </cols>
  <sheetData>
    <row r="1" spans="1:7" ht="19.5" thickBot="1" x14ac:dyDescent="0.35">
      <c r="A1" s="23"/>
      <c r="B1" s="1" t="s">
        <v>0</v>
      </c>
      <c r="C1" s="1" t="s">
        <v>1</v>
      </c>
      <c r="D1" s="1" t="s">
        <v>2</v>
      </c>
      <c r="E1" s="1" t="s">
        <v>3</v>
      </c>
      <c r="F1" s="2" t="s">
        <v>4</v>
      </c>
      <c r="G1" s="3" t="s">
        <v>5</v>
      </c>
    </row>
    <row r="2" spans="1:7" ht="19.5" thickBot="1" x14ac:dyDescent="0.35">
      <c r="A2" s="28" t="s">
        <v>18</v>
      </c>
      <c r="B2" s="29">
        <v>60000</v>
      </c>
      <c r="C2" s="29">
        <v>16000</v>
      </c>
      <c r="D2" s="29">
        <v>32000</v>
      </c>
      <c r="E2" s="29">
        <v>100000</v>
      </c>
      <c r="F2" s="30">
        <f>SUM(B2:E2)</f>
        <v>208000</v>
      </c>
      <c r="G2" s="31"/>
    </row>
    <row r="3" spans="1:7" ht="19.5" thickBot="1" x14ac:dyDescent="0.35">
      <c r="A3" s="18" t="s">
        <v>6</v>
      </c>
      <c r="B3" s="19">
        <f>[1]EPI!$H$32</f>
        <v>4843</v>
      </c>
      <c r="C3" s="19">
        <f>'[1]Fourniture de bureau'!$H$32</f>
        <v>2472</v>
      </c>
      <c r="D3" s="19">
        <f>[1]Hygyène!$H$32</f>
        <v>412</v>
      </c>
      <c r="E3" s="19">
        <f>'[1]MCO Outillage'!$H$32</f>
        <v>4384.8099999999995</v>
      </c>
      <c r="F3" s="7">
        <f>SUMIF(B3:E3,"&lt;&gt;#N/A")</f>
        <v>12111.81</v>
      </c>
      <c r="G3" s="4">
        <f>$F$2-F3</f>
        <v>195888.19</v>
      </c>
    </row>
    <row r="4" spans="1:7" ht="19.5" thickBot="1" x14ac:dyDescent="0.35">
      <c r="A4" s="20" t="s">
        <v>7</v>
      </c>
      <c r="B4" s="8" t="e">
        <f>[1]EPI!$H$63</f>
        <v>#N/A</v>
      </c>
      <c r="C4" s="8" t="e">
        <f>'[1]Fourniture de bureau'!$H$63</f>
        <v>#N/A</v>
      </c>
      <c r="D4" s="8" t="e">
        <f>[1]Hygyène!$H$63</f>
        <v>#N/A</v>
      </c>
      <c r="E4" s="8" t="e">
        <f>'[1]MCO Outillage'!$H$63</f>
        <v>#N/A</v>
      </c>
      <c r="F4" s="7">
        <f>SUMIF(B4:E4,"&lt;&gt;#N/A")+F3</f>
        <v>12111.81</v>
      </c>
      <c r="G4" s="4">
        <f t="shared" ref="G4:G14" si="0">$F$2-F4</f>
        <v>195888.19</v>
      </c>
    </row>
    <row r="5" spans="1:7" ht="19.5" thickBot="1" x14ac:dyDescent="0.35">
      <c r="A5" s="20" t="s">
        <v>8</v>
      </c>
      <c r="B5" s="9" t="e">
        <f>[1]EPI!$H$94</f>
        <v>#N/A</v>
      </c>
      <c r="C5" s="9" t="e">
        <f>'[1]Fourniture de bureau'!$H$94</f>
        <v>#N/A</v>
      </c>
      <c r="D5" s="9" t="e">
        <f>[1]Hygyène!$H$94</f>
        <v>#N/A</v>
      </c>
      <c r="E5" s="9" t="e">
        <f>'[1]MCO Outillage'!$H$94</f>
        <v>#N/A</v>
      </c>
      <c r="F5" s="7">
        <f t="shared" ref="F5:F14" si="1">SUMIF(B5:E5,"&lt;&gt;#N/A")+F4</f>
        <v>12111.81</v>
      </c>
      <c r="G5" s="4">
        <f t="shared" si="0"/>
        <v>195888.19</v>
      </c>
    </row>
    <row r="6" spans="1:7" ht="19.5" thickBot="1" x14ac:dyDescent="0.35">
      <c r="A6" s="20" t="s">
        <v>9</v>
      </c>
      <c r="B6" s="10" t="e">
        <f>[1]EPI!$H$125</f>
        <v>#N/A</v>
      </c>
      <c r="C6" s="10" t="e">
        <f>'[1]Fourniture de bureau'!$H$125</f>
        <v>#N/A</v>
      </c>
      <c r="D6" s="10" t="e">
        <f>[1]Hygyène!$H$125</f>
        <v>#N/A</v>
      </c>
      <c r="E6" s="10" t="e">
        <f>'[1]MCO Outillage'!$H$125</f>
        <v>#N/A</v>
      </c>
      <c r="F6" s="7">
        <f t="shared" si="1"/>
        <v>12111.81</v>
      </c>
      <c r="G6" s="4">
        <f t="shared" si="0"/>
        <v>195888.19</v>
      </c>
    </row>
    <row r="7" spans="1:7" ht="19.5" thickBot="1" x14ac:dyDescent="0.35">
      <c r="A7" s="20" t="s">
        <v>10</v>
      </c>
      <c r="B7" s="11" t="e">
        <f>[1]EPI!$H$156</f>
        <v>#N/A</v>
      </c>
      <c r="C7" s="11" t="e">
        <f>'[1]Fourniture de bureau'!$H$156</f>
        <v>#N/A</v>
      </c>
      <c r="D7" s="11" t="e">
        <f>[1]Hygyène!$H$156</f>
        <v>#N/A</v>
      </c>
      <c r="E7" s="11" t="e">
        <f>'[1]MCO Outillage'!$H$156</f>
        <v>#N/A</v>
      </c>
      <c r="F7" s="7">
        <f t="shared" si="1"/>
        <v>12111.81</v>
      </c>
      <c r="G7" s="4">
        <f t="shared" si="0"/>
        <v>195888.19</v>
      </c>
    </row>
    <row r="8" spans="1:7" ht="19.5" thickBot="1" x14ac:dyDescent="0.35">
      <c r="A8" s="20" t="s">
        <v>11</v>
      </c>
      <c r="B8" s="12" t="e">
        <f>[1]EPI!$H$187</f>
        <v>#N/A</v>
      </c>
      <c r="C8" s="12" t="e">
        <f>'[1]Fourniture de bureau'!$H$187</f>
        <v>#N/A</v>
      </c>
      <c r="D8" s="12" t="e">
        <f>[1]Hygyène!$H$187</f>
        <v>#N/A</v>
      </c>
      <c r="E8" s="12" t="e">
        <f>'[1]MCO Outillage'!$H$187</f>
        <v>#N/A</v>
      </c>
      <c r="F8" s="7">
        <f t="shared" si="1"/>
        <v>12111.81</v>
      </c>
      <c r="G8" s="4">
        <f t="shared" si="0"/>
        <v>195888.19</v>
      </c>
    </row>
    <row r="9" spans="1:7" ht="19.5" thickBot="1" x14ac:dyDescent="0.35">
      <c r="A9" s="20" t="s">
        <v>12</v>
      </c>
      <c r="B9" s="13" t="e">
        <f>[1]EPI!$H$218</f>
        <v>#N/A</v>
      </c>
      <c r="C9" s="13" t="e">
        <f>'[1]Fourniture de bureau'!$H$218</f>
        <v>#N/A</v>
      </c>
      <c r="D9" s="13" t="e">
        <f>[1]Hygyène!$H$218</f>
        <v>#N/A</v>
      </c>
      <c r="E9" s="13" t="e">
        <f>'[1]MCO Outillage'!$H$218</f>
        <v>#N/A</v>
      </c>
      <c r="F9" s="7">
        <f t="shared" si="1"/>
        <v>12111.81</v>
      </c>
      <c r="G9" s="4">
        <f t="shared" si="0"/>
        <v>195888.19</v>
      </c>
    </row>
    <row r="10" spans="1:7" ht="19.5" thickBot="1" x14ac:dyDescent="0.35">
      <c r="A10" s="20" t="s">
        <v>13</v>
      </c>
      <c r="B10" s="14" t="e">
        <f>[1]EPI!$H$249</f>
        <v>#N/A</v>
      </c>
      <c r="C10" s="13" t="e">
        <f>'[1]Fourniture de bureau'!$H$249</f>
        <v>#N/A</v>
      </c>
      <c r="D10" s="14" t="e">
        <f>[1]Hygyène!$H$249</f>
        <v>#N/A</v>
      </c>
      <c r="E10" s="14" t="e">
        <f>'[1]MCO Outillage'!$H$249</f>
        <v>#N/A</v>
      </c>
      <c r="F10" s="7">
        <f t="shared" si="1"/>
        <v>12111.81</v>
      </c>
      <c r="G10" s="4">
        <f t="shared" si="0"/>
        <v>195888.19</v>
      </c>
    </row>
    <row r="11" spans="1:7" ht="19.5" thickBot="1" x14ac:dyDescent="0.35">
      <c r="A11" s="20" t="s">
        <v>14</v>
      </c>
      <c r="B11" s="15" t="e">
        <f>[1]EPI!$H$280</f>
        <v>#N/A</v>
      </c>
      <c r="C11" s="15" t="e">
        <f>'[1]Fourniture de bureau'!$H$280</f>
        <v>#N/A</v>
      </c>
      <c r="D11" s="15" t="e">
        <f>[1]Hygyène!$H$280</f>
        <v>#N/A</v>
      </c>
      <c r="E11" s="15" t="e">
        <f>'[1]MCO Outillage'!$H$280</f>
        <v>#N/A</v>
      </c>
      <c r="F11" s="7">
        <f t="shared" si="1"/>
        <v>12111.81</v>
      </c>
      <c r="G11" s="4">
        <f t="shared" si="0"/>
        <v>195888.19</v>
      </c>
    </row>
    <row r="12" spans="1:7" ht="19.5" thickBot="1" x14ac:dyDescent="0.35">
      <c r="A12" s="20" t="s">
        <v>15</v>
      </c>
      <c r="B12" s="16" t="e">
        <f>[1]EPI!$H$311</f>
        <v>#N/A</v>
      </c>
      <c r="C12" s="16" t="e">
        <f>'[1]Fourniture de bureau'!$H$311</f>
        <v>#N/A</v>
      </c>
      <c r="D12" s="16" t="e">
        <f>[1]Hygyène!$H$311</f>
        <v>#N/A</v>
      </c>
      <c r="E12" s="16" t="e">
        <f>'[1]MCO Outillage'!$H$311</f>
        <v>#N/A</v>
      </c>
      <c r="F12" s="7">
        <f t="shared" si="1"/>
        <v>12111.81</v>
      </c>
      <c r="G12" s="4">
        <f t="shared" si="0"/>
        <v>195888.19</v>
      </c>
    </row>
    <row r="13" spans="1:7" ht="19.5" thickBot="1" x14ac:dyDescent="0.35">
      <c r="A13" s="20" t="s">
        <v>16</v>
      </c>
      <c r="B13" s="17" t="e">
        <f>[1]EPI!$H$342</f>
        <v>#N/A</v>
      </c>
      <c r="C13" s="17" t="e">
        <f>'[1]Fourniture de bureau'!$H$342</f>
        <v>#N/A</v>
      </c>
      <c r="D13" s="17" t="e">
        <f>[1]Hygyène!$H$342</f>
        <v>#N/A</v>
      </c>
      <c r="E13" s="17" t="e">
        <f>'[1]MCO Outillage'!$H$342</f>
        <v>#N/A</v>
      </c>
      <c r="F13" s="7">
        <f t="shared" si="1"/>
        <v>12111.81</v>
      </c>
      <c r="G13" s="4">
        <f t="shared" si="0"/>
        <v>195888.19</v>
      </c>
    </row>
    <row r="14" spans="1:7" ht="19.5" thickBot="1" x14ac:dyDescent="0.35">
      <c r="A14" s="21" t="s">
        <v>17</v>
      </c>
      <c r="B14" s="25" t="e">
        <f>[1]EPI!$H$373</f>
        <v>#N/A</v>
      </c>
      <c r="C14" s="25" t="e">
        <f>'[1]Fourniture de bureau'!$H$373</f>
        <v>#N/A</v>
      </c>
      <c r="D14" s="25" t="e">
        <f>[1]Hygyène!$H$373</f>
        <v>#N/A</v>
      </c>
      <c r="E14" s="25" t="e">
        <f>'[1]MCO Outillage'!$H$373</f>
        <v>#N/A</v>
      </c>
      <c r="F14" s="7">
        <f t="shared" si="1"/>
        <v>12111.81</v>
      </c>
      <c r="G14" s="4">
        <f t="shared" si="0"/>
        <v>195888.19</v>
      </c>
    </row>
    <row r="15" spans="1:7" ht="18.75" x14ac:dyDescent="0.25">
      <c r="A15" s="24"/>
      <c r="B15" s="27">
        <f>SUMIF(B3:B14,"&lt;&gt;#N/A")</f>
        <v>4843</v>
      </c>
      <c r="C15" s="27">
        <f t="shared" ref="C15:F15" si="2">SUMIF(C3:C14,"&lt;&gt;#N/A")</f>
        <v>2472</v>
      </c>
      <c r="D15" s="27">
        <f t="shared" si="2"/>
        <v>412</v>
      </c>
      <c r="E15" s="27">
        <f t="shared" si="2"/>
        <v>4384.8099999999995</v>
      </c>
      <c r="F15" s="27">
        <f t="shared" si="2"/>
        <v>145341.72</v>
      </c>
      <c r="G15" s="5"/>
    </row>
    <row r="16" spans="1:7" ht="19.5" thickBot="1" x14ac:dyDescent="0.35">
      <c r="A16" s="22"/>
      <c r="B16" s="26">
        <f>B2-B15</f>
        <v>55157</v>
      </c>
      <c r="C16" s="26">
        <f t="shared" ref="C16:E16" si="3">C2-C15</f>
        <v>13528</v>
      </c>
      <c r="D16" s="26">
        <f t="shared" si="3"/>
        <v>31588</v>
      </c>
      <c r="E16" s="26">
        <f t="shared" si="3"/>
        <v>95615.19</v>
      </c>
      <c r="F16" s="26">
        <f>SUM(B16:E16)</f>
        <v>195888.19</v>
      </c>
      <c r="G16" s="6"/>
    </row>
  </sheetData>
  <phoneticPr fontId="3" type="noConversion"/>
  <pageMargins left="0.7" right="0.7" top="0.75" bottom="0.75" header="0.3" footer="0.3"/>
  <pageSetup paperSize="9" orientation="portrait" r:id="rId1"/>
  <headerFooter>
    <oddFooter>&amp;L&amp;1#&amp;"Calibri"&amp;10&amp;K008000Interne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D0FDA2-E447-411B-B5CA-C5E7062F0CD0}">
  <dimension ref="A1:G16"/>
  <sheetViews>
    <sheetView zoomScale="166" zoomScaleNormal="166" workbookViewId="0">
      <selection activeCell="A2" sqref="A2:XFD2"/>
    </sheetView>
  </sheetViews>
  <sheetFormatPr baseColWidth="10" defaultRowHeight="15" x14ac:dyDescent="0.25"/>
  <cols>
    <col min="1" max="1" width="14.85546875" bestFit="1" customWidth="1"/>
    <col min="2" max="2" width="9.7109375" bestFit="1" customWidth="1"/>
    <col min="3" max="3" width="25" bestFit="1" customWidth="1"/>
    <col min="4" max="4" width="24.42578125" bestFit="1" customWidth="1"/>
    <col min="5" max="5" width="16.7109375" bestFit="1" customWidth="1"/>
    <col min="6" max="7" width="9.7109375" bestFit="1" customWidth="1"/>
  </cols>
  <sheetData>
    <row r="1" spans="1:7" ht="18.75" x14ac:dyDescent="0.3">
      <c r="A1" s="32"/>
      <c r="B1" s="33" t="s">
        <v>0</v>
      </c>
      <c r="C1" s="33" t="s">
        <v>1</v>
      </c>
      <c r="D1" s="33" t="s">
        <v>2</v>
      </c>
      <c r="E1" s="33" t="s">
        <v>3</v>
      </c>
      <c r="F1" s="34" t="s">
        <v>4</v>
      </c>
      <c r="G1" s="35" t="s">
        <v>5</v>
      </c>
    </row>
    <row r="2" spans="1:7" ht="18.75" hidden="1" x14ac:dyDescent="0.3">
      <c r="A2" s="36" t="s">
        <v>19</v>
      </c>
      <c r="B2" s="52">
        <v>1</v>
      </c>
      <c r="C2" s="52">
        <v>1</v>
      </c>
      <c r="D2" s="52">
        <v>1</v>
      </c>
      <c r="E2" s="52">
        <v>1</v>
      </c>
      <c r="F2" s="53">
        <v>1</v>
      </c>
      <c r="G2" s="54">
        <v>1</v>
      </c>
    </row>
    <row r="3" spans="1:7" ht="18.75" x14ac:dyDescent="0.3">
      <c r="A3" s="37" t="s">
        <v>20</v>
      </c>
      <c r="B3" s="51">
        <f>'Evolution des dépenses'!B3/'Evolution des dépenses'!B2</f>
        <v>8.0716666666666673E-2</v>
      </c>
      <c r="C3" s="51">
        <f>'Evolution des dépenses'!C3/'Evolution des dépenses'!C2</f>
        <v>0.1545</v>
      </c>
      <c r="D3" s="51">
        <f>'Evolution des dépenses'!D3/'Evolution des dépenses'!D2</f>
        <v>1.2874999999999999E-2</v>
      </c>
      <c r="E3" s="51">
        <f>'Evolution des dépenses'!E3/'Evolution des dépenses'!E2</f>
        <v>4.3848099999999994E-2</v>
      </c>
      <c r="F3" s="53">
        <f>SUMIF(B3:E3,"&lt;&gt;#N/A")</f>
        <v>0.29193976666666666</v>
      </c>
      <c r="G3" s="54">
        <f>G2-F3</f>
        <v>0.70806023333333334</v>
      </c>
    </row>
    <row r="4" spans="1:7" ht="18.75" x14ac:dyDescent="0.3">
      <c r="A4" s="38" t="s">
        <v>21</v>
      </c>
      <c r="B4" s="55" t="e">
        <f>'Evolution des dépenses'!B4/'Evolution des dépenses'!B3</f>
        <v>#N/A</v>
      </c>
      <c r="C4" s="55" t="e">
        <f>'Evolution des dépenses'!C4/'Evolution des dépenses'!C3</f>
        <v>#N/A</v>
      </c>
      <c r="D4" s="55" t="e">
        <f>'Evolution des dépenses'!D4/'Evolution des dépenses'!D3</f>
        <v>#N/A</v>
      </c>
      <c r="E4" s="55" t="e">
        <f>'Evolution des dépenses'!E4/'Evolution des dépenses'!E3</f>
        <v>#N/A</v>
      </c>
      <c r="F4" s="53">
        <f t="shared" ref="F4:F14" si="0">SUMIF(B4:E4,"&lt;&gt;#N/A")</f>
        <v>0</v>
      </c>
      <c r="G4" s="54">
        <f t="shared" ref="G4:G14" si="1">G3-F4</f>
        <v>0.70806023333333334</v>
      </c>
    </row>
    <row r="5" spans="1:7" ht="18.75" x14ac:dyDescent="0.3">
      <c r="A5" s="39" t="s">
        <v>22</v>
      </c>
      <c r="B5" s="56" t="e">
        <f>'Evolution des dépenses'!B5/'Evolution des dépenses'!B4</f>
        <v>#N/A</v>
      </c>
      <c r="C5" s="56" t="e">
        <f>'Evolution des dépenses'!C5/'Evolution des dépenses'!C4</f>
        <v>#N/A</v>
      </c>
      <c r="D5" s="56" t="e">
        <f>'Evolution des dépenses'!D5/'Evolution des dépenses'!D4</f>
        <v>#N/A</v>
      </c>
      <c r="E5" s="56" t="e">
        <f>'Evolution des dépenses'!E5/'Evolution des dépenses'!E4</f>
        <v>#N/A</v>
      </c>
      <c r="F5" s="53">
        <f t="shared" si="0"/>
        <v>0</v>
      </c>
      <c r="G5" s="54">
        <f t="shared" si="1"/>
        <v>0.70806023333333334</v>
      </c>
    </row>
    <row r="6" spans="1:7" ht="18.75" x14ac:dyDescent="0.3">
      <c r="A6" s="40" t="s">
        <v>23</v>
      </c>
      <c r="B6" s="57" t="e">
        <f>'Evolution des dépenses'!B6/'Evolution des dépenses'!B5</f>
        <v>#N/A</v>
      </c>
      <c r="C6" s="57" t="e">
        <f>'Evolution des dépenses'!C6/'Evolution des dépenses'!C5</f>
        <v>#N/A</v>
      </c>
      <c r="D6" s="57" t="e">
        <f>'Evolution des dépenses'!D6/'Evolution des dépenses'!D5</f>
        <v>#N/A</v>
      </c>
      <c r="E6" s="57" t="e">
        <f>'Evolution des dépenses'!E6/'Evolution des dépenses'!E5</f>
        <v>#N/A</v>
      </c>
      <c r="F6" s="53">
        <f t="shared" si="0"/>
        <v>0</v>
      </c>
      <c r="G6" s="54">
        <f t="shared" si="1"/>
        <v>0.70806023333333334</v>
      </c>
    </row>
    <row r="7" spans="1:7" ht="18.75" x14ac:dyDescent="0.3">
      <c r="A7" s="41" t="s">
        <v>24</v>
      </c>
      <c r="B7" s="58" t="e">
        <f>'Evolution des dépenses'!B7/'Evolution des dépenses'!B6</f>
        <v>#N/A</v>
      </c>
      <c r="C7" s="58" t="e">
        <f>'Evolution des dépenses'!C7/'Evolution des dépenses'!C6</f>
        <v>#N/A</v>
      </c>
      <c r="D7" s="58" t="e">
        <f>'Evolution des dépenses'!D7/'Evolution des dépenses'!D6</f>
        <v>#N/A</v>
      </c>
      <c r="E7" s="58" t="e">
        <f>'Evolution des dépenses'!E7/'Evolution des dépenses'!E6</f>
        <v>#N/A</v>
      </c>
      <c r="F7" s="53">
        <f t="shared" si="0"/>
        <v>0</v>
      </c>
      <c r="G7" s="54">
        <f t="shared" si="1"/>
        <v>0.70806023333333334</v>
      </c>
    </row>
    <row r="8" spans="1:7" ht="18.75" x14ac:dyDescent="0.3">
      <c r="A8" s="42" t="s">
        <v>25</v>
      </c>
      <c r="B8" s="59" t="e">
        <f>'Evolution des dépenses'!B8/'Evolution des dépenses'!B7</f>
        <v>#N/A</v>
      </c>
      <c r="C8" s="59" t="e">
        <f>'Evolution des dépenses'!C8/'Evolution des dépenses'!C7</f>
        <v>#N/A</v>
      </c>
      <c r="D8" s="59" t="e">
        <f>'Evolution des dépenses'!D8/'Evolution des dépenses'!D7</f>
        <v>#N/A</v>
      </c>
      <c r="E8" s="59" t="e">
        <f>'Evolution des dépenses'!E8/'Evolution des dépenses'!E7</f>
        <v>#N/A</v>
      </c>
      <c r="F8" s="53">
        <f t="shared" si="0"/>
        <v>0</v>
      </c>
      <c r="G8" s="54">
        <f t="shared" si="1"/>
        <v>0.70806023333333334</v>
      </c>
    </row>
    <row r="9" spans="1:7" ht="18.75" x14ac:dyDescent="0.3">
      <c r="A9" s="43" t="s">
        <v>26</v>
      </c>
      <c r="B9" s="60" t="e">
        <f>'Evolution des dépenses'!B9/'Evolution des dépenses'!B8</f>
        <v>#N/A</v>
      </c>
      <c r="C9" s="60" t="e">
        <f>'Evolution des dépenses'!C9/'Evolution des dépenses'!C8</f>
        <v>#N/A</v>
      </c>
      <c r="D9" s="60" t="e">
        <f>'Evolution des dépenses'!D9/'Evolution des dépenses'!D8</f>
        <v>#N/A</v>
      </c>
      <c r="E9" s="60" t="e">
        <f>'Evolution des dépenses'!E9/'Evolution des dépenses'!E8</f>
        <v>#N/A</v>
      </c>
      <c r="F9" s="53">
        <f t="shared" si="0"/>
        <v>0</v>
      </c>
      <c r="G9" s="54">
        <f t="shared" si="1"/>
        <v>0.70806023333333334</v>
      </c>
    </row>
    <row r="10" spans="1:7" ht="18.75" x14ac:dyDescent="0.3">
      <c r="A10" s="44" t="s">
        <v>27</v>
      </c>
      <c r="B10" s="61" t="e">
        <f>'Evolution des dépenses'!B10/'Evolution des dépenses'!B9</f>
        <v>#N/A</v>
      </c>
      <c r="C10" s="61" t="e">
        <f>'Evolution des dépenses'!C10/'Evolution des dépenses'!C9</f>
        <v>#N/A</v>
      </c>
      <c r="D10" s="61" t="e">
        <f>'Evolution des dépenses'!D10/'Evolution des dépenses'!D9</f>
        <v>#N/A</v>
      </c>
      <c r="E10" s="61" t="e">
        <f>'Evolution des dépenses'!E10/'Evolution des dépenses'!E9</f>
        <v>#N/A</v>
      </c>
      <c r="F10" s="53">
        <f t="shared" si="0"/>
        <v>0</v>
      </c>
      <c r="G10" s="54">
        <f t="shared" si="1"/>
        <v>0.70806023333333334</v>
      </c>
    </row>
    <row r="11" spans="1:7" ht="18.75" x14ac:dyDescent="0.3">
      <c r="A11" s="45" t="s">
        <v>28</v>
      </c>
      <c r="B11" s="62" t="e">
        <f>'Evolution des dépenses'!B11/'Evolution des dépenses'!B10</f>
        <v>#N/A</v>
      </c>
      <c r="C11" s="62" t="e">
        <f>'Evolution des dépenses'!C11/'Evolution des dépenses'!C10</f>
        <v>#N/A</v>
      </c>
      <c r="D11" s="62" t="e">
        <f>'Evolution des dépenses'!D11/'Evolution des dépenses'!D10</f>
        <v>#N/A</v>
      </c>
      <c r="E11" s="62" t="e">
        <f>'Evolution des dépenses'!E11/'Evolution des dépenses'!E10</f>
        <v>#N/A</v>
      </c>
      <c r="F11" s="53">
        <f t="shared" si="0"/>
        <v>0</v>
      </c>
      <c r="G11" s="54">
        <f t="shared" si="1"/>
        <v>0.70806023333333334</v>
      </c>
    </row>
    <row r="12" spans="1:7" ht="18.75" x14ac:dyDescent="0.3">
      <c r="A12" s="46" t="s">
        <v>29</v>
      </c>
      <c r="B12" s="63" t="e">
        <f>'Evolution des dépenses'!B12/'Evolution des dépenses'!B11</f>
        <v>#N/A</v>
      </c>
      <c r="C12" s="63" t="e">
        <f>'Evolution des dépenses'!C12/'Evolution des dépenses'!C11</f>
        <v>#N/A</v>
      </c>
      <c r="D12" s="63" t="e">
        <f>'Evolution des dépenses'!D12/'Evolution des dépenses'!D11</f>
        <v>#N/A</v>
      </c>
      <c r="E12" s="63" t="e">
        <f>'Evolution des dépenses'!E12/'Evolution des dépenses'!E11</f>
        <v>#N/A</v>
      </c>
      <c r="F12" s="53">
        <f t="shared" si="0"/>
        <v>0</v>
      </c>
      <c r="G12" s="54">
        <f t="shared" si="1"/>
        <v>0.70806023333333334</v>
      </c>
    </row>
    <row r="13" spans="1:7" ht="18.75" x14ac:dyDescent="0.3">
      <c r="A13" s="47" t="s">
        <v>30</v>
      </c>
      <c r="B13" s="64" t="e">
        <f>'Evolution des dépenses'!B13/'Evolution des dépenses'!B12</f>
        <v>#N/A</v>
      </c>
      <c r="C13" s="64" t="e">
        <f>'Evolution des dépenses'!C13/'Evolution des dépenses'!C12</f>
        <v>#N/A</v>
      </c>
      <c r="D13" s="64" t="e">
        <f>'Evolution des dépenses'!D13/'Evolution des dépenses'!D12</f>
        <v>#N/A</v>
      </c>
      <c r="E13" s="64" t="e">
        <f>'Evolution des dépenses'!E13/'Evolution des dépenses'!E12</f>
        <v>#N/A</v>
      </c>
      <c r="F13" s="53">
        <f t="shared" si="0"/>
        <v>0</v>
      </c>
      <c r="G13" s="54">
        <f t="shared" si="1"/>
        <v>0.70806023333333334</v>
      </c>
    </row>
    <row r="14" spans="1:7" ht="18.75" x14ac:dyDescent="0.3">
      <c r="A14" s="48" t="s">
        <v>31</v>
      </c>
      <c r="B14" s="65" t="e">
        <f>'Evolution des dépenses'!B14/'Evolution des dépenses'!B13</f>
        <v>#N/A</v>
      </c>
      <c r="C14" s="65" t="e">
        <f>'Evolution des dépenses'!C14/'Evolution des dépenses'!C13</f>
        <v>#N/A</v>
      </c>
      <c r="D14" s="65" t="e">
        <f>'Evolution des dépenses'!D14/'Evolution des dépenses'!D13</f>
        <v>#N/A</v>
      </c>
      <c r="E14" s="65" t="e">
        <f>'Evolution des dépenses'!E14/'Evolution des dépenses'!E13</f>
        <v>#N/A</v>
      </c>
      <c r="F14" s="53">
        <f t="shared" si="0"/>
        <v>0</v>
      </c>
      <c r="G14" s="54">
        <f t="shared" si="1"/>
        <v>0.70806023333333334</v>
      </c>
    </row>
    <row r="15" spans="1:7" ht="18.75" x14ac:dyDescent="0.3">
      <c r="A15" s="49" t="s">
        <v>32</v>
      </c>
      <c r="B15" s="66">
        <f>SUMIF(B3:B14,"&lt;&gt;#N/A")</f>
        <v>8.0716666666666673E-2</v>
      </c>
      <c r="C15" s="66">
        <f t="shared" ref="C15:F15" si="2">SUMIF(C3:C14,"&lt;&gt;#N/A")</f>
        <v>0.1545</v>
      </c>
      <c r="D15" s="66">
        <f t="shared" si="2"/>
        <v>1.2874999999999999E-2</v>
      </c>
      <c r="E15" s="66">
        <f t="shared" si="2"/>
        <v>4.3848099999999994E-2</v>
      </c>
      <c r="F15" s="66">
        <f t="shared" si="2"/>
        <v>0.29193976666666666</v>
      </c>
      <c r="G15" s="67"/>
    </row>
    <row r="16" spans="1:7" ht="19.5" thickBot="1" x14ac:dyDescent="0.35">
      <c r="A16" s="50" t="s">
        <v>33</v>
      </c>
      <c r="B16" s="68">
        <f>B2-B15</f>
        <v>0.91928333333333334</v>
      </c>
      <c r="C16" s="68">
        <f t="shared" ref="C16:F16" si="3">C2-C15</f>
        <v>0.84550000000000003</v>
      </c>
      <c r="D16" s="68">
        <f t="shared" si="3"/>
        <v>0.98712500000000003</v>
      </c>
      <c r="E16" s="68">
        <f t="shared" si="3"/>
        <v>0.95615190000000005</v>
      </c>
      <c r="F16" s="68">
        <f t="shared" si="3"/>
        <v>0.70806023333333334</v>
      </c>
      <c r="G16" s="69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684193-149D-43CB-B318-06E3623118FB}">
  <dimension ref="A1:AD86"/>
  <sheetViews>
    <sheetView zoomScale="98" zoomScaleNormal="98" workbookViewId="0">
      <selection activeCell="B3" sqref="B3"/>
    </sheetView>
  </sheetViews>
  <sheetFormatPr baseColWidth="10" defaultRowHeight="15" x14ac:dyDescent="0.25"/>
  <cols>
    <col min="1" max="14" width="16.42578125" customWidth="1"/>
    <col min="15" max="16" width="12.5703125" customWidth="1"/>
    <col min="17" max="17" width="20.42578125" bestFit="1" customWidth="1"/>
    <col min="18" max="30" width="14.85546875" customWidth="1"/>
  </cols>
  <sheetData>
    <row r="1" spans="1:30" ht="18.75" x14ac:dyDescent="0.3">
      <c r="A1" s="70" t="s">
        <v>46</v>
      </c>
      <c r="B1" s="72" t="s">
        <v>34</v>
      </c>
      <c r="C1" s="72" t="s">
        <v>35</v>
      </c>
      <c r="D1" s="72" t="s">
        <v>36</v>
      </c>
      <c r="E1" s="72" t="s">
        <v>37</v>
      </c>
      <c r="F1" s="72" t="s">
        <v>38</v>
      </c>
      <c r="G1" s="72" t="s">
        <v>39</v>
      </c>
      <c r="H1" s="72" t="s">
        <v>40</v>
      </c>
      <c r="I1" s="72" t="s">
        <v>41</v>
      </c>
      <c r="J1" s="72" t="s">
        <v>42</v>
      </c>
      <c r="K1" s="72" t="s">
        <v>43</v>
      </c>
      <c r="L1" s="72" t="s">
        <v>44</v>
      </c>
      <c r="M1" s="72" t="s">
        <v>45</v>
      </c>
      <c r="N1" s="73" t="s">
        <v>47</v>
      </c>
      <c r="Q1" s="70" t="s">
        <v>0</v>
      </c>
      <c r="R1" s="72" t="s">
        <v>34</v>
      </c>
      <c r="S1" s="72" t="s">
        <v>35</v>
      </c>
      <c r="T1" s="72" t="s">
        <v>36</v>
      </c>
      <c r="U1" s="72" t="s">
        <v>37</v>
      </c>
      <c r="V1" s="72" t="s">
        <v>38</v>
      </c>
      <c r="W1" s="72" t="s">
        <v>39</v>
      </c>
      <c r="X1" s="72" t="s">
        <v>40</v>
      </c>
      <c r="Y1" s="72" t="s">
        <v>41</v>
      </c>
      <c r="Z1" s="72" t="s">
        <v>42</v>
      </c>
      <c r="AA1" s="72" t="s">
        <v>43</v>
      </c>
      <c r="AB1" s="72" t="s">
        <v>44</v>
      </c>
      <c r="AC1" s="72" t="s">
        <v>45</v>
      </c>
      <c r="AD1" s="72" t="s">
        <v>48</v>
      </c>
    </row>
    <row r="2" spans="1:30" x14ac:dyDescent="0.25">
      <c r="A2" t="str">
        <f>[1]!Tableau7[[#This Row],[Colonne1]]</f>
        <v>Coti</v>
      </c>
      <c r="B2" s="74" cm="1">
        <f t="array" ref="B2">SUMPRODUCT(('[1]Fourniture de bureau'!$S$2:$S$31="Coti")*('[1]Fourniture de bureau'!$H$2:$H$31))</f>
        <v>1236</v>
      </c>
      <c r="C2" s="74" t="e" cm="1">
        <f t="array" ref="C2">SUMPRODUCT(('[1]Fourniture de bureau'!$S$33:$S$62="Coti")*('[1]Fourniture de bureau'!$H$33:$H$62))</f>
        <v>#N/A</v>
      </c>
      <c r="D2" s="74" t="e" cm="1">
        <f t="array" ref="D2">SUMPRODUCT(('[1]Fourniture de bureau'!$S$64:$S$93="Coti")*('[1]Fourniture de bureau'!$H$64:$H$93))</f>
        <v>#N/A</v>
      </c>
      <c r="E2" s="74" t="e" cm="1">
        <f t="array" ref="E2">SUMPRODUCT(('[1]Fourniture de bureau'!$S$95:$S$124="Coti")*('[1]Fourniture de bureau'!$H$95:$H$124))</f>
        <v>#N/A</v>
      </c>
      <c r="F2" s="74" t="e" cm="1">
        <f t="array" ref="F2">SUMPRODUCT(('[1]Fourniture de bureau'!$S$126:$S$155="Coti")*('[1]Fourniture de bureau'!$H$126:$H$155))</f>
        <v>#N/A</v>
      </c>
      <c r="G2" s="74" t="e" cm="1">
        <f t="array" ref="G2">SUMPRODUCT(('[1]Fourniture de bureau'!$S$157:$S$186="Coti")*('[1]Fourniture de bureau'!$H$157:$H$186))</f>
        <v>#N/A</v>
      </c>
      <c r="H2" s="74" t="e" cm="1">
        <f t="array" ref="H2">SUMPRODUCT(('[1]Fourniture de bureau'!$S$188:$S$217="Coti")*('[1]Fourniture de bureau'!$H$188:$H$217))</f>
        <v>#N/A</v>
      </c>
      <c r="I2" s="74" t="e" cm="1">
        <f t="array" ref="I2">SUMPRODUCT(('[1]Fourniture de bureau'!$S$219:$S$248="Coti")*('[1]Fourniture de bureau'!$H$219:$H$248))</f>
        <v>#N/A</v>
      </c>
      <c r="J2" s="74" t="e" cm="1">
        <f t="array" ref="J2">SUMPRODUCT(('[1]Fourniture de bureau'!$S$250:$S$279="Coti")*('[1]Fourniture de bureau'!$H$250:$H$279))</f>
        <v>#N/A</v>
      </c>
      <c r="K2" s="74" t="e" cm="1">
        <f t="array" ref="K2">SUMPRODUCT(('[1]Fourniture de bureau'!$S$281:$S$310="Coti")*('[1]Fourniture de bureau'!$H$281:$H$310))</f>
        <v>#N/A</v>
      </c>
      <c r="L2" s="74" t="e" cm="1">
        <f t="array" ref="L2">SUMPRODUCT(('[1]Fourniture de bureau'!$S$312:$S$341="Coti")*('[1]Fourniture de bureau'!$H$312:$H$341))</f>
        <v>#N/A</v>
      </c>
      <c r="M2" s="74" t="e" cm="1">
        <f t="array" ref="M2">SUMPRODUCT(('[1]Fourniture de bureau'!$S$343:$S$372="Coti")*('[1]Fourniture de bureau'!$H$343:$H$372))</f>
        <v>#N/A</v>
      </c>
      <c r="N2" s="74">
        <f>SUMIF(Tableau1[[#This Row],[Janvier]:[Décembre]],"&lt;&gt;#N/A")</f>
        <v>1236</v>
      </c>
      <c r="Q2" t="str">
        <f>[1]!Tableau7[[#This Row],[Colonne1]]</f>
        <v>Coti</v>
      </c>
      <c r="R2" s="74" cm="1">
        <f t="array" ref="R2">SUMPRODUCT(([1]EPI!$S$2:$S$31="Coti")*([1]EPI!$H$2:$H$31))</f>
        <v>0</v>
      </c>
      <c r="S2" s="74" t="e" cm="1">
        <f t="array" ref="S2">SUMPRODUCT(([1]EPI!$S$33:$S$62="Coti")*([1]EPI!$H$33:$H$62))</f>
        <v>#N/A</v>
      </c>
      <c r="T2" s="74" t="e" cm="1">
        <f t="array" ref="T2">SUMPRODUCT(([1]EPI!$S$64:$S$93="Coti")*([1]EPI!$H$64:$H$93))</f>
        <v>#N/A</v>
      </c>
      <c r="U2" s="74" t="e" cm="1">
        <f t="array" ref="U2">SUMPRODUCT(([1]EPI!$S$95:$S$124="Coti")*([1]EPI!$H$95:$H$124))</f>
        <v>#N/A</v>
      </c>
      <c r="V2" s="74" t="e" cm="1">
        <f t="array" ref="V2">SUMPRODUCT(([1]EPI!$S$126:$S$155="Coti")*([1]EPI!$H$126:$H$155))</f>
        <v>#N/A</v>
      </c>
      <c r="W2" s="74" t="e" cm="1">
        <f t="array" ref="W2">SUMPRODUCT(([1]EPI!$S$157:$S$186="Coti")*([1]EPI!$H$157:$H$186))</f>
        <v>#N/A</v>
      </c>
      <c r="X2" s="74" t="e" cm="1">
        <f t="array" ref="X2">SUMPRODUCT(([1]EPI!$S$188:$S$217="Coti")*([1]EPI!$H$188:$H$217))</f>
        <v>#N/A</v>
      </c>
      <c r="Y2" s="74" t="e" cm="1">
        <f t="array" ref="Y2">SUMPRODUCT(([1]EPI!$S$219:$S$248="Coti")*([1]EPI!$H$219:$H$248))</f>
        <v>#N/A</v>
      </c>
      <c r="Z2" s="74" t="e" cm="1">
        <f t="array" ref="Z2">SUMPRODUCT(([1]EPI!$S$250:$S$279="Coti")*([1]EPI!$H$250:$H$279))</f>
        <v>#N/A</v>
      </c>
      <c r="AA2" s="74" t="e" cm="1">
        <f t="array" ref="AA2">SUMPRODUCT(([1]EPI!$S$281:$S$310="Coti")*([1]EPI!$H$281:$H$310))</f>
        <v>#N/A</v>
      </c>
      <c r="AB2" s="74" t="e" cm="1">
        <f t="array" ref="AB2">SUMPRODUCT(([1]EPI!$S$312:$S$341="Coti")*([1]EPI!$H$312:$H$341))</f>
        <v>#N/A</v>
      </c>
      <c r="AC2" s="74" t="e" cm="1">
        <f t="array" ref="AC2">SUMPRODUCT(([1]EPI!$S$343:$S$372="Coti")*([1]EPI!$H$343:$H$372))</f>
        <v>#N/A</v>
      </c>
      <c r="AD2" s="74">
        <f>SUMIF(Tableau2[[#This Row],[Janvier]:[Décembre]],"&lt;&gt;#N/A")</f>
        <v>0</v>
      </c>
    </row>
    <row r="3" spans="1:30" x14ac:dyDescent="0.25">
      <c r="A3" t="str">
        <f>[1]!Tableau7[[#This Row],[Colonne1]]</f>
        <v>Bordier</v>
      </c>
      <c r="B3" s="74" cm="1">
        <f t="array" ref="B3">SUMPRODUCT(('[1]Fourniture de bureau'!$S$2:$S$31="Bordier")*('[1]Fourniture de bureau'!$H$2:$H$31))</f>
        <v>0</v>
      </c>
      <c r="C3" s="74" t="e" cm="1">
        <f t="array" ref="C3">SUMPRODUCT(('[1]Fourniture de bureau'!$S$33:$S$62="Bordier")*('[1]Fourniture de bureau'!$H$33:$H$62))</f>
        <v>#N/A</v>
      </c>
      <c r="D3" s="74" t="e" cm="1">
        <f t="array" ref="D3">SUMPRODUCT(('[1]Fourniture de bureau'!$S$64:$S$93="Bordier")*('[1]Fourniture de bureau'!$H$64:$H$93))</f>
        <v>#N/A</v>
      </c>
      <c r="E3" s="74" t="e" cm="1">
        <f t="array" ref="E3">SUMPRODUCT(('[1]Fourniture de bureau'!$S$95:$S$124="Bordier")*('[1]Fourniture de bureau'!$H$95:$H$124))</f>
        <v>#N/A</v>
      </c>
      <c r="F3" s="74" t="e" cm="1">
        <f t="array" ref="F3">SUMPRODUCT(('[1]Fourniture de bureau'!$S$126:$S$155="Bordier")*('[1]Fourniture de bureau'!$H$126:$H$155))</f>
        <v>#N/A</v>
      </c>
      <c r="G3" s="74" t="e" cm="1">
        <f t="array" ref="G3">SUMPRODUCT(('[1]Fourniture de bureau'!$S$157:$S$186="Bordier")*('[1]Fourniture de bureau'!$H$157:$H$186))</f>
        <v>#N/A</v>
      </c>
      <c r="H3" s="74" t="e" cm="1">
        <f t="array" ref="H3">SUMPRODUCT(('[1]Fourniture de bureau'!$S$188:$S$217="Bordier")*('[1]Fourniture de bureau'!$H$188:$H$217))</f>
        <v>#N/A</v>
      </c>
      <c r="I3" s="74" t="e" cm="1">
        <f t="array" ref="I3">SUMPRODUCT(('[1]Fourniture de bureau'!$S$219:$S$248="Bordier")*('[1]Fourniture de bureau'!$H$219:$H$248))</f>
        <v>#N/A</v>
      </c>
      <c r="J3" s="74" t="e" cm="1">
        <f t="array" ref="J3">SUMPRODUCT(('[1]Fourniture de bureau'!$S$250:$S$279="Bordier")*('[1]Fourniture de bureau'!$H$250:$H$279))</f>
        <v>#N/A</v>
      </c>
      <c r="K3" s="74" t="e" cm="1">
        <f t="array" ref="K3">SUMPRODUCT(('[1]Fourniture de bureau'!$S$281:$S$310="Bordier")*('[1]Fourniture de bureau'!$H$281:$H$310))</f>
        <v>#N/A</v>
      </c>
      <c r="L3" s="74" t="e" cm="1">
        <f t="array" ref="L3">SUMPRODUCT(('[1]Fourniture de bureau'!$S$312:$S$341="Bordier")*('[1]Fourniture de bureau'!$H$312:$H$341))</f>
        <v>#N/A</v>
      </c>
      <c r="M3" s="74" t="e" cm="1">
        <f t="array" ref="M3">SUMPRODUCT(('[1]Fourniture de bureau'!$S$343:$S$372="Bordier")*('[1]Fourniture de bureau'!$H$343:$H$372))</f>
        <v>#N/A</v>
      </c>
      <c r="N3" s="74">
        <f>SUMIF(Tableau1[[#This Row],[Janvier]:[Décembre]],"&lt;&gt;#N/A")</f>
        <v>0</v>
      </c>
      <c r="Q3" t="str">
        <f>[1]!Tableau7[[#This Row],[Colonne1]]</f>
        <v>Bordier</v>
      </c>
      <c r="R3" s="74" cm="1">
        <f t="array" ref="R3">SUMPRODUCT(([1]EPI!$S$2:$S$31="Bordier")*([1]EPI!$H$2:$H$31))</f>
        <v>0</v>
      </c>
      <c r="S3" s="74" t="e" cm="1">
        <f t="array" ref="S3">SUMPRODUCT(([1]EPI!$S$33:$S$62="Bordier")*([1]EPI!$H$33:$H$62))</f>
        <v>#N/A</v>
      </c>
      <c r="T3" s="74" t="e" cm="1">
        <f t="array" ref="T3">SUMPRODUCT(([1]EPI!$S$64:$S$93="Bordier")*([1]EPI!$H$64:$H$93))</f>
        <v>#N/A</v>
      </c>
      <c r="U3" s="74" t="e" cm="1">
        <f t="array" ref="U3">SUMPRODUCT(([1]EPI!$S$95:$S$124="Bordier")*([1]EPI!$H$95:$H$124))</f>
        <v>#N/A</v>
      </c>
      <c r="V3" s="74" t="e" cm="1">
        <f t="array" ref="V3">SUMPRODUCT(([1]EPI!$S$126:$S$155="Bordier")*([1]EPI!$H$126:$H$155))</f>
        <v>#N/A</v>
      </c>
      <c r="W3" s="74" t="e" cm="1">
        <f t="array" ref="W3">SUMPRODUCT(([1]EPI!$S$157:$S$186="Bordier")*([1]EPI!$H$157:$H$186))</f>
        <v>#N/A</v>
      </c>
      <c r="X3" s="74" t="e" cm="1">
        <f t="array" ref="X3">SUMPRODUCT(([1]EPI!$S$188:$S$217="Bordier")*([1]EPI!$H$188:$H$217))</f>
        <v>#N/A</v>
      </c>
      <c r="Y3" s="74" t="e" cm="1">
        <f t="array" ref="Y3">SUMPRODUCT(([1]EPI!$S$219:$S$248="Bordier")*([1]EPI!$H$219:$H$248))</f>
        <v>#N/A</v>
      </c>
      <c r="Z3" s="74" t="e" cm="1">
        <f t="array" ref="Z3">SUMPRODUCT(([1]EPI!$S$250:$S$279="Bordier")*([1]EPI!$H$250:$H$279))</f>
        <v>#N/A</v>
      </c>
      <c r="AA3" s="74" t="e" cm="1">
        <f t="array" ref="AA3">SUMPRODUCT(([1]EPI!$S$281:$S$310="Bordier")*([1]EPI!$H$281:$H$310))</f>
        <v>#N/A</v>
      </c>
      <c r="AB3" s="74" t="e" cm="1">
        <f t="array" ref="AB3">SUMPRODUCT(([1]EPI!$S$312:$S$341="Bordier")*([1]EPI!$H$312:$H$341))</f>
        <v>#N/A</v>
      </c>
      <c r="AC3" s="74" t="e" cm="1">
        <f t="array" ref="AC3">SUMPRODUCT(([1]EPI!$S$343:$S$372="Bordier")*([1]EPI!$H$343:$H$372))</f>
        <v>#N/A</v>
      </c>
      <c r="AD3" s="74">
        <f>SUMIF(Tableau2[[#This Row],[Janvier]:[Décembre]],"&lt;&gt;#N/A")</f>
        <v>0</v>
      </c>
    </row>
    <row r="4" spans="1:30" x14ac:dyDescent="0.25">
      <c r="A4" t="str">
        <f>[1]!Tableau7[[#This Row],[Colonne1]]</f>
        <v>Verdino</v>
      </c>
      <c r="B4" s="74" cm="1">
        <f t="array" ref="B4">SUMPRODUCT(('[1]Fourniture de bureau'!$S$2:$S$31="Verdino")*('[1]Fourniture de bureau'!$H$2:$H$31))</f>
        <v>0</v>
      </c>
      <c r="C4" s="74" t="e" cm="1">
        <f t="array" ref="C4">SUMPRODUCT(('[1]Fourniture de bureau'!$S$33:$S$62="Verdino")*('[1]Fourniture de bureau'!$H$33:$H$62))</f>
        <v>#N/A</v>
      </c>
      <c r="D4" s="74" t="e" cm="1">
        <f t="array" ref="D4">SUMPRODUCT(('[1]Fourniture de bureau'!$S$64:$S$93="Verdino")*('[1]Fourniture de bureau'!$H$64:$H$93))</f>
        <v>#N/A</v>
      </c>
      <c r="E4" s="74" t="e" cm="1">
        <f t="array" ref="E4">SUMPRODUCT(('[1]Fourniture de bureau'!$S$95:$S$124="Verdino")*('[1]Fourniture de bureau'!$H$95:$H$124))</f>
        <v>#N/A</v>
      </c>
      <c r="F4" s="74" t="e" cm="1">
        <f t="array" ref="F4">SUMPRODUCT(('[1]Fourniture de bureau'!$S$126:$S$155="Verdino")*('[1]Fourniture de bureau'!$H$126:$H$155))</f>
        <v>#N/A</v>
      </c>
      <c r="G4" s="74" t="e" cm="1">
        <f t="array" ref="G4">SUMPRODUCT(('[1]Fourniture de bureau'!$S$157:$S$186="Verdino")*('[1]Fourniture de bureau'!$H$157:$H$186))</f>
        <v>#N/A</v>
      </c>
      <c r="H4" s="74" t="e" cm="1">
        <f t="array" ref="H4">SUMPRODUCT(('[1]Fourniture de bureau'!$S$188:$S$217="Verdino")*('[1]Fourniture de bureau'!$H$188:$H$217))</f>
        <v>#N/A</v>
      </c>
      <c r="I4" s="74" t="e" cm="1">
        <f t="array" ref="I4">SUMPRODUCT(('[1]Fourniture de bureau'!$S$219:$S$248="Verdino")*('[1]Fourniture de bureau'!$H$219:$H$248))</f>
        <v>#N/A</v>
      </c>
      <c r="J4" s="74" t="e" cm="1">
        <f t="array" ref="J4">SUMPRODUCT(('[1]Fourniture de bureau'!$S$250:$S$279="Verdino")*('[1]Fourniture de bureau'!$H$250:$H$279))</f>
        <v>#N/A</v>
      </c>
      <c r="K4" s="74" t="e" cm="1">
        <f t="array" ref="K4">SUMPRODUCT(('[1]Fourniture de bureau'!$S$281:$S$310="Verdino")*('[1]Fourniture de bureau'!$H$281:$H$310))</f>
        <v>#N/A</v>
      </c>
      <c r="L4" s="74" t="e" cm="1">
        <f t="array" ref="L4">SUMPRODUCT(('[1]Fourniture de bureau'!$S$312:$S$341="Verdino")*('[1]Fourniture de bureau'!$H$312:$H$341))</f>
        <v>#N/A</v>
      </c>
      <c r="M4" s="74" t="e" cm="1">
        <f t="array" ref="M4">SUMPRODUCT(('[1]Fourniture de bureau'!$S$343:$S$372="Verdino")*('[1]Fourniture de bureau'!$H$343:$H$372))</f>
        <v>#N/A</v>
      </c>
      <c r="N4" s="74">
        <f>SUMIF(Tableau1[[#This Row],[Janvier]:[Décembre]],"&lt;&gt;#N/A")</f>
        <v>0</v>
      </c>
      <c r="Q4" t="str">
        <f>[1]!Tableau7[[#This Row],[Colonne1]]</f>
        <v>Verdino</v>
      </c>
      <c r="R4" s="74" cm="1">
        <f t="array" ref="R4">SUMPRODUCT(([1]EPI!$S$2:$S$31="Verdino")*([1]EPI!$H$2:$H$31))</f>
        <v>0</v>
      </c>
      <c r="S4" s="74" t="e" cm="1">
        <f t="array" ref="S4">SUMPRODUCT(([1]EPI!$S$33:$S$62="Verdino")*([1]EPI!$H$33:$H$62))</f>
        <v>#N/A</v>
      </c>
      <c r="T4" s="74" t="e" cm="1">
        <f t="array" ref="T4">SUMPRODUCT(([1]EPI!$S$64:$S$93="Verdino")*([1]EPI!$H$64:$H$93))</f>
        <v>#N/A</v>
      </c>
      <c r="U4" s="74" t="e" cm="1">
        <f t="array" ref="U4">SUMPRODUCT(([1]EPI!$S$95:$S$124="Verdino")*([1]EPI!$H$95:$H$124))</f>
        <v>#N/A</v>
      </c>
      <c r="V4" s="74" t="e" cm="1">
        <f t="array" ref="V4">SUMPRODUCT(([1]EPI!$S$126:$S$155="Verdino")*([1]EPI!$H$126:$H$155))</f>
        <v>#N/A</v>
      </c>
      <c r="W4" s="74" t="e" cm="1">
        <f t="array" ref="W4">SUMPRODUCT(([1]EPI!$S$157:$S$186="Verdino")*([1]EPI!$H$157:$H$186))</f>
        <v>#N/A</v>
      </c>
      <c r="X4" s="74" t="e" cm="1">
        <f t="array" ref="X4">SUMPRODUCT(([1]EPI!$S$188:$S$217="Verdino")*([1]EPI!$H$188:$H$217))</f>
        <v>#N/A</v>
      </c>
      <c r="Y4" s="74" t="e" cm="1">
        <f t="array" ref="Y4">SUMPRODUCT(([1]EPI!$S$219:$S$248="Verdino")*([1]EPI!$H$219:$H$248))</f>
        <v>#N/A</v>
      </c>
      <c r="Z4" s="74" t="e" cm="1">
        <f t="array" ref="Z4">SUMPRODUCT(([1]EPI!$S$250:$S$279="Verdino")*([1]EPI!$H$250:$H$279))</f>
        <v>#N/A</v>
      </c>
      <c r="AA4" s="74" t="e" cm="1">
        <f t="array" ref="AA4">SUMPRODUCT(([1]EPI!$S$281:$S$310="Verdino")*([1]EPI!$H$281:$H$310))</f>
        <v>#N/A</v>
      </c>
      <c r="AB4" s="74" t="e" cm="1">
        <f t="array" ref="AB4">SUMPRODUCT(([1]EPI!$S$312:$S$341="Verdino")*([1]EPI!$H$312:$H$341))</f>
        <v>#N/A</v>
      </c>
      <c r="AC4" s="74" t="e" cm="1">
        <f t="array" ref="AC4">SUMPRODUCT(([1]EPI!$S$343:$S$372="Verdino")*([1]EPI!$H$343:$H$372))</f>
        <v>#N/A</v>
      </c>
      <c r="AD4" s="74">
        <f>SUMIF(Tableau2[[#This Row],[Janvier]:[Décembre]],"&lt;&gt;#N/A")</f>
        <v>0</v>
      </c>
    </row>
    <row r="5" spans="1:30" x14ac:dyDescent="0.25">
      <c r="A5" t="str">
        <f>[1]!Tableau7[[#This Row],[Colonne1]]</f>
        <v>Kouame</v>
      </c>
      <c r="B5" s="74" cm="1">
        <f t="array" ref="B5">SUMPRODUCT(('[1]Fourniture de bureau'!$S$2:$S$31="Kouame")*('[1]Fourniture de bureau'!$H$2:$H$31))</f>
        <v>0</v>
      </c>
      <c r="C5" s="74" t="e" cm="1">
        <f t="array" ref="C5">SUMPRODUCT(('[1]Fourniture de bureau'!$S$33:$S$62="Kouame")*('[1]Fourniture de bureau'!$H$33:$H$62))</f>
        <v>#N/A</v>
      </c>
      <c r="D5" s="74" t="e" cm="1">
        <f t="array" ref="D5">SUMPRODUCT(('[1]Fourniture de bureau'!$S$64:$S$93="Kouame")*('[1]Fourniture de bureau'!$H$64:$H$93))</f>
        <v>#N/A</v>
      </c>
      <c r="E5" s="74" t="e" cm="1">
        <f t="array" ref="E5">SUMPRODUCT(('[1]Fourniture de bureau'!$S$95:$S$124="Kouame")*('[1]Fourniture de bureau'!$H$95:$H$124))</f>
        <v>#N/A</v>
      </c>
      <c r="F5" s="74" t="e" cm="1">
        <f t="array" ref="F5">SUMPRODUCT(('[1]Fourniture de bureau'!$S$126:$S$155="Kouame")*('[1]Fourniture de bureau'!$H$126:$H$155))</f>
        <v>#N/A</v>
      </c>
      <c r="G5" s="74" t="e" cm="1">
        <f t="array" ref="G5">SUMPRODUCT(('[1]Fourniture de bureau'!$S$157:$S$186="Kouame")*('[1]Fourniture de bureau'!$H$157:$H$186))</f>
        <v>#N/A</v>
      </c>
      <c r="H5" s="74" t="e" cm="1">
        <f t="array" ref="H5">SUMPRODUCT(('[1]Fourniture de bureau'!$S$188:$S$217="Kouame")*('[1]Fourniture de bureau'!$H$188:$H$217))</f>
        <v>#N/A</v>
      </c>
      <c r="I5" s="74" t="e" cm="1">
        <f t="array" ref="I5">SUMPRODUCT(('[1]Fourniture de bureau'!$S$219:$S$248="Kouame")*('[1]Fourniture de bureau'!$H$219:$H$248))</f>
        <v>#N/A</v>
      </c>
      <c r="J5" s="74" t="e" cm="1">
        <f t="array" ref="J5">SUMPRODUCT(('[1]Fourniture de bureau'!$S$250:$S$279="Kouame")*('[1]Fourniture de bureau'!$H$250:$H$279))</f>
        <v>#N/A</v>
      </c>
      <c r="K5" s="74" t="e" cm="1">
        <f t="array" ref="K5">SUMPRODUCT(('[1]Fourniture de bureau'!$S$281:$S$310="Kouame")*('[1]Fourniture de bureau'!$H$281:$H$310))</f>
        <v>#N/A</v>
      </c>
      <c r="L5" s="74" t="e" cm="1">
        <f t="array" ref="L5">SUMPRODUCT(('[1]Fourniture de bureau'!$S$312:$S$341="Kouame")*('[1]Fourniture de bureau'!$H$312:$H$341))</f>
        <v>#N/A</v>
      </c>
      <c r="M5" s="74" t="e" cm="1">
        <f t="array" ref="M5">SUMPRODUCT(('[1]Fourniture de bureau'!$S$343:$S$372="Kouame")*('[1]Fourniture de bureau'!$H$343:$H$372))</f>
        <v>#N/A</v>
      </c>
      <c r="N5" s="74">
        <f>SUMIF(Tableau1[[#This Row],[Janvier]:[Décembre]],"&lt;&gt;#N/A")</f>
        <v>0</v>
      </c>
      <c r="Q5" t="str">
        <f>[1]!Tableau7[[#This Row],[Colonne1]]</f>
        <v>Kouame</v>
      </c>
      <c r="R5" s="74" cm="1">
        <f t="array" ref="R5">SUMPRODUCT(([1]EPI!$S$2:$S$31="Kouame")*([1]EPI!$H$2:$H$31))</f>
        <v>427.2</v>
      </c>
      <c r="S5" s="74" t="e" cm="1">
        <f t="array" ref="S5">SUMPRODUCT(([1]EPI!$S$33:$S$62="Kouame")*([1]EPI!$H$33:$H$62))</f>
        <v>#N/A</v>
      </c>
      <c r="T5" s="74" t="e" cm="1">
        <f t="array" ref="T5">SUMPRODUCT(([1]EPI!$S$64:$S$93="Kouame")*([1]EPI!$H$64:$H$93))</f>
        <v>#N/A</v>
      </c>
      <c r="U5" s="74" t="e" cm="1">
        <f t="array" ref="U5">SUMPRODUCT(([1]EPI!$S$95:$S$124="Kouame")*([1]EPI!$H$95:$H$124))</f>
        <v>#N/A</v>
      </c>
      <c r="V5" s="74" t="e" cm="1">
        <f t="array" ref="V5">SUMPRODUCT(([1]EPI!$S$126:$S$155="Kouame")*([1]EPI!$H$126:$H$155))</f>
        <v>#N/A</v>
      </c>
      <c r="W5" s="74" t="e" cm="1">
        <f t="array" ref="W5">SUMPRODUCT(([1]EPI!$S$157:$S$186="Kouame")*([1]EPI!$H$157:$H$186))</f>
        <v>#N/A</v>
      </c>
      <c r="X5" s="74" t="e" cm="1">
        <f t="array" ref="X5">SUMPRODUCT(([1]EPI!$S$188:$S$217="Kouame")*([1]EPI!$H$188:$H$217))</f>
        <v>#N/A</v>
      </c>
      <c r="Y5" s="74" t="e" cm="1">
        <f t="array" ref="Y5">SUMPRODUCT(([1]EPI!$S$219:$S$248="Kouame")*([1]EPI!$H$219:$H$248))</f>
        <v>#N/A</v>
      </c>
      <c r="Z5" s="74" t="e" cm="1">
        <f t="array" ref="Z5">SUMPRODUCT(([1]EPI!$S$250:$S$279="Kouame")*([1]EPI!$H$250:$H$279))</f>
        <v>#N/A</v>
      </c>
      <c r="AA5" s="74" t="e" cm="1">
        <f t="array" ref="AA5">SUMPRODUCT(([1]EPI!$S$281:$S$310="Kouame")*([1]EPI!$H$281:$H$310))</f>
        <v>#N/A</v>
      </c>
      <c r="AB5" s="74" t="e" cm="1">
        <f t="array" ref="AB5">SUMPRODUCT(([1]EPI!$S$312:$S$341="Kouame")*([1]EPI!$H$312:$H$341))</f>
        <v>#N/A</v>
      </c>
      <c r="AC5" s="74" t="e" cm="1">
        <f t="array" ref="AC5">SUMPRODUCT(([1]EPI!$S$343:$S$372="Kouame")*([1]EPI!$H$343:$H$372))</f>
        <v>#N/A</v>
      </c>
      <c r="AD5" s="74">
        <f>SUMIF(Tableau2[[#This Row],[Janvier]:[Décembre]],"&lt;&gt;#N/A")</f>
        <v>427.2</v>
      </c>
    </row>
    <row r="6" spans="1:30" x14ac:dyDescent="0.25">
      <c r="A6" t="str">
        <f>[1]!Tableau7[[#This Row],[Colonne1]]</f>
        <v>Burchielli</v>
      </c>
      <c r="B6" s="74" cm="1">
        <f t="array" ref="B6">SUMPRODUCT(('[1]Fourniture de bureau'!$S$2:$S$31="Burchielli")*('[1]Fourniture de bureau'!$H$2:$H$31))</f>
        <v>0</v>
      </c>
      <c r="C6" s="74" t="e" cm="1">
        <f t="array" ref="C6">SUMPRODUCT(('[1]Fourniture de bureau'!$S$33:$S$62="Burchielli")*('[1]Fourniture de bureau'!$H$33:$H$62))</f>
        <v>#N/A</v>
      </c>
      <c r="D6" s="74" t="e" cm="1">
        <f t="array" ref="D6">SUMPRODUCT(('[1]Fourniture de bureau'!$S$64:$S$93="Burchielli")*('[1]Fourniture de bureau'!$H$64:$H$93))</f>
        <v>#N/A</v>
      </c>
      <c r="E6" s="74" t="e" cm="1">
        <f t="array" ref="E6">SUMPRODUCT(('[1]Fourniture de bureau'!$S$95:$S$124="Burchielli")*('[1]Fourniture de bureau'!$H$95:$H$124))</f>
        <v>#N/A</v>
      </c>
      <c r="F6" s="74" t="e" cm="1">
        <f t="array" ref="F6">SUMPRODUCT(('[1]Fourniture de bureau'!$S$126:$S$155="Burchielli")*('[1]Fourniture de bureau'!$H$126:$H$155))</f>
        <v>#N/A</v>
      </c>
      <c r="G6" s="74" t="e" cm="1">
        <f t="array" ref="G6">SUMPRODUCT(('[1]Fourniture de bureau'!$S$157:$S$186="Burchielli")*('[1]Fourniture de bureau'!$H$157:$H$186))</f>
        <v>#N/A</v>
      </c>
      <c r="H6" s="74" t="e" cm="1">
        <f t="array" ref="H6">SUMPRODUCT(('[1]Fourniture de bureau'!$S$188:$S$217="Burchielli")*('[1]Fourniture de bureau'!$H$188:$H$217))</f>
        <v>#N/A</v>
      </c>
      <c r="I6" s="74" t="e" cm="1">
        <f t="array" ref="I6">SUMPRODUCT(('[1]Fourniture de bureau'!$S$219:$S$248="Burchielli")*('[1]Fourniture de bureau'!$H$219:$H$248))</f>
        <v>#N/A</v>
      </c>
      <c r="J6" s="74" t="e" cm="1">
        <f t="array" ref="J6">SUMPRODUCT(('[1]Fourniture de bureau'!$S$250:$S$279="Burchielli")*('[1]Fourniture de bureau'!$H$250:$H$279))</f>
        <v>#N/A</v>
      </c>
      <c r="K6" s="74" t="e" cm="1">
        <f t="array" ref="K6">SUMPRODUCT(('[1]Fourniture de bureau'!$S$281:$S$310="Burchielli")*('[1]Fourniture de bureau'!$H$281:$H$310))</f>
        <v>#N/A</v>
      </c>
      <c r="L6" s="74" t="e" cm="1">
        <f t="array" ref="L6">SUMPRODUCT(('[1]Fourniture de bureau'!$S$312:$S$341="Burchielli")*('[1]Fourniture de bureau'!$H$312:$H$341))</f>
        <v>#N/A</v>
      </c>
      <c r="M6" s="74" t="e" cm="1">
        <f t="array" ref="M6">SUMPRODUCT(('[1]Fourniture de bureau'!$S$343:$S$372="Burchielli")*('[1]Fourniture de bureau'!$H$343:$H$372))</f>
        <v>#N/A</v>
      </c>
      <c r="N6" s="74">
        <f>SUMIF(Tableau1[[#This Row],[Janvier]:[Décembre]],"&lt;&gt;#N/A")</f>
        <v>0</v>
      </c>
      <c r="Q6" t="str">
        <f>[1]!Tableau7[[#This Row],[Colonne1]]</f>
        <v>Burchielli</v>
      </c>
      <c r="R6" s="74" cm="1">
        <f t="array" ref="R6">SUMPRODUCT(([1]EPI!$S$2:$S$31="Burchielli")*([1]EPI!$H$2:$H$31))</f>
        <v>3080</v>
      </c>
      <c r="S6" s="74" t="e" cm="1">
        <f t="array" ref="S6">SUMPRODUCT(([1]EPI!$S$33:$S$62="Burchielli")*([1]EPI!$H$33:$H$62))</f>
        <v>#N/A</v>
      </c>
      <c r="T6" s="74" t="e" cm="1">
        <f t="array" ref="T6">SUMPRODUCT(([1]EPI!$S$64:$S$93="Burchielli")*([1]EPI!$H$64:$H$93))</f>
        <v>#N/A</v>
      </c>
      <c r="U6" s="74" t="e" cm="1">
        <f t="array" ref="U6">SUMPRODUCT(([1]EPI!$S$95:$S$124="Burchielli")*([1]EPI!$H$95:$H$124))</f>
        <v>#N/A</v>
      </c>
      <c r="V6" s="74" t="e" cm="1">
        <f t="array" ref="V6">SUMPRODUCT(([1]EPI!$S$126:$S$155="Burchielli")*([1]EPI!$H$126:$H$155))</f>
        <v>#N/A</v>
      </c>
      <c r="W6" s="74" t="e" cm="1">
        <f t="array" ref="W6">SUMPRODUCT(([1]EPI!$S$157:$S$186="Burchielli")*([1]EPI!$H$157:$H$186))</f>
        <v>#N/A</v>
      </c>
      <c r="X6" s="74" t="e" cm="1">
        <f t="array" ref="X6">SUMPRODUCT(([1]EPI!$S$188:$S$217="Burchielli")*([1]EPI!$H$188:$H$217))</f>
        <v>#N/A</v>
      </c>
      <c r="Y6" s="74" t="e" cm="1">
        <f t="array" ref="Y6">SUMPRODUCT(([1]EPI!$S$219:$S$248="Burchielli")*([1]EPI!$H$219:$H$248))</f>
        <v>#N/A</v>
      </c>
      <c r="Z6" s="74" t="e" cm="1">
        <f t="array" ref="Z6">SUMPRODUCT(([1]EPI!$S$250:$S$279="Burchielli")*([1]EPI!$H$250:$H$279))</f>
        <v>#N/A</v>
      </c>
      <c r="AA6" s="74" t="e" cm="1">
        <f t="array" ref="AA6">SUMPRODUCT(([1]EPI!$S$281:$S$310="Burchielli")*([1]EPI!$H$281:$H$310))</f>
        <v>#N/A</v>
      </c>
      <c r="AB6" s="74" t="e" cm="1">
        <f t="array" ref="AB6">SUMPRODUCT(([1]EPI!$S$312:$S$341="Burchielli")*([1]EPI!$H$312:$H$341))</f>
        <v>#N/A</v>
      </c>
      <c r="AC6" s="74" t="e" cm="1">
        <f t="array" ref="AC6">SUMPRODUCT(([1]EPI!$S$343:$S$372="Burchielli")*([1]EPI!$H$343:$H$372))</f>
        <v>#N/A</v>
      </c>
      <c r="AD6" s="74">
        <f>SUMIF(Tableau2[[#This Row],[Janvier]:[Décembre]],"&lt;&gt;#N/A")</f>
        <v>3080</v>
      </c>
    </row>
    <row r="7" spans="1:30" x14ac:dyDescent="0.25">
      <c r="A7" t="str">
        <f>[1]!Tableau7[[#This Row],[Colonne1]]</f>
        <v>Boens</v>
      </c>
      <c r="B7" s="74" cm="1">
        <f t="array" ref="B7">SUMPRODUCT(('[1]Fourniture de bureau'!$S$2:$S$31="Boens")*('[1]Fourniture de bureau'!$H$2:$H$31))</f>
        <v>0</v>
      </c>
      <c r="C7" s="74" t="e" cm="1">
        <f t="array" ref="C7">SUMPRODUCT(('[1]Fourniture de bureau'!$S$33:$S$62="Boens")*('[1]Fourniture de bureau'!$H$33:$H$62))</f>
        <v>#N/A</v>
      </c>
      <c r="D7" s="74" t="e" cm="1">
        <f t="array" ref="D7">SUMPRODUCT(('[1]Fourniture de bureau'!$S$64:$S$93="Boens")*('[1]Fourniture de bureau'!$H$64:$H$93))</f>
        <v>#N/A</v>
      </c>
      <c r="E7" s="74" t="e" cm="1">
        <f t="array" ref="E7">SUMPRODUCT(('[1]Fourniture de bureau'!$S$95:$S$124="Boens")*('[1]Fourniture de bureau'!$H$95:$H$124))</f>
        <v>#N/A</v>
      </c>
      <c r="F7" s="74" t="e" cm="1">
        <f t="array" ref="F7">SUMPRODUCT(('[1]Fourniture de bureau'!$S$126:$S$155="Boens")*('[1]Fourniture de bureau'!$H$126:$H$155))</f>
        <v>#N/A</v>
      </c>
      <c r="G7" s="74" t="e" cm="1">
        <f t="array" ref="G7">SUMPRODUCT(('[1]Fourniture de bureau'!$S$157:$S$186="Boens")*('[1]Fourniture de bureau'!$H$157:$H$186))</f>
        <v>#N/A</v>
      </c>
      <c r="H7" s="74" t="e" cm="1">
        <f t="array" ref="H7">SUMPRODUCT(('[1]Fourniture de bureau'!$S$188:$S$217="Boens")*('[1]Fourniture de bureau'!$H$188:$H$217))</f>
        <v>#N/A</v>
      </c>
      <c r="I7" s="74" t="e" cm="1">
        <f t="array" ref="I7">SUMPRODUCT(('[1]Fourniture de bureau'!$S$219:$S$248="Boens")*('[1]Fourniture de bureau'!$H$219:$H$248))</f>
        <v>#N/A</v>
      </c>
      <c r="J7" s="74" t="e" cm="1">
        <f t="array" ref="J7">SUMPRODUCT(('[1]Fourniture de bureau'!$S$250:$S$279="Boens")*('[1]Fourniture de bureau'!$H$250:$H$279))</f>
        <v>#N/A</v>
      </c>
      <c r="K7" s="74" t="e" cm="1">
        <f t="array" ref="K7">SUMPRODUCT(('[1]Fourniture de bureau'!$S$281:$S$310="Boens")*('[1]Fourniture de bureau'!$H$281:$H$310))</f>
        <v>#N/A</v>
      </c>
      <c r="L7" s="74" t="e" cm="1">
        <f t="array" ref="L7">SUMPRODUCT(('[1]Fourniture de bureau'!$S$312:$S$341="Boens")*('[1]Fourniture de bureau'!$H$312:$H$341))</f>
        <v>#N/A</v>
      </c>
      <c r="M7" s="74" t="e" cm="1">
        <f t="array" ref="M7">SUMPRODUCT(('[1]Fourniture de bureau'!$S$343:$S$372="Boens")*('[1]Fourniture de bureau'!$H$343:$H$372))</f>
        <v>#N/A</v>
      </c>
      <c r="N7" s="74">
        <f>SUMIF(Tableau1[[#This Row],[Janvier]:[Décembre]],"&lt;&gt;#N/A")</f>
        <v>0</v>
      </c>
      <c r="Q7" t="str">
        <f>[1]!Tableau7[[#This Row],[Colonne1]]</f>
        <v>Boens</v>
      </c>
      <c r="R7" s="74" cm="1">
        <f t="array" ref="R7">SUMPRODUCT(([1]EPI!$S$2:$S$31="Boens")*([1]EPI!$H$2:$H$31))</f>
        <v>0</v>
      </c>
      <c r="S7" s="74" t="e" cm="1">
        <f t="array" ref="S7">SUMPRODUCT(([1]EPI!$S$33:$S$62="Boens")*([1]EPI!$H$33:$H$62))</f>
        <v>#N/A</v>
      </c>
      <c r="T7" s="74" t="e" cm="1">
        <f t="array" ref="T7">SUMPRODUCT(([1]EPI!$S$64:$S$93="Boens")*([1]EPI!$H$64:$H$93))</f>
        <v>#N/A</v>
      </c>
      <c r="U7" s="74" t="e" cm="1">
        <f t="array" ref="U7">SUMPRODUCT(([1]EPI!$S$95:$S$124="Boens")*([1]EPI!$H$95:$H$124))</f>
        <v>#N/A</v>
      </c>
      <c r="V7" s="74" t="e" cm="1">
        <f t="array" ref="V7">SUMPRODUCT(([1]EPI!$S$126:$S$155="Boens")*([1]EPI!$H$126:$H$155))</f>
        <v>#N/A</v>
      </c>
      <c r="W7" s="74" t="e" cm="1">
        <f t="array" ref="W7">SUMPRODUCT(([1]EPI!$S$157:$S$186="Boens")*([1]EPI!$H$157:$H$186))</f>
        <v>#N/A</v>
      </c>
      <c r="X7" s="74" t="e" cm="1">
        <f t="array" ref="X7">SUMPRODUCT(([1]EPI!$S$188:$S$217="Boens")*([1]EPI!$H$188:$H$217))</f>
        <v>#N/A</v>
      </c>
      <c r="Y7" s="74" t="e" cm="1">
        <f t="array" ref="Y7">SUMPRODUCT(([1]EPI!$S$219:$S$248="Boens")*([1]EPI!$H$219:$H$248))</f>
        <v>#N/A</v>
      </c>
      <c r="Z7" s="74" t="e" cm="1">
        <f t="array" ref="Z7">SUMPRODUCT(([1]EPI!$S$250:$S$279="Boens")*([1]EPI!$H$250:$H$279))</f>
        <v>#N/A</v>
      </c>
      <c r="AA7" s="74" t="e" cm="1">
        <f t="array" ref="AA7">SUMPRODUCT(([1]EPI!$S$281:$S$310="Boens")*([1]EPI!$H$281:$H$310))</f>
        <v>#N/A</v>
      </c>
      <c r="AB7" s="74" t="e" cm="1">
        <f t="array" ref="AB7">SUMPRODUCT(([1]EPI!$S$312:$S$341="Boens")*([1]EPI!$H$312:$H$341))</f>
        <v>#N/A</v>
      </c>
      <c r="AC7" s="74" t="e" cm="1">
        <f t="array" ref="AC7">SUMPRODUCT(([1]EPI!$S$343:$S$372="Boens")*([1]EPI!$H$343:$H$372))</f>
        <v>#N/A</v>
      </c>
      <c r="AD7" s="74">
        <f>SUMIF(Tableau2[[#This Row],[Janvier]:[Décembre]],"&lt;&gt;#N/A")</f>
        <v>0</v>
      </c>
    </row>
    <row r="8" spans="1:30" x14ac:dyDescent="0.25">
      <c r="A8" t="str">
        <f>[1]!Tableau7[[#This Row],[Colonne1]]</f>
        <v>Goujon</v>
      </c>
      <c r="B8" s="74" cm="1">
        <f t="array" ref="B8">SUMPRODUCT(('[1]Fourniture de bureau'!$S$2:$S$31="Goujon")*('[1]Fourniture de bureau'!$H$2:$H$31))</f>
        <v>0</v>
      </c>
      <c r="C8" s="74" t="e" cm="1">
        <f t="array" ref="C8">SUMPRODUCT(('[1]Fourniture de bureau'!$S$33:$S$62="Goujon")*('[1]Fourniture de bureau'!$H$33:$H$62))</f>
        <v>#N/A</v>
      </c>
      <c r="D8" s="74" t="e" cm="1">
        <f t="array" ref="D8">SUMPRODUCT(('[1]Fourniture de bureau'!$S$64:$S$93="Goujon")*('[1]Fourniture de bureau'!$H$64:$H$93))</f>
        <v>#N/A</v>
      </c>
      <c r="E8" s="74" t="e" cm="1">
        <f t="array" ref="E8">SUMPRODUCT(('[1]Fourniture de bureau'!$S$95:$S$124="Goujon")*('[1]Fourniture de bureau'!$H$95:$H$124))</f>
        <v>#N/A</v>
      </c>
      <c r="F8" s="74" t="e" cm="1">
        <f t="array" ref="F8">SUMPRODUCT(('[1]Fourniture de bureau'!$S$126:$S$155="Goujon")*('[1]Fourniture de bureau'!$H$126:$H$155))</f>
        <v>#N/A</v>
      </c>
      <c r="G8" s="74" t="e" cm="1">
        <f t="array" ref="G8">SUMPRODUCT(('[1]Fourniture de bureau'!$S$157:$S$186="Goujon")*('[1]Fourniture de bureau'!$H$157:$H$186))</f>
        <v>#N/A</v>
      </c>
      <c r="H8" s="74" t="e" cm="1">
        <f t="array" ref="H8">SUMPRODUCT(('[1]Fourniture de bureau'!$S$188:$S$217="Goujon")*('[1]Fourniture de bureau'!$H$188:$H$217))</f>
        <v>#N/A</v>
      </c>
      <c r="I8" s="74" t="e" cm="1">
        <f t="array" ref="I8">SUMPRODUCT(('[1]Fourniture de bureau'!$S$219:$S$248="Goujon")*('[1]Fourniture de bureau'!$H$219:$H$248))</f>
        <v>#N/A</v>
      </c>
      <c r="J8" s="74" t="e" cm="1">
        <f t="array" ref="J8">SUMPRODUCT(('[1]Fourniture de bureau'!$S$250:$S$279="Goujon")*('[1]Fourniture de bureau'!$H$250:$H$279))</f>
        <v>#N/A</v>
      </c>
      <c r="K8" s="74" t="e" cm="1">
        <f t="array" ref="K8">SUMPRODUCT(('[1]Fourniture de bureau'!$S$281:$S$310="Goujon")*('[1]Fourniture de bureau'!$H$281:$H$310))</f>
        <v>#N/A</v>
      </c>
      <c r="L8" s="74" t="e" cm="1">
        <f t="array" ref="L8">SUMPRODUCT(('[1]Fourniture de bureau'!$S$312:$S$341="Goujon")*('[1]Fourniture de bureau'!$H$312:$H$341))</f>
        <v>#N/A</v>
      </c>
      <c r="M8" s="74" t="e" cm="1">
        <f t="array" ref="M8">SUMPRODUCT(('[1]Fourniture de bureau'!$S$343:$S$372="Goujon")*('[1]Fourniture de bureau'!$H$343:$H$372))</f>
        <v>#N/A</v>
      </c>
      <c r="N8" s="74">
        <f>SUMIF(Tableau1[[#This Row],[Janvier]:[Décembre]],"&lt;&gt;#N/A")</f>
        <v>0</v>
      </c>
      <c r="Q8" t="str">
        <f>[1]!Tableau7[[#This Row],[Colonne1]]</f>
        <v>Goujon</v>
      </c>
      <c r="R8" s="74" cm="1">
        <f t="array" ref="R8">SUMPRODUCT(([1]EPI!$S$2:$S$31="Goujon")*([1]EPI!$H$2:$H$31))</f>
        <v>0</v>
      </c>
      <c r="S8" s="74" t="e" cm="1">
        <f t="array" ref="S8">SUMPRODUCT(([1]EPI!$S$33:$S$62="Goujon")*([1]EPI!$H$33:$H$62))</f>
        <v>#N/A</v>
      </c>
      <c r="T8" s="74" t="e" cm="1">
        <f t="array" ref="T8">SUMPRODUCT(([1]EPI!$S$64:$S$93="Goujon")*([1]EPI!$H$64:$H$93))</f>
        <v>#N/A</v>
      </c>
      <c r="U8" s="74" t="e" cm="1">
        <f t="array" ref="U8">SUMPRODUCT(([1]EPI!$S$95:$S$124="Goujon")*([1]EPI!$H$95:$H$124))</f>
        <v>#N/A</v>
      </c>
      <c r="V8" s="74" t="e" cm="1">
        <f t="array" ref="V8">SUMPRODUCT(([1]EPI!$S$126:$S$155="Goujon")*([1]EPI!$H$126:$H$155))</f>
        <v>#N/A</v>
      </c>
      <c r="W8" s="74" t="e" cm="1">
        <f t="array" ref="W8">SUMPRODUCT(([1]EPI!$S$157:$S$186="Goujon")*('[1]Fourniture de bureau'!$H$157:$H$186))</f>
        <v>#N/A</v>
      </c>
      <c r="X8" s="74" t="e" cm="1">
        <f t="array" ref="X8">SUMPRODUCT(([1]EPI!$S$188:$S$217="Goujon")*([1]EPI!$H$188:$H$217))</f>
        <v>#N/A</v>
      </c>
      <c r="Y8" s="74" t="e" cm="1">
        <f t="array" ref="Y8">SUMPRODUCT(([1]EPI!$S$219:$S$248="Goujon")*([1]EPI!$H$219:$H$248))</f>
        <v>#N/A</v>
      </c>
      <c r="Z8" s="74" t="e" cm="1">
        <f t="array" ref="Z8">SUMPRODUCT(([1]EPI!$S$250:$S$279="Goujon")*([1]EPI!$H$250:$H$279))</f>
        <v>#N/A</v>
      </c>
      <c r="AA8" s="74" t="e" cm="1">
        <f t="array" ref="AA8">SUMPRODUCT(([1]EPI!$S$281:$S$310="Goujon")*([1]EPI!$H$281:$H$310))</f>
        <v>#N/A</v>
      </c>
      <c r="AB8" s="74" t="e" cm="1">
        <f t="array" ref="AB8">SUMPRODUCT(([1]EPI!$S$312:$S$341="Goujon")*([1]EPI!$H$312:$H$341))</f>
        <v>#N/A</v>
      </c>
      <c r="AC8" s="74" t="e" cm="1">
        <f t="array" ref="AC8">SUMPRODUCT(([1]EPI!$S$343:$S$372="Goujon")*([1]EPI!$H$343:$H$372))</f>
        <v>#N/A</v>
      </c>
      <c r="AD8" s="74">
        <f>SUMIF(Tableau2[[#This Row],[Janvier]:[Décembre]],"&lt;&gt;#N/A")</f>
        <v>0</v>
      </c>
    </row>
    <row r="9" spans="1:30" x14ac:dyDescent="0.25">
      <c r="A9" t="str">
        <f>[1]!Tableau7[[#This Row],[Colonne1]]</f>
        <v>Le Groux</v>
      </c>
      <c r="B9" s="74" cm="1">
        <f t="array" ref="B9">SUMPRODUCT(('[1]Fourniture de bureau'!$S$2:$S$31="Le Groux")*('[1]Fourniture de bureau'!$H$2:$H$31))</f>
        <v>0</v>
      </c>
      <c r="C9" s="74" t="e" cm="1">
        <f t="array" ref="C9">SUMPRODUCT(('[1]Fourniture de bureau'!$S$33:$S$62="Le Groux")*('[1]Fourniture de bureau'!$H$33:$H$62))</f>
        <v>#N/A</v>
      </c>
      <c r="D9" s="74" t="e" cm="1">
        <f t="array" ref="D9">SUMPRODUCT(('[1]Fourniture de bureau'!$S$64:$S$93="Le Groux")*('[1]Fourniture de bureau'!$H$64:$H$93))</f>
        <v>#N/A</v>
      </c>
      <c r="E9" s="74" t="e" cm="1">
        <f t="array" ref="E9">SUMPRODUCT(('[1]Fourniture de bureau'!$S$95:$S$124="Le Groux")*('[1]Fourniture de bureau'!$H$95:$H$124))</f>
        <v>#N/A</v>
      </c>
      <c r="F9" s="74" t="e" cm="1">
        <f t="array" ref="F9">SUMPRODUCT(('[1]Fourniture de bureau'!$S$126:$S$155="Le Groux")*('[1]Fourniture de bureau'!$H$126:$H$155))</f>
        <v>#N/A</v>
      </c>
      <c r="G9" s="74" t="e" cm="1">
        <f t="array" ref="G9">SUMPRODUCT(('[1]Fourniture de bureau'!$S$157:$S$186="Le Groux")*('[1]Fourniture de bureau'!$H$157:$H$186))</f>
        <v>#N/A</v>
      </c>
      <c r="H9" s="74" t="e" cm="1">
        <f t="array" ref="H9">SUMPRODUCT(('[1]Fourniture de bureau'!$S$188:$S$217="Le Groux")*('[1]Fourniture de bureau'!$H$188:$H$217))</f>
        <v>#N/A</v>
      </c>
      <c r="I9" s="74" t="e" cm="1">
        <f t="array" ref="I9">SUMPRODUCT(('[1]Fourniture de bureau'!$S$219:$S$248="Le Groux")*('[1]Fourniture de bureau'!$H$219:$H$248))</f>
        <v>#N/A</v>
      </c>
      <c r="J9" s="74" t="e" cm="1">
        <f t="array" ref="J9">SUMPRODUCT(('[1]Fourniture de bureau'!$S$250:$S$279="Le Groux")*('[1]Fourniture de bureau'!$H$250:$H$279))</f>
        <v>#N/A</v>
      </c>
      <c r="K9" s="74" t="e" cm="1">
        <f t="array" ref="K9">SUMPRODUCT(('[1]Fourniture de bureau'!$S$281:$S$310="Le Groux")*('[1]Fourniture de bureau'!$H$281:$H$310))</f>
        <v>#N/A</v>
      </c>
      <c r="L9" s="74" t="e" cm="1">
        <f t="array" ref="L9">SUMPRODUCT(('[1]Fourniture de bureau'!$S$312:$S$341="Le Groux")*('[1]Fourniture de bureau'!$H$312:$H$341))</f>
        <v>#N/A</v>
      </c>
      <c r="M9" s="74" t="e" cm="1">
        <f t="array" ref="M9">SUMPRODUCT(('[1]Fourniture de bureau'!$S$343:$S$372="Le Groux")*('[1]Fourniture de bureau'!$H$343:$H$372))</f>
        <v>#N/A</v>
      </c>
      <c r="N9" s="74">
        <f>SUMIF(Tableau1[[#This Row],[Janvier]:[Décembre]],"&lt;&gt;#N/A")</f>
        <v>0</v>
      </c>
      <c r="Q9" t="str">
        <f>[1]!Tableau7[[#This Row],[Colonne1]]</f>
        <v>Le Groux</v>
      </c>
      <c r="R9" s="74" cm="1">
        <f t="array" ref="R9">SUMPRODUCT(([1]EPI!$S$2:$S$31="Le Groux")*('[1]Fourniture de bureau'!$H$2:$H$31))</f>
        <v>0</v>
      </c>
      <c r="S9" s="74" t="e" cm="1">
        <f t="array" ref="S9">SUMPRODUCT(([1]EPI!$S$33:$S$62="Le Groux")*([1]EPI!$H$33:$H$62))</f>
        <v>#N/A</v>
      </c>
      <c r="T9" s="74" t="e" cm="1">
        <f t="array" ref="T9">SUMPRODUCT(([1]EPI!$S$64:$S$93="Le Groux")*([1]EPI!$H$64:$H$93))</f>
        <v>#N/A</v>
      </c>
      <c r="U9" s="74" t="e" cm="1">
        <f t="array" ref="U9">SUMPRODUCT(([1]EPI!$S$95:$S$124="Le Groux")*([1]EPI!$H$95:$H$124))</f>
        <v>#N/A</v>
      </c>
      <c r="V9" s="74" t="e" cm="1">
        <f t="array" ref="V9">SUMPRODUCT(([1]EPI!$S$126:$S$155="Le Groux")*([1]EPI!$H$126:$H$155))</f>
        <v>#N/A</v>
      </c>
      <c r="W9" s="74" t="e" cm="1">
        <f t="array" ref="W9">SUMPRODUCT(([1]EPI!$S$157:$S$186="Le Groux")*([1]EPI!$H$157:$H$186))</f>
        <v>#N/A</v>
      </c>
      <c r="X9" s="74" t="e" cm="1">
        <f t="array" ref="X9">SUMPRODUCT(([1]EPI!$S$188:$S$217="Le Groux")*([1]EPI!$H$188:$H$217))</f>
        <v>#N/A</v>
      </c>
      <c r="Y9" s="74" t="e" cm="1">
        <f t="array" ref="Y9">SUMPRODUCT(([1]EPI!$S$219:$S$248="Le Groux")*([1]EPI!$H$219:$H$248))</f>
        <v>#N/A</v>
      </c>
      <c r="Z9" s="74" t="e" cm="1">
        <f t="array" ref="Z9">SUMPRODUCT(([1]EPI!$S$250:$S$279="Le Groux")*([1]EPI!$H$250:$H$279))</f>
        <v>#N/A</v>
      </c>
      <c r="AA9" s="74" t="e" cm="1">
        <f t="array" ref="AA9">SUMPRODUCT(([1]EPI!$S$281:$S$310="Le Groux")*([1]EPI!$H$281:$H$310))</f>
        <v>#N/A</v>
      </c>
      <c r="AB9" s="74" t="e" cm="1">
        <f t="array" ref="AB9">SUMPRODUCT(([1]EPI!$S$312:$S$341="Le Groux")*([1]EPI!$H$312:$H$341))</f>
        <v>#N/A</v>
      </c>
      <c r="AC9" s="74" t="e" cm="1">
        <f t="array" ref="AC9">SUMPRODUCT(([1]EPI!$S$343:$S$372="Le Groux")*([1]EPI!$H$343:$H$372))</f>
        <v>#N/A</v>
      </c>
      <c r="AD9" s="74">
        <f>SUMIF(Tableau2[[#This Row],[Janvier]:[Décembre]],"&lt;&gt;#N/A")</f>
        <v>0</v>
      </c>
    </row>
    <row r="10" spans="1:30" x14ac:dyDescent="0.25">
      <c r="A10" t="str">
        <f>[1]!Tableau7[[#This Row],[Colonne1]]</f>
        <v>Oudart</v>
      </c>
      <c r="B10" s="74" cm="1">
        <f t="array" ref="B10">SUMPRODUCT(('[1]Fourniture de bureau'!$S$2:$S$31="Oudart")*('[1]Fourniture de bureau'!$H$2:$H$31))</f>
        <v>0</v>
      </c>
      <c r="C10" s="74" t="e" cm="1">
        <f t="array" ref="C10">SUMPRODUCT(('[1]Fourniture de bureau'!$S$33:$S$62="Oudart")*('[1]Fourniture de bureau'!$H$33:$H$62))</f>
        <v>#N/A</v>
      </c>
      <c r="D10" s="74" t="e" cm="1">
        <f t="array" ref="D10">SUMPRODUCT(('[1]Fourniture de bureau'!$S$64:$S$93="Oudart")*('[1]Fourniture de bureau'!$H$64:$H$93))</f>
        <v>#N/A</v>
      </c>
      <c r="E10" s="74" t="e" cm="1">
        <f t="array" ref="E10">SUMPRODUCT(('[1]Fourniture de bureau'!$S$95:$S$124="Oudart")*('[1]Fourniture de bureau'!$H$95:$H$124))</f>
        <v>#N/A</v>
      </c>
      <c r="F10" s="74" t="e" cm="1">
        <f t="array" ref="F10">SUMPRODUCT(('[1]Fourniture de bureau'!$S$126:$S$155="Oudart")*('[1]Fourniture de bureau'!$H$126:$H$155))</f>
        <v>#N/A</v>
      </c>
      <c r="G10" s="74" t="e" cm="1">
        <f t="array" ref="G10">SUMPRODUCT(('[1]Fourniture de bureau'!$S$157:$S$186="Oudart")*('[1]Fourniture de bureau'!$H$157:$H$186))</f>
        <v>#N/A</v>
      </c>
      <c r="H10" s="74" t="e" cm="1">
        <f t="array" ref="H10">SUMPRODUCT(('[1]Fourniture de bureau'!$S$188:$S$217="Oudart")*('[1]Fourniture de bureau'!$H$188:$H$217))</f>
        <v>#N/A</v>
      </c>
      <c r="I10" s="74" t="e" cm="1">
        <f t="array" ref="I10">SUMPRODUCT(('[1]Fourniture de bureau'!$S$219:$S$248="Oudart")*('[1]Fourniture de bureau'!$H$219:$H$248))</f>
        <v>#N/A</v>
      </c>
      <c r="J10" s="74" t="e" cm="1">
        <f t="array" ref="J10">SUMPRODUCT(('[1]Fourniture de bureau'!$S$250:$S$279="Oudart")*('[1]Fourniture de bureau'!$H$250:$H$279))</f>
        <v>#N/A</v>
      </c>
      <c r="K10" s="74" t="e" cm="1">
        <f t="array" ref="K10">SUMPRODUCT(('[1]Fourniture de bureau'!$S$281:$S$310="Oudart")*('[1]Fourniture de bureau'!$H$281:$H$310))</f>
        <v>#N/A</v>
      </c>
      <c r="L10" s="74" t="e" cm="1">
        <f t="array" ref="L10">SUMPRODUCT(('[1]Fourniture de bureau'!$S$312:$S$341="Oudart")*('[1]Fourniture de bureau'!$H$312:$H$341))</f>
        <v>#N/A</v>
      </c>
      <c r="M10" s="74" t="e" cm="1">
        <f t="array" ref="M10">SUMPRODUCT(('[1]Fourniture de bureau'!$S$343:$S$372="Oudart")*('[1]Fourniture de bureau'!$H$343:$H$372))</f>
        <v>#N/A</v>
      </c>
      <c r="N10" s="74">
        <f>SUMIF(Tableau1[[#This Row],[Janvier]:[Décembre]],"&lt;&gt;#N/A")</f>
        <v>0</v>
      </c>
      <c r="Q10" t="str">
        <f>[1]!Tableau7[[#This Row],[Colonne1]]</f>
        <v>Oudart</v>
      </c>
      <c r="R10" s="74" cm="1">
        <f t="array" ref="R10">SUMPRODUCT(([1]EPI!$S$2:$S$31="Oudart")*([1]EPI!$H$2:$H$31))</f>
        <v>0</v>
      </c>
      <c r="S10" s="74" t="e" cm="1">
        <f t="array" ref="S10">SUMPRODUCT(([1]EPI!$S$33:$S$62="Oudart")*([1]EPI!$H$33:$H$62))</f>
        <v>#N/A</v>
      </c>
      <c r="T10" s="74" t="e" cm="1">
        <f t="array" ref="T10">SUMPRODUCT(([1]EPI!$S$64:$S$93="Oudart")*([1]EPI!$H$64:$H$93))</f>
        <v>#N/A</v>
      </c>
      <c r="U10" s="74" t="e" cm="1">
        <f t="array" ref="U10">SUMPRODUCT(([1]EPI!$S$95:$S$124="Oudart")*([1]EPI!$H$95:$H$124))</f>
        <v>#N/A</v>
      </c>
      <c r="V10" s="74" t="e" cm="1">
        <f t="array" ref="V10">SUMPRODUCT(([1]EPI!$S$126:$S$155="Oudart")*([1]EPI!$H$126:$H$155))</f>
        <v>#N/A</v>
      </c>
      <c r="W10" s="74" t="e" cm="1">
        <f t="array" ref="W10">SUMPRODUCT(([1]EPI!$S$157:$S$186="Oudart")*([1]EPI!$H$157:$H$186))</f>
        <v>#N/A</v>
      </c>
      <c r="X10" s="74" t="e" cm="1">
        <f t="array" ref="X10">SUMPRODUCT(([1]EPI!$S$188:$S$217="Oudart")*([1]EPI!$H$188:$H$217))</f>
        <v>#N/A</v>
      </c>
      <c r="Y10" s="74" t="e" cm="1">
        <f t="array" ref="Y10">SUMPRODUCT(([1]EPI!$S$219:$S$248="Oudart")*([1]EPI!$H$219:$H$248))</f>
        <v>#N/A</v>
      </c>
      <c r="Z10" s="74" t="e" cm="1">
        <f t="array" ref="Z10">SUMPRODUCT(([1]EPI!$S$250:$S$279="Oudart")*([1]EPI!$H$250:$H$279))</f>
        <v>#N/A</v>
      </c>
      <c r="AA10" s="74" t="e" cm="1">
        <f t="array" ref="AA10">SUMPRODUCT(([1]EPI!$S$281:$S$310="Oudart")*([1]EPI!$H$281:$H$310))</f>
        <v>#N/A</v>
      </c>
      <c r="AB10" s="74" t="e" cm="1">
        <f t="array" ref="AB10">SUMPRODUCT(([1]EPI!$S$312:$S$341="Oudart")*([1]EPI!$H$312:$H$341))</f>
        <v>#N/A</v>
      </c>
      <c r="AC10" s="74" t="e" cm="1">
        <f t="array" ref="AC10">SUMPRODUCT(([1]EPI!$S$343:$S$372="Oudart")*([1]EPI!$H$343:$H$372))</f>
        <v>#N/A</v>
      </c>
      <c r="AD10" s="74">
        <f>SUMIF(Tableau2[[#This Row],[Janvier]:[Décembre]],"&lt;&gt;#N/A")</f>
        <v>0</v>
      </c>
    </row>
    <row r="11" spans="1:30" x14ac:dyDescent="0.25">
      <c r="A11" t="str">
        <f>[1]!Tableau7[[#This Row],[Colonne1]]</f>
        <v>Berthommier</v>
      </c>
      <c r="B11" s="74" cm="1">
        <f t="array" ref="B11">SUMPRODUCT(('[1]Fourniture de bureau'!$S$2:$S$31="Berthommier")*('[1]Fourniture de bureau'!$H$2:$H$31))</f>
        <v>0</v>
      </c>
      <c r="C11" s="74" t="e" cm="1">
        <f t="array" ref="C11">SUMPRODUCT(('[1]Fourniture de bureau'!$S$33:$S$62="Berthommier")*('[1]Fourniture de bureau'!$H$33:$H$62))</f>
        <v>#N/A</v>
      </c>
      <c r="D11" s="74" t="e" cm="1">
        <f t="array" ref="D11">SUMPRODUCT(('[1]Fourniture de bureau'!$S$64:$S$93="Berthommier")*('[1]Fourniture de bureau'!$H$64:$H$93))</f>
        <v>#N/A</v>
      </c>
      <c r="E11" s="74" t="e" cm="1">
        <f t="array" ref="E11">SUMPRODUCT(('[1]Fourniture de bureau'!$S$95:$S$124="Berthommier")*('[1]Fourniture de bureau'!$H$95:$H$124))</f>
        <v>#N/A</v>
      </c>
      <c r="F11" s="74" t="e" cm="1">
        <f t="array" ref="F11">SUMPRODUCT(('[1]Fourniture de bureau'!$S$126:$S$155="Berthommier")*('[1]Fourniture de bureau'!$H$126:$H$155))</f>
        <v>#N/A</v>
      </c>
      <c r="G11" s="74" t="e" cm="1">
        <f t="array" ref="G11">SUMPRODUCT(('[1]Fourniture de bureau'!$S$157:$S$186="Berthommier")*('[1]Fourniture de bureau'!$H$157:$H$186))</f>
        <v>#N/A</v>
      </c>
      <c r="H11" s="74" t="e" cm="1">
        <f t="array" ref="H11">SUMPRODUCT(('[1]Fourniture de bureau'!$S$188:$S$217="Berthommier")*('[1]Fourniture de bureau'!$H$188:$H$217))</f>
        <v>#N/A</v>
      </c>
      <c r="I11" s="74" t="e" cm="1">
        <f t="array" ref="I11">SUMPRODUCT(('[1]Fourniture de bureau'!$S$219:$S$248="Berthommier")*('[1]Fourniture de bureau'!$H$219:$H$248))</f>
        <v>#N/A</v>
      </c>
      <c r="J11" s="74" t="e" cm="1">
        <f t="array" ref="J11">SUMPRODUCT(('[1]Fourniture de bureau'!$S$250:$S$279="Berthommier")*('[1]Fourniture de bureau'!$H$250:$H$279))</f>
        <v>#N/A</v>
      </c>
      <c r="K11" s="74" t="e" cm="1">
        <f t="array" ref="K11">SUMPRODUCT(('[1]Fourniture de bureau'!$S$281:$S$310="Berthommier")*('[1]Fourniture de bureau'!$H$281:$H$310))</f>
        <v>#N/A</v>
      </c>
      <c r="L11" s="74" t="e" cm="1">
        <f t="array" ref="L11">SUMPRODUCT(('[1]Fourniture de bureau'!$S$312:$S$341="Berthommier")*('[1]Fourniture de bureau'!$H$312:$H$341))</f>
        <v>#N/A</v>
      </c>
      <c r="M11" s="74" t="e" cm="1">
        <f t="array" ref="M11">SUMPRODUCT(('[1]Fourniture de bureau'!$S$343:$S$372="Berthommier")*('[1]Fourniture de bureau'!$H$343:$H$372))</f>
        <v>#N/A</v>
      </c>
      <c r="N11" s="74">
        <f>SUMIF(Tableau1[[#This Row],[Janvier]:[Décembre]],"&lt;&gt;#N/A")</f>
        <v>0</v>
      </c>
      <c r="Q11" t="str">
        <f>[1]!Tableau7[[#This Row],[Colonne1]]</f>
        <v>Berthommier</v>
      </c>
      <c r="R11" s="74" cm="1">
        <f t="array" ref="R11">SUMPRODUCT(([1]EPI!$S$2:$S$31="Berthommier")*([1]EPI!$H$2:$H$31))</f>
        <v>336</v>
      </c>
      <c r="S11" s="74" t="e" cm="1">
        <f t="array" ref="S11">SUMPRODUCT(([1]EPI!$S$33:$S$62="Berthommier")*([1]EPI!$H$33:$H$62))</f>
        <v>#N/A</v>
      </c>
      <c r="T11" s="74" t="e" cm="1">
        <f t="array" ref="T11">SUMPRODUCT(([1]EPI!$S$64:$S$93="Berthommier")*([1]EPI!$H$64:$H$93))</f>
        <v>#N/A</v>
      </c>
      <c r="U11" s="74" t="e" cm="1">
        <f t="array" ref="U11">SUMPRODUCT(([1]EPI!$S$95:$S$124="Berthommier")*([1]EPI!$H$95:$H$124))</f>
        <v>#N/A</v>
      </c>
      <c r="V11" s="74" t="e" cm="1">
        <f t="array" ref="V11">SUMPRODUCT(([1]EPI!$S$126:$S$155="Berthommier")*([1]EPI!$H$126:$H$155))</f>
        <v>#N/A</v>
      </c>
      <c r="W11" s="74" t="e" cm="1">
        <f t="array" ref="W11">SUMPRODUCT(([1]EPI!$S$157:$S$186="Berthommier")*([1]EPI!$H$157:$H$186))</f>
        <v>#N/A</v>
      </c>
      <c r="X11" s="74" t="e" cm="1">
        <f t="array" ref="X11">SUMPRODUCT(([1]EPI!$S$188:$S$217="Berthommier")*([1]EPI!$H$188:$H$217))</f>
        <v>#N/A</v>
      </c>
      <c r="Y11" s="74" t="e" cm="1">
        <f t="array" ref="Y11">SUMPRODUCT(([1]EPI!$S$219:$S$248="Berthommier")*([1]EPI!$H$219:$H$248))</f>
        <v>#N/A</v>
      </c>
      <c r="Z11" s="74" t="e" cm="1">
        <f t="array" ref="Z11">SUMPRODUCT(([1]EPI!$S$250:$S$279="Berthommier")*([1]EPI!$H$250:$H$279))</f>
        <v>#N/A</v>
      </c>
      <c r="AA11" s="74" t="e" cm="1">
        <f t="array" ref="AA11">SUMPRODUCT(([1]EPI!$S$281:$S$310="Berthommier")*([1]EPI!$H$281:$H$310))</f>
        <v>#N/A</v>
      </c>
      <c r="AB11" s="74" t="e" cm="1">
        <f t="array" ref="AB11">SUMPRODUCT(([1]EPI!$S$312:$S$341="Berthommier")*([1]EPI!$H$312:$H$341))</f>
        <v>#N/A</v>
      </c>
      <c r="AC11" s="74" t="e" cm="1">
        <f t="array" ref="AC11">SUMPRODUCT(([1]EPI!$S$343:$S$372="Berthommier")*([1]EPI!$H$343:$H$372))</f>
        <v>#N/A</v>
      </c>
      <c r="AD11" s="74">
        <f>SUMIF(Tableau2[[#This Row],[Janvier]:[Décembre]],"&lt;&gt;#N/A")</f>
        <v>336</v>
      </c>
    </row>
    <row r="12" spans="1:30" x14ac:dyDescent="0.25">
      <c r="A12" t="str">
        <f>[1]!Tableau7[[#This Row],[Colonne1]]</f>
        <v>Ouaazizi</v>
      </c>
      <c r="B12" s="74" cm="1">
        <f t="array" ref="B12">SUMPRODUCT(('[1]Fourniture de bureau'!$S$2:$S$31="Ouaazizi")*('[1]Fourniture de bureau'!$H$2:$H$31))</f>
        <v>1236</v>
      </c>
      <c r="C12" s="74" t="e" cm="1">
        <f t="array" ref="C12">SUMPRODUCT(('[1]Fourniture de bureau'!$S$33:$S$62="Ouaazizi")*('[1]Fourniture de bureau'!$H$33:$H$62))</f>
        <v>#N/A</v>
      </c>
      <c r="D12" s="74" t="e" cm="1">
        <f t="array" ref="D12">SUMPRODUCT(('[1]Fourniture de bureau'!$S$64:$S$93="Ouaazizi")*('[1]Fourniture de bureau'!$H$64:$H$93))</f>
        <v>#N/A</v>
      </c>
      <c r="E12" s="74" t="e" cm="1">
        <f t="array" ref="E12">SUMPRODUCT(('[1]Fourniture de bureau'!$S$95:$S$124="Ouaazizi")*('[1]Fourniture de bureau'!$H$95:$H$124))</f>
        <v>#N/A</v>
      </c>
      <c r="F12" s="74" t="e" cm="1">
        <f t="array" ref="F12">SUMPRODUCT(('[1]Fourniture de bureau'!$S$126:$S$155="Ouaazizi")*('[1]Fourniture de bureau'!$H$126:$H$155))</f>
        <v>#N/A</v>
      </c>
      <c r="G12" s="74" t="e" cm="1">
        <f t="array" ref="G12">SUMPRODUCT(('[1]Fourniture de bureau'!$S$157:$S$186="Ouaazizi")*('[1]Fourniture de bureau'!$H$157:$H$186))</f>
        <v>#N/A</v>
      </c>
      <c r="H12" s="74" t="e" cm="1">
        <f t="array" ref="H12">SUMPRODUCT(('[1]Fourniture de bureau'!$S$188:$S$217="Ouaazizi")*('[1]Fourniture de bureau'!$H$188:$H$217))</f>
        <v>#N/A</v>
      </c>
      <c r="I12" s="74" t="e" cm="1">
        <f t="array" ref="I12">SUMPRODUCT(('[1]Fourniture de bureau'!$S$219:$S$248="Ouaazizi")*('[1]Fourniture de bureau'!$H$219:$H$248))</f>
        <v>#N/A</v>
      </c>
      <c r="J12" s="74" t="e" cm="1">
        <f t="array" ref="J12">SUMPRODUCT(('[1]Fourniture de bureau'!$S$250:$S$279="Ouaazizi")*('[1]Fourniture de bureau'!$H$250:$H$279))</f>
        <v>#N/A</v>
      </c>
      <c r="K12" s="74" t="e" cm="1">
        <f t="array" ref="K12">SUMPRODUCT(('[1]Fourniture de bureau'!$S$281:$S$310="Ouaazizi")*('[1]Fourniture de bureau'!$H$281:$H$310))</f>
        <v>#N/A</v>
      </c>
      <c r="L12" s="74" t="e" cm="1">
        <f t="array" ref="L12">SUMPRODUCT(('[1]Fourniture de bureau'!$S$312:$S$341="Ouaazizi")*('[1]Fourniture de bureau'!$H$312:$H$341))</f>
        <v>#N/A</v>
      </c>
      <c r="M12" s="74" t="e" cm="1">
        <f t="array" ref="M12">SUMPRODUCT(('[1]Fourniture de bureau'!$S$343:$S$372="Ouaazizi")*('[1]Fourniture de bureau'!$H$343:$H$372))</f>
        <v>#N/A</v>
      </c>
      <c r="N12" s="74">
        <f>SUMIF(Tableau1[[#This Row],[Janvier]:[Décembre]],"&lt;&gt;#N/A")</f>
        <v>1236</v>
      </c>
      <c r="Q12" t="str">
        <f>[1]!Tableau7[[#This Row],[Colonne1]]</f>
        <v>Ouaazizi</v>
      </c>
      <c r="R12" s="74" cm="1">
        <f t="array" ref="R12">SUMPRODUCT(([1]EPI!$S$2:$S$31="Ouaazizi")*([1]EPI!$H$2:$H$31))</f>
        <v>0</v>
      </c>
      <c r="S12" s="74" t="e" cm="1">
        <f t="array" ref="S12">SUMPRODUCT(([1]EPI!$S$33:$S$62="Ouaazizi")*([1]EPI!$H$33:$H$62))</f>
        <v>#N/A</v>
      </c>
      <c r="T12" s="74" t="e" cm="1">
        <f t="array" ref="T12">SUMPRODUCT(([1]EPI!$S$64:$S$93="Ouaazizi")*([1]EPI!$H$64:$H$93))</f>
        <v>#N/A</v>
      </c>
      <c r="U12" s="74" t="e" cm="1">
        <f t="array" ref="U12">SUMPRODUCT(([1]EPI!$S$95:$S$124="Ouaazizi")*([1]EPI!$H$95:$H$124))</f>
        <v>#N/A</v>
      </c>
      <c r="V12" s="74" t="e" cm="1">
        <f t="array" ref="V12">SUMPRODUCT(([1]EPI!$S$126:$S$155="Ouaazizi")*([1]EPI!$H$126:$H$155))</f>
        <v>#N/A</v>
      </c>
      <c r="W12" s="74" t="e" cm="1">
        <f t="array" ref="W12">SUMPRODUCT(([1]EPI!$S$157:$S$186="Ouaazizi")*([1]EPI!$H$157:$H$186))</f>
        <v>#N/A</v>
      </c>
      <c r="X12" s="74" t="e" cm="1">
        <f t="array" ref="X12">SUMPRODUCT(([1]EPI!$S$188:$S$217="Ouaazizi")*([1]EPI!$H$188:$H$217))</f>
        <v>#N/A</v>
      </c>
      <c r="Y12" s="74" t="e" cm="1">
        <f t="array" ref="Y12">SUMPRODUCT(([1]EPI!$S$219:$S$248="Ouaazizi")*([1]EPI!$H$219:$H$248))</f>
        <v>#N/A</v>
      </c>
      <c r="Z12" s="74" t="e" cm="1">
        <f t="array" ref="Z12">SUMPRODUCT(([1]EPI!$S$250:$S$279="Ouaazizi")*([1]EPI!$H$250:$H$279))</f>
        <v>#N/A</v>
      </c>
      <c r="AA12" s="74" t="e" cm="1">
        <f t="array" ref="AA12">SUMPRODUCT(([1]EPI!$S$281:$S$310="Ouaazizi")*([1]EPI!$H$281:$H$310))</f>
        <v>#N/A</v>
      </c>
      <c r="AB12" s="74" t="e" cm="1">
        <f t="array" ref="AB12">SUMPRODUCT(([1]EPI!$S$312:$S$341="Ouaazizi")*([1]EPI!$H$312:$H$341))</f>
        <v>#N/A</v>
      </c>
      <c r="AC12" s="74" t="e" cm="1">
        <f t="array" ref="AC12">SUMPRODUCT(([1]EPI!$S$343:$S$372="Ouaazizi")*([1]EPI!$H$343:$H$372))</f>
        <v>#N/A</v>
      </c>
      <c r="AD12" s="74">
        <f>SUMIF(Tableau2[[#This Row],[Janvier]:[Décembre]],"&lt;&gt;#N/A")</f>
        <v>0</v>
      </c>
    </row>
    <row r="13" spans="1:30" x14ac:dyDescent="0.25">
      <c r="A13">
        <f>[1]!Tableau7[[#This Row],[Colonne1]]</f>
        <v>0</v>
      </c>
      <c r="B13" s="74"/>
      <c r="C13" s="74"/>
      <c r="D13" s="74"/>
      <c r="E13" s="74"/>
      <c r="F13" s="74"/>
      <c r="G13" s="74"/>
      <c r="H13" s="74"/>
      <c r="I13" s="74"/>
      <c r="J13" s="74"/>
      <c r="K13" s="74"/>
      <c r="L13" s="74"/>
      <c r="M13" s="74"/>
      <c r="N13" s="74">
        <f>SUMIF(Tableau1[[#This Row],[Janvier]:[Décembre]],"&lt;&gt;#N/A")</f>
        <v>0</v>
      </c>
      <c r="Q13">
        <f>[1]!Tableau7[[#This Row],[Colonne1]]</f>
        <v>0</v>
      </c>
      <c r="AD13" s="74">
        <f>SUMIF(Tableau2[[#This Row],[Janvier]:[Décembre]],"&lt;&gt;#N/A")</f>
        <v>0</v>
      </c>
    </row>
    <row r="14" spans="1:30" x14ac:dyDescent="0.25">
      <c r="A14">
        <f>[1]!Tableau7[[#This Row],[Colonne1]]</f>
        <v>0</v>
      </c>
      <c r="N14" s="74">
        <f>SUMIF(Tableau1[[#This Row],[Janvier]:[Décembre]],"&lt;&gt;#N/A")</f>
        <v>0</v>
      </c>
      <c r="Q14">
        <f>[1]!Tableau7[[#This Row],[Colonne1]]</f>
        <v>0</v>
      </c>
      <c r="AD14" s="74">
        <f>SUMIF(Tableau2[[#This Row],[Janvier]:[Décembre]],"&lt;&gt;#N/A")</f>
        <v>0</v>
      </c>
    </row>
    <row r="15" spans="1:30" x14ac:dyDescent="0.25">
      <c r="A15">
        <f>[1]!Tableau7[[#This Row],[Colonne1]]</f>
        <v>0</v>
      </c>
      <c r="N15" s="74">
        <f>SUMIF(Tableau1[[#This Row],[Janvier]:[Décembre]],"&lt;&gt;#N/A")</f>
        <v>0</v>
      </c>
      <c r="Q15">
        <f>[1]!Tableau7[[#This Row],[Colonne1]]</f>
        <v>0</v>
      </c>
      <c r="AD15" s="74">
        <f>SUMIF(Tableau2[[#This Row],[Janvier]:[Décembre]],"&lt;&gt;#N/A")</f>
        <v>0</v>
      </c>
    </row>
    <row r="16" spans="1:30" x14ac:dyDescent="0.25">
      <c r="A16">
        <f>[1]!Tableau7[[#This Row],[Colonne1]]</f>
        <v>0</v>
      </c>
      <c r="N16" s="74">
        <f>SUMIF(Tableau1[[#This Row],[Janvier]:[Décembre]],"&lt;&gt;#N/A")</f>
        <v>0</v>
      </c>
      <c r="Q16">
        <f>[1]!Tableau7[[#This Row],[Colonne1]]</f>
        <v>0</v>
      </c>
      <c r="AD16" s="74">
        <f>SUMIF(Tableau2[[#This Row],[Janvier]:[Décembre]],"&lt;&gt;#N/A")</f>
        <v>0</v>
      </c>
    </row>
    <row r="17" spans="1:30" x14ac:dyDescent="0.25">
      <c r="A17">
        <f>[1]!Tableau7[[#This Row],[Colonne1]]</f>
        <v>0</v>
      </c>
      <c r="N17" s="74">
        <f>SUMIF(Tableau1[[#This Row],[Janvier]:[Décembre]],"&lt;&gt;#N/A")</f>
        <v>0</v>
      </c>
      <c r="Q17">
        <f>[1]!Tableau7[[#This Row],[Colonne1]]</f>
        <v>0</v>
      </c>
      <c r="AD17" s="74">
        <f>SUMIF(Tableau2[[#This Row],[Janvier]:[Décembre]],"&lt;&gt;#N/A")</f>
        <v>0</v>
      </c>
    </row>
    <row r="18" spans="1:30" x14ac:dyDescent="0.25">
      <c r="A18">
        <f>[1]!Tableau7[[#This Row],[Colonne1]]</f>
        <v>0</v>
      </c>
      <c r="N18" s="74">
        <f>SUMIF(Tableau1[[#This Row],[Janvier]:[Décembre]],"&lt;&gt;#N/A")</f>
        <v>0</v>
      </c>
      <c r="Q18">
        <f>[1]!Tableau7[[#This Row],[Colonne1]]</f>
        <v>0</v>
      </c>
      <c r="AD18" s="74">
        <f>SUMIF(Tableau2[[#This Row],[Janvier]:[Décembre]],"&lt;&gt;#N/A")</f>
        <v>0</v>
      </c>
    </row>
    <row r="19" spans="1:30" x14ac:dyDescent="0.25">
      <c r="A19">
        <f>[1]!Tableau7[[#This Row],[Colonne1]]</f>
        <v>0</v>
      </c>
      <c r="N19" s="74">
        <f>SUMIF(Tableau1[[#This Row],[Janvier]:[Décembre]],"&lt;&gt;#N/A")</f>
        <v>0</v>
      </c>
      <c r="Q19">
        <f>[1]!Tableau7[[#This Row],[Colonne1]]</f>
        <v>0</v>
      </c>
      <c r="AD19" s="74">
        <f>SUMIF(Tableau2[[#This Row],[Janvier]:[Décembre]],"&lt;&gt;#N/A")</f>
        <v>0</v>
      </c>
    </row>
    <row r="20" spans="1:30" x14ac:dyDescent="0.25">
      <c r="A20">
        <f>[1]!Tableau7[[#This Row],[Colonne1]]</f>
        <v>0</v>
      </c>
      <c r="N20" s="74">
        <f>SUMIF(Tableau1[[#This Row],[Janvier]:[Décembre]],"&lt;&gt;#N/A")</f>
        <v>0</v>
      </c>
      <c r="Q20">
        <f>[1]!Tableau7[[#This Row],[Colonne1]]</f>
        <v>0</v>
      </c>
      <c r="AD20" s="74">
        <f>SUMIF(Tableau2[[#This Row],[Janvier]:[Décembre]],"&lt;&gt;#N/A")</f>
        <v>0</v>
      </c>
    </row>
    <row r="21" spans="1:30" x14ac:dyDescent="0.25">
      <c r="A21">
        <f>[1]!Tableau7[[#This Row],[Colonne1]]</f>
        <v>0</v>
      </c>
      <c r="N21" s="74">
        <f>SUMIF(Tableau1[[#This Row],[Janvier]:[Décembre]],"&lt;&gt;#N/A")</f>
        <v>0</v>
      </c>
      <c r="Q21">
        <f>[1]!Tableau7[[#This Row],[Colonne1]]</f>
        <v>0</v>
      </c>
      <c r="AD21" s="74">
        <f>SUMIF(Tableau2[[#This Row],[Janvier]:[Décembre]],"&lt;&gt;#N/A")</f>
        <v>0</v>
      </c>
    </row>
    <row r="22" spans="1:30" x14ac:dyDescent="0.25">
      <c r="A22">
        <f>[1]!Tableau7[[#This Row],[Colonne1]]</f>
        <v>0</v>
      </c>
      <c r="N22" s="74">
        <f>SUMIF(Tableau1[[#This Row],[Janvier]:[Décembre]],"&lt;&gt;#N/A")</f>
        <v>0</v>
      </c>
      <c r="Q22">
        <f>[1]!Tableau7[[#This Row],[Colonne1]]</f>
        <v>0</v>
      </c>
      <c r="AD22" s="74">
        <f>SUMIF(Tableau2[[#This Row],[Janvier]:[Décembre]],"&lt;&gt;#N/A")</f>
        <v>0</v>
      </c>
    </row>
    <row r="23" spans="1:30" x14ac:dyDescent="0.25">
      <c r="A23">
        <f>[1]!Tableau7[[#This Row],[Colonne1]]</f>
        <v>0</v>
      </c>
      <c r="N23" s="74">
        <f>SUMIF(Tableau1[[#This Row],[Janvier]:[Décembre]],"&lt;&gt;#N/A")</f>
        <v>0</v>
      </c>
      <c r="Q23">
        <f>[1]!Tableau7[[#This Row],[Colonne1]]</f>
        <v>0</v>
      </c>
      <c r="AD23" s="74">
        <f>SUMIF(Tableau2[[#This Row],[Janvier]:[Décembre]],"&lt;&gt;#N/A")</f>
        <v>0</v>
      </c>
    </row>
    <row r="24" spans="1:30" x14ac:dyDescent="0.25">
      <c r="A24">
        <f>[1]!Tableau7[[#This Row],[Colonne1]]</f>
        <v>0</v>
      </c>
      <c r="N24" s="74">
        <f>SUMIF(Tableau1[[#This Row],[Janvier]:[Décembre]],"&lt;&gt;#N/A")</f>
        <v>0</v>
      </c>
      <c r="Q24">
        <f>[1]!Tableau7[[#This Row],[Colonne1]]</f>
        <v>0</v>
      </c>
      <c r="AD24" s="74">
        <f>SUMIF(Tableau2[[#This Row],[Janvier]:[Décembre]],"&lt;&gt;#N/A")</f>
        <v>0</v>
      </c>
    </row>
    <row r="25" spans="1:30" x14ac:dyDescent="0.25">
      <c r="A25">
        <f>[1]!Tableau7[[#This Row],[Colonne1]]</f>
        <v>0</v>
      </c>
      <c r="N25" s="74">
        <f>SUMIF(Tableau1[[#This Row],[Janvier]:[Décembre]],"&lt;&gt;#N/A")</f>
        <v>0</v>
      </c>
      <c r="Q25">
        <f>[1]!Tableau7[[#This Row],[Colonne1]]</f>
        <v>0</v>
      </c>
      <c r="AD25" s="74">
        <f>SUMIF(Tableau2[[#This Row],[Janvier]:[Décembre]],"&lt;&gt;#N/A")</f>
        <v>0</v>
      </c>
    </row>
    <row r="26" spans="1:30" x14ac:dyDescent="0.25">
      <c r="A26">
        <f>[1]!Tableau7[[#This Row],[Colonne1]]</f>
        <v>0</v>
      </c>
      <c r="N26" s="74">
        <f>SUMIF(Tableau1[[#This Row],[Janvier]:[Décembre]],"&lt;&gt;#N/A")</f>
        <v>0</v>
      </c>
      <c r="Q26">
        <f>[1]!Tableau7[[#This Row],[Colonne1]]</f>
        <v>0</v>
      </c>
      <c r="AD26" s="74">
        <f>SUMIF(Tableau2[[#This Row],[Janvier]:[Décembre]],"&lt;&gt;#N/A")</f>
        <v>0</v>
      </c>
    </row>
    <row r="27" spans="1:30" x14ac:dyDescent="0.25">
      <c r="A27">
        <f>[1]!Tableau7[[#This Row],[Colonne1]]</f>
        <v>0</v>
      </c>
      <c r="N27" s="74">
        <f>SUMIF(Tableau1[[#This Row],[Janvier]:[Décembre]],"&lt;&gt;#N/A")</f>
        <v>0</v>
      </c>
      <c r="Q27">
        <f>[1]!Tableau7[[#This Row],[Colonne1]]</f>
        <v>0</v>
      </c>
      <c r="AD27" s="74">
        <f>SUMIF(Tableau2[[#This Row],[Janvier]:[Décembre]],"&lt;&gt;#N/A")</f>
        <v>0</v>
      </c>
    </row>
    <row r="28" spans="1:30" x14ac:dyDescent="0.25">
      <c r="A28">
        <f>[1]!Tableau7[[#This Row],[Colonne1]]</f>
        <v>0</v>
      </c>
      <c r="N28" s="74">
        <f>SUMIF(Tableau1[[#This Row],[Janvier]:[Décembre]],"&lt;&gt;#N/A")</f>
        <v>0</v>
      </c>
      <c r="Q28">
        <f>[1]!Tableau7[[#This Row],[Colonne1]]</f>
        <v>0</v>
      </c>
      <c r="AD28" s="74">
        <f>SUMIF(Tableau2[[#This Row],[Janvier]:[Décembre]],"&lt;&gt;#N/A")</f>
        <v>0</v>
      </c>
    </row>
    <row r="29" spans="1:30" x14ac:dyDescent="0.25">
      <c r="A29">
        <f>[1]!Tableau7[[#This Row],[Colonne1]]</f>
        <v>0</v>
      </c>
      <c r="N29" s="74">
        <f>SUMIF(Tableau1[[#This Row],[Janvier]:[Décembre]],"&lt;&gt;#N/A")</f>
        <v>0</v>
      </c>
      <c r="Q29">
        <f>[1]!Tableau7[[#This Row],[Colonne1]]</f>
        <v>0</v>
      </c>
      <c r="AD29" s="74">
        <f>SUMIF(Tableau2[[#This Row],[Janvier]:[Décembre]],"&lt;&gt;#N/A")</f>
        <v>0</v>
      </c>
    </row>
    <row r="30" spans="1:30" x14ac:dyDescent="0.25">
      <c r="A30">
        <f>[1]!Tableau7[[#This Row],[Colonne1]]</f>
        <v>0</v>
      </c>
      <c r="N30" s="74">
        <f>SUMIF(Tableau1[[#This Row],[Janvier]:[Décembre]],"&lt;&gt;#N/A")</f>
        <v>0</v>
      </c>
      <c r="Q30">
        <f>[1]!Tableau7[[#This Row],[Colonne1]]</f>
        <v>0</v>
      </c>
      <c r="AD30" s="74">
        <f>SUMIF(Tableau2[[#This Row],[Janvier]:[Décembre]],"&lt;&gt;#N/A")</f>
        <v>0</v>
      </c>
    </row>
    <row r="31" spans="1:30" x14ac:dyDescent="0.25">
      <c r="A31">
        <f>[1]!Tableau7[[#This Row],[Colonne1]]</f>
        <v>0</v>
      </c>
      <c r="N31" s="74">
        <f>SUMIF(Tableau1[[#This Row],[Janvier]:[Décembre]],"&lt;&gt;#N/A")</f>
        <v>0</v>
      </c>
      <c r="Q31">
        <f>[1]!Tableau7[[#This Row],[Colonne1]]</f>
        <v>0</v>
      </c>
      <c r="AD31" s="74">
        <f>SUMIF(Tableau2[[#This Row],[Janvier]:[Décembre]],"&lt;&gt;#N/A")</f>
        <v>0</v>
      </c>
    </row>
    <row r="32" spans="1:30" x14ac:dyDescent="0.25">
      <c r="A32">
        <f>[1]!Tableau7[[#This Row],[Colonne1]]</f>
        <v>0</v>
      </c>
      <c r="N32" s="74">
        <f>SUMIF(Tableau1[[#This Row],[Janvier]:[Décembre]],"&lt;&gt;#N/A")</f>
        <v>0</v>
      </c>
      <c r="Q32">
        <f>[1]!Tableau7[[#This Row],[Colonne1]]</f>
        <v>0</v>
      </c>
      <c r="AD32" s="74">
        <f>SUMIF(Tableau2[[#This Row],[Janvier]:[Décembre]],"&lt;&gt;#N/A")</f>
        <v>0</v>
      </c>
    </row>
    <row r="33" spans="1:30" x14ac:dyDescent="0.25">
      <c r="A33">
        <f>[1]!Tableau7[[#This Row],[Colonne1]]</f>
        <v>0</v>
      </c>
      <c r="N33" s="74">
        <f>SUMIF(Tableau1[[#This Row],[Janvier]:[Décembre]],"&lt;&gt;#N/A")</f>
        <v>0</v>
      </c>
      <c r="Q33">
        <f>[1]!Tableau7[[#This Row],[Colonne1]]</f>
        <v>0</v>
      </c>
      <c r="AD33" s="74">
        <f>SUMIF(Tableau2[[#This Row],[Janvier]:[Décembre]],"&lt;&gt;#N/A")</f>
        <v>0</v>
      </c>
    </row>
    <row r="34" spans="1:30" x14ac:dyDescent="0.25">
      <c r="A34">
        <f>[1]!Tableau7[[#This Row],[Colonne1]]</f>
        <v>0</v>
      </c>
      <c r="N34" s="74">
        <f>SUMIF(Tableau1[[#This Row],[Janvier]:[Décembre]],"&lt;&gt;#N/A")</f>
        <v>0</v>
      </c>
      <c r="Q34">
        <f>[1]!Tableau7[[#This Row],[Colonne1]]</f>
        <v>0</v>
      </c>
      <c r="AD34" s="74">
        <f>SUMIF(Tableau2[[#This Row],[Janvier]:[Décembre]],"&lt;&gt;#N/A")</f>
        <v>0</v>
      </c>
    </row>
    <row r="35" spans="1:30" x14ac:dyDescent="0.25">
      <c r="A35">
        <f>[1]!Tableau7[[#This Row],[Colonne1]]</f>
        <v>0</v>
      </c>
      <c r="N35" s="74">
        <f>SUMIF(Tableau1[[#This Row],[Janvier]:[Décembre]],"&lt;&gt;#N/A")</f>
        <v>0</v>
      </c>
      <c r="Q35">
        <f>[1]!Tableau7[[#This Row],[Colonne1]]</f>
        <v>0</v>
      </c>
      <c r="AD35" s="74">
        <f>SUMIF(Tableau2[[#This Row],[Janvier]:[Décembre]],"&lt;&gt;#N/A")</f>
        <v>0</v>
      </c>
    </row>
    <row r="36" spans="1:30" x14ac:dyDescent="0.25">
      <c r="A36">
        <f>[1]!Tableau7[[#This Row],[Colonne1]]</f>
        <v>0</v>
      </c>
      <c r="N36" s="74">
        <f>SUMIF(Tableau1[[#This Row],[Janvier]:[Décembre]],"&lt;&gt;#N/A")</f>
        <v>0</v>
      </c>
      <c r="Q36">
        <f>[1]!Tableau7[[#This Row],[Colonne1]]</f>
        <v>0</v>
      </c>
      <c r="AD36" s="74">
        <f>SUMIF(Tableau2[[#This Row],[Janvier]:[Décembre]],"&lt;&gt;#N/A")</f>
        <v>0</v>
      </c>
    </row>
    <row r="37" spans="1:30" x14ac:dyDescent="0.25">
      <c r="A37">
        <f>[1]!Tableau7[[#This Row],[Colonne1]]</f>
        <v>0</v>
      </c>
      <c r="N37" s="74">
        <f>SUMIF(Tableau1[[#This Row],[Janvier]:[Décembre]],"&lt;&gt;#N/A")</f>
        <v>0</v>
      </c>
      <c r="Q37">
        <f>[1]!Tableau7[[#This Row],[Colonne1]]</f>
        <v>0</v>
      </c>
      <c r="AD37" s="74">
        <f>SUMIF(Tableau2[[#This Row],[Janvier]:[Décembre]],"&lt;&gt;#N/A")</f>
        <v>0</v>
      </c>
    </row>
    <row r="38" spans="1:30" x14ac:dyDescent="0.25">
      <c r="A38">
        <f>[1]!Tableau7[[#This Row],[Colonne1]]</f>
        <v>0</v>
      </c>
      <c r="N38" s="74">
        <f>SUMIF(Tableau1[[#This Row],[Janvier]:[Décembre]],"&lt;&gt;#N/A")</f>
        <v>0</v>
      </c>
      <c r="Q38">
        <f>[1]!Tableau7[[#This Row],[Colonne1]]</f>
        <v>0</v>
      </c>
      <c r="AD38" s="74">
        <f>SUMIF(Tableau2[[#This Row],[Janvier]:[Décembre]],"&lt;&gt;#N/A")</f>
        <v>0</v>
      </c>
    </row>
    <row r="39" spans="1:30" x14ac:dyDescent="0.25">
      <c r="A39">
        <f>[1]!Tableau7[[#This Row],[Colonne1]]</f>
        <v>0</v>
      </c>
      <c r="N39" s="74">
        <f>SUMIF(Tableau1[[#This Row],[Janvier]:[Décembre]],"&lt;&gt;#N/A")</f>
        <v>0</v>
      </c>
      <c r="Q39">
        <f>[1]!Tableau7[[#This Row],[Colonne1]]</f>
        <v>0</v>
      </c>
      <c r="AD39" s="74">
        <f>SUMIF(Tableau2[[#This Row],[Janvier]:[Décembre]],"&lt;&gt;#N/A")</f>
        <v>0</v>
      </c>
    </row>
    <row r="40" spans="1:30" x14ac:dyDescent="0.25">
      <c r="A40">
        <f>[1]!Tableau7[[#This Row],[Colonne1]]</f>
        <v>0</v>
      </c>
      <c r="N40" s="74">
        <f>SUMIF(Tableau1[[#This Row],[Janvier]:[Décembre]],"&lt;&gt;#N/A")</f>
        <v>0</v>
      </c>
      <c r="Q40">
        <f>[1]!Tableau7[[#This Row],[Colonne1]]</f>
        <v>0</v>
      </c>
      <c r="AD40" s="74">
        <f>SUMIF(Tableau2[[#This Row],[Janvier]:[Décembre]],"&lt;&gt;#N/A")</f>
        <v>0</v>
      </c>
    </row>
    <row r="41" spans="1:30" x14ac:dyDescent="0.25">
      <c r="A41">
        <f>[1]!Tableau7[[#This Row],[Colonne1]]</f>
        <v>0</v>
      </c>
      <c r="N41" s="74">
        <f>SUMIF(Tableau1[[#This Row],[Janvier]:[Décembre]],"&lt;&gt;#N/A")</f>
        <v>0</v>
      </c>
      <c r="Q41">
        <f>[1]!Tableau7[[#This Row],[Colonne1]]</f>
        <v>0</v>
      </c>
      <c r="AD41" s="74">
        <f>SUMIF(Tableau2[[#This Row],[Janvier]:[Décembre]],"&lt;&gt;#N/A")</f>
        <v>0</v>
      </c>
    </row>
    <row r="42" spans="1:30" x14ac:dyDescent="0.25">
      <c r="A42" t="s">
        <v>48</v>
      </c>
      <c r="B42" s="71">
        <f>SUMIF(B2:B41,"&lt;&gt;#N/A")</f>
        <v>2472</v>
      </c>
      <c r="C42" s="71">
        <f t="shared" ref="C42:N42" si="0">SUMIF(C2:C41,"&lt;&gt;#N/A")</f>
        <v>0</v>
      </c>
      <c r="D42" s="71">
        <f t="shared" si="0"/>
        <v>0</v>
      </c>
      <c r="E42" s="71">
        <f t="shared" si="0"/>
        <v>0</v>
      </c>
      <c r="F42" s="71">
        <f t="shared" si="0"/>
        <v>0</v>
      </c>
      <c r="G42" s="71">
        <f t="shared" si="0"/>
        <v>0</v>
      </c>
      <c r="H42" s="71">
        <f t="shared" si="0"/>
        <v>0</v>
      </c>
      <c r="I42" s="71">
        <f t="shared" si="0"/>
        <v>0</v>
      </c>
      <c r="J42" s="71">
        <f t="shared" si="0"/>
        <v>0</v>
      </c>
      <c r="K42" s="71">
        <f t="shared" si="0"/>
        <v>0</v>
      </c>
      <c r="L42" s="71">
        <f t="shared" si="0"/>
        <v>0</v>
      </c>
      <c r="M42" s="71">
        <f t="shared" si="0"/>
        <v>0</v>
      </c>
      <c r="N42" s="71">
        <f t="shared" si="0"/>
        <v>2472</v>
      </c>
      <c r="Q42" t="s">
        <v>48</v>
      </c>
      <c r="R42" s="71">
        <f>SUMIF(R2:R41,"&lt;&gt;#N/A")</f>
        <v>3843.2</v>
      </c>
      <c r="S42" s="71">
        <f t="shared" ref="S42" si="1">SUMIF(S2:S41,"&lt;&gt;#N/A")</f>
        <v>0</v>
      </c>
      <c r="T42" s="71">
        <f t="shared" ref="T42" si="2">SUMIF(T2:T41,"&lt;&gt;#N/A")</f>
        <v>0</v>
      </c>
      <c r="U42" s="71">
        <f t="shared" ref="U42" si="3">SUMIF(U2:U41,"&lt;&gt;#N/A")</f>
        <v>0</v>
      </c>
      <c r="V42" s="71">
        <f t="shared" ref="V42" si="4">SUMIF(V2:V41,"&lt;&gt;#N/A")</f>
        <v>0</v>
      </c>
      <c r="W42" s="71">
        <f t="shared" ref="W42" si="5">SUMIF(W2:W41,"&lt;&gt;#N/A")</f>
        <v>0</v>
      </c>
      <c r="X42" s="71">
        <f t="shared" ref="X42" si="6">SUMIF(X2:X41,"&lt;&gt;#N/A")</f>
        <v>0</v>
      </c>
      <c r="Y42" s="71">
        <f t="shared" ref="Y42" si="7">SUMIF(Y2:Y41,"&lt;&gt;#N/A")</f>
        <v>0</v>
      </c>
      <c r="Z42" s="71">
        <f t="shared" ref="Z42" si="8">SUMIF(Z2:Z41,"&lt;&gt;#N/A")</f>
        <v>0</v>
      </c>
      <c r="AA42" s="71">
        <f t="shared" ref="AA42" si="9">SUMIF(AA2:AA41,"&lt;&gt;#N/A")</f>
        <v>0</v>
      </c>
      <c r="AB42" s="71">
        <f t="shared" ref="AB42" si="10">SUMIF(AB2:AB41,"&lt;&gt;#N/A")</f>
        <v>0</v>
      </c>
      <c r="AC42" s="71">
        <f t="shared" ref="AC42" si="11">SUMIF(AC2:AC41,"&lt;&gt;#N/A")</f>
        <v>0</v>
      </c>
      <c r="AD42" s="71">
        <f t="shared" ref="AD42" si="12">SUMIF(AD2:AD41,"&lt;&gt;#N/A")</f>
        <v>3843.2</v>
      </c>
    </row>
    <row r="45" spans="1:30" ht="18.75" x14ac:dyDescent="0.3">
      <c r="A45" s="70" t="s">
        <v>49</v>
      </c>
      <c r="B45" s="72" t="s">
        <v>34</v>
      </c>
      <c r="C45" s="72" t="s">
        <v>35</v>
      </c>
      <c r="D45" s="72" t="s">
        <v>36</v>
      </c>
      <c r="E45" s="72" t="s">
        <v>37</v>
      </c>
      <c r="F45" s="72" t="s">
        <v>38</v>
      </c>
      <c r="G45" s="72" t="s">
        <v>39</v>
      </c>
      <c r="H45" s="72" t="s">
        <v>40</v>
      </c>
      <c r="I45" s="72" t="s">
        <v>41</v>
      </c>
      <c r="J45" s="72" t="s">
        <v>42</v>
      </c>
      <c r="K45" s="72" t="s">
        <v>43</v>
      </c>
      <c r="L45" s="72" t="s">
        <v>44</v>
      </c>
      <c r="M45" s="72" t="s">
        <v>45</v>
      </c>
      <c r="N45" s="70" t="s">
        <v>48</v>
      </c>
      <c r="Q45" s="70" t="s">
        <v>50</v>
      </c>
      <c r="R45" s="72" t="s">
        <v>34</v>
      </c>
      <c r="S45" s="72" t="s">
        <v>35</v>
      </c>
      <c r="T45" s="72" t="s">
        <v>36</v>
      </c>
      <c r="U45" s="72" t="s">
        <v>37</v>
      </c>
      <c r="V45" s="72" t="s">
        <v>38</v>
      </c>
      <c r="W45" s="72" t="s">
        <v>39</v>
      </c>
      <c r="X45" s="72" t="s">
        <v>40</v>
      </c>
      <c r="Y45" s="72" t="s">
        <v>41</v>
      </c>
      <c r="Z45" s="72" t="s">
        <v>42</v>
      </c>
      <c r="AA45" s="72" t="s">
        <v>43</v>
      </c>
      <c r="AB45" s="72" t="s">
        <v>44</v>
      </c>
      <c r="AC45" s="72" t="s">
        <v>45</v>
      </c>
      <c r="AD45" s="70" t="s">
        <v>48</v>
      </c>
    </row>
    <row r="46" spans="1:30" x14ac:dyDescent="0.25">
      <c r="A46" t="str">
        <f>[1]Listes!AF2</f>
        <v>Coti</v>
      </c>
      <c r="B46" s="74" cm="1">
        <f t="array" ref="B46">SUMPRODUCT(([1]Hygyène!$S$2:$S$31="Coti")*([1]Hygyène!$H$2:$H$31))</f>
        <v>0</v>
      </c>
      <c r="C46" s="74" t="e" cm="1">
        <f t="array" ref="C46">SUMPRODUCT(([1]Hygyène!$S$33:$S$62="Coti")*([1]Hygyène!$H$33:$H$62))</f>
        <v>#N/A</v>
      </c>
      <c r="D46" s="74" t="e" cm="1">
        <f t="array" ref="D46">SUMPRODUCT(([1]Hygyène!$S$64:$S$93="Coti")*([1]Hygyène!$H$64:$H$93))</f>
        <v>#N/A</v>
      </c>
      <c r="E46" s="74" t="e" cm="1">
        <f t="array" ref="E46">SUMPRODUCT(([1]Hygyène!$S$95:$S$124="Coti")*([1]Hygyène!$H$95:$H$124))</f>
        <v>#N/A</v>
      </c>
      <c r="F46" s="74" t="e" cm="1">
        <f t="array" ref="F46">SUMPRODUCT(([1]Hygyène!$S$126:$S$155="Coti")*([1]Hygyène!$H$126:$H$155))</f>
        <v>#N/A</v>
      </c>
      <c r="G46" s="74" t="e" cm="1">
        <f t="array" ref="G46">SUMPRODUCT(([1]Hygyène!$S$157:$S$186="Coti")*([1]Hygyène!$H$157:$H$186))</f>
        <v>#N/A</v>
      </c>
      <c r="H46" s="74" t="e" cm="1">
        <f t="array" ref="H46">SUMPRODUCT(([1]Hygyène!$S$188:$S$217="Coti")*([1]Hygyène!$H$188:$H$217))</f>
        <v>#N/A</v>
      </c>
      <c r="I46" s="74" t="e" cm="1">
        <f t="array" ref="I46">SUMPRODUCT(([1]Hygyène!$S$219:$S$248="Coti")*([1]Hygyène!$H$219:$H$248))</f>
        <v>#N/A</v>
      </c>
      <c r="J46" s="74" t="e" cm="1">
        <f t="array" ref="J46">SUMPRODUCT(([1]Hygyène!$S$250:$S$279="Coti")*([1]Hygyène!$H$250:$H$279))</f>
        <v>#N/A</v>
      </c>
      <c r="K46" s="74" t="e" cm="1">
        <f t="array" ref="K46">SUMPRODUCT(([1]Hygyène!$S$281:$S$310="Coti")*([1]Hygyène!$H$281:$H$310))</f>
        <v>#N/A</v>
      </c>
      <c r="L46" s="74" t="e" cm="1">
        <f t="array" ref="L46">SUMPRODUCT(([1]Hygyène!$S$312:$S$341="Coti")*([1]Hygyène!$H$312:$H$341))</f>
        <v>#N/A</v>
      </c>
      <c r="M46" s="74" t="e" cm="1">
        <f t="array" ref="M46">SUMPRODUCT(([1]Hygyène!$S$343:$S$372="Coti")*([1]Hygyène!$H$343:$H$372))</f>
        <v>#N/A</v>
      </c>
      <c r="N46" s="74">
        <f>SUMIF(Tableau3[[#This Row],[Janvier]:[Décembre]],"&lt;&gt;#N/A")</f>
        <v>0</v>
      </c>
      <c r="Q46" t="str">
        <f>[1]Listes!AF2</f>
        <v>Coti</v>
      </c>
      <c r="R46" s="74" cm="1">
        <f t="array" ref="R46">SUMPRODUCT(('[1]MCO Outillage'!$S$2:$S$31="Coti")*('[1]MCO Outillage'!$H$2:$H$31))</f>
        <v>1178</v>
      </c>
      <c r="S46" s="74" t="e" cm="1">
        <f t="array" ref="S46">SUMPRODUCT(('[1]MCO Outillage'!$S$33:$S$62="Coti")*('[1]MCO Outillage'!$H$33:$H$62))</f>
        <v>#N/A</v>
      </c>
      <c r="T46" s="74" t="e" cm="1">
        <f t="array" ref="T46">SUMPRODUCT(('[1]MCO Outillage'!$S$64:$S$93="Coti")*('[1]MCO Outillage'!$H$64:$H$93))</f>
        <v>#N/A</v>
      </c>
      <c r="U46" s="74" t="e" cm="1">
        <f t="array" ref="U46">SUMPRODUCT(('[1]MCO Outillage'!$S$95:$S$124="Coti")*('[1]MCO Outillage'!$H$95:$H$124))</f>
        <v>#N/A</v>
      </c>
      <c r="V46" s="74" t="e" cm="1">
        <f t="array" ref="V46">SUMPRODUCT(('[1]MCO Outillage'!$S$126:$S$155="Coti")*('[1]MCO Outillage'!$H$126:$H$155))</f>
        <v>#N/A</v>
      </c>
      <c r="W46" s="74" t="e" cm="1">
        <f t="array" ref="W46">SUMPRODUCT(('[1]MCO Outillage'!$S$157:$S$186="Coti")*('[1]MCO Outillage'!$H$157:$H$186))</f>
        <v>#N/A</v>
      </c>
      <c r="X46" s="74" t="e" cm="1">
        <f t="array" ref="X46">SUMPRODUCT(('[1]MCO Outillage'!$S$188:$S$217="Coti")*('[1]MCO Outillage'!$H$188:$H$217))</f>
        <v>#N/A</v>
      </c>
      <c r="Y46" s="74" t="e" cm="1">
        <f t="array" ref="Y46">SUMPRODUCT(('[1]MCO Outillage'!$S$219:$S$248="Coti")*('[1]MCO Outillage'!$H$219:$H$248))</f>
        <v>#N/A</v>
      </c>
      <c r="Z46" s="74" t="e" cm="1">
        <f t="array" ref="Z46">SUMPRODUCT(('[1]MCO Outillage'!$S$250:$S$279="Coti")*('[1]MCO Outillage'!$H$250:$H$279))</f>
        <v>#N/A</v>
      </c>
      <c r="AA46" s="74" t="e" cm="1">
        <f t="array" ref="AA46">SUMPRODUCT(('[1]MCO Outillage'!$S$281:$S$310="Coti")*('[1]MCO Outillage'!$H$281:$H$310))</f>
        <v>#N/A</v>
      </c>
      <c r="AB46" s="74" t="e" cm="1">
        <f t="array" ref="AB46">SUMPRODUCT(('[1]MCO Outillage'!$S$312:$S$341="Coti")*('[1]MCO Outillage'!$H$312:$H$341))</f>
        <v>#N/A</v>
      </c>
      <c r="AC46" s="74" t="e" cm="1">
        <f t="array" ref="AC46">SUMPRODUCT(('[1]MCO Outillage'!$S$343:$S$372="Coti")*('[1]MCO Outillage'!$H$343:$H$372))</f>
        <v>#N/A</v>
      </c>
      <c r="AD46" s="74">
        <f>SUMIF(Tableau4[[#This Row],[Janvier]:[Décembre]],"&lt;&gt;#N/A")</f>
        <v>1178</v>
      </c>
    </row>
    <row r="47" spans="1:30" x14ac:dyDescent="0.25">
      <c r="A47" t="str">
        <f>[1]Listes!AF3</f>
        <v>Bordier</v>
      </c>
      <c r="B47" s="74" cm="1">
        <f t="array" ref="B47">SUMPRODUCT(([1]Hygyène!$S$2:$S$31="Bordier")*([1]Hygyène!$H$2:$H$31))</f>
        <v>0</v>
      </c>
      <c r="C47" s="74" t="e" cm="1">
        <f t="array" ref="C47">SUMPRODUCT(([1]Hygyène!$S$33:$S$62="Bordier")*([1]Hygyène!$H$33:$H$62))</f>
        <v>#N/A</v>
      </c>
      <c r="D47" s="74" t="e" cm="1">
        <f t="array" ref="D47">SUMPRODUCT(([1]Hygyène!$S$64:$S$93="Bordier")*([1]Hygyène!$H$64:$H$93))</f>
        <v>#N/A</v>
      </c>
      <c r="E47" s="74" t="e" cm="1">
        <f t="array" ref="E47">SUMPRODUCT(([1]Hygyène!$S$95:$S$124="Bordier")*([1]Hygyène!$H$95:$H$124))</f>
        <v>#N/A</v>
      </c>
      <c r="F47" s="74" t="e" cm="1">
        <f t="array" ref="F47">SUMPRODUCT(([1]Hygyène!$S$126:$S$155="Bordier")*([1]Hygyène!$H$126:$H$155))</f>
        <v>#N/A</v>
      </c>
      <c r="G47" s="74" t="e" cm="1">
        <f t="array" ref="G47">SUMPRODUCT(([1]Hygyène!$S$157:$S$186="Bordier")*([1]Hygyène!$H$157:$H$186))</f>
        <v>#N/A</v>
      </c>
      <c r="H47" s="74" t="e" cm="1">
        <f t="array" ref="H47">SUMPRODUCT(([1]Hygyène!$S$188:$S$217="Bordier")*([1]Hygyène!$H$188:$H$217))</f>
        <v>#N/A</v>
      </c>
      <c r="I47" s="74" t="e" cm="1">
        <f t="array" ref="I47">SUMPRODUCT(([1]Hygyène!$S$219:$S$248="Bordier")*([1]Hygyène!$H$219:$H$248))</f>
        <v>#N/A</v>
      </c>
      <c r="J47" s="74" t="e" cm="1">
        <f t="array" ref="J47">SUMPRODUCT(([1]Hygyène!$S$250:$S$279="Bordier")*([1]Hygyène!$H$250:$H$279))</f>
        <v>#N/A</v>
      </c>
      <c r="K47" s="74" t="e" cm="1">
        <f t="array" ref="K47">SUMPRODUCT(([1]Hygyène!$S$281:$S$310="Bordier")*([1]Hygyène!$H$281:$H$310))</f>
        <v>#N/A</v>
      </c>
      <c r="L47" s="74" t="e" cm="1">
        <f t="array" ref="L47">SUMPRODUCT(([1]Hygyène!$S$312:$S$341="Bordier")*([1]Hygyène!$H$312:$H$341))</f>
        <v>#N/A</v>
      </c>
      <c r="M47" s="74" t="e" cm="1">
        <f t="array" ref="M47">SUMPRODUCT(([1]Hygyène!$S$343:$S$372="Bordier")*([1]Hygyène!$H$343:$H$372))</f>
        <v>#N/A</v>
      </c>
      <c r="N47" s="74">
        <f>SUMIF(Tableau3[[#This Row],[Janvier]:[Décembre]],"&lt;&gt;#N/A")</f>
        <v>0</v>
      </c>
      <c r="Q47" t="str">
        <f>[1]Listes!AF3</f>
        <v>Bordier</v>
      </c>
      <c r="R47" s="74" cm="1">
        <f t="array" ref="R47">SUMPRODUCT(('[1]MCO Outillage'!$S$2:$S$31="Bordier")*('[1]MCO Outillage'!$H$2:$H$31))</f>
        <v>857</v>
      </c>
      <c r="S47" s="74" t="e" cm="1">
        <f t="array" ref="S47">SUMPRODUCT(('[1]MCO Outillage'!$S$33:$S$62="Bordier")*('[1]MCO Outillage'!$H$33:$H$62))</f>
        <v>#N/A</v>
      </c>
      <c r="T47" s="74" t="e" cm="1">
        <f t="array" ref="T47">SUMPRODUCT(('[1]MCO Outillage'!$S$64:$S$93="Bordier")*('[1]MCO Outillage'!$H$64:$H$93))</f>
        <v>#N/A</v>
      </c>
      <c r="U47" s="74" t="e" cm="1">
        <f t="array" ref="U47">SUMPRODUCT(('[1]MCO Outillage'!$S$95:$S$124="Bordier")*('[1]MCO Outillage'!$H$95:$H$124))</f>
        <v>#N/A</v>
      </c>
      <c r="V47" s="74" t="e" cm="1">
        <f t="array" ref="V47">SUMPRODUCT(('[1]MCO Outillage'!$S$126:$S$155="Bordier")*('[1]MCO Outillage'!$H$126:$H$155))</f>
        <v>#N/A</v>
      </c>
      <c r="W47" s="74" t="e" cm="1">
        <f t="array" ref="W47">SUMPRODUCT(('[1]MCO Outillage'!$S$157:$S$186="Bordier")*('[1]MCO Outillage'!$H$157:$H$186))</f>
        <v>#N/A</v>
      </c>
      <c r="X47" s="74" t="e" cm="1">
        <f t="array" ref="X47">SUMPRODUCT(('[1]MCO Outillage'!$S$188:$S$217="Bordier")*('[1]MCO Outillage'!$H$188:$H$217))</f>
        <v>#N/A</v>
      </c>
      <c r="Y47" s="74" t="e" cm="1">
        <f t="array" ref="Y47">SUMPRODUCT(('[1]MCO Outillage'!$S$219:$S$248="Bordier")*('[1]MCO Outillage'!$H$219:$H$248))</f>
        <v>#N/A</v>
      </c>
      <c r="Z47" s="74" t="e" cm="1">
        <f t="array" ref="Z47">SUMPRODUCT(('[1]MCO Outillage'!$S$250:$S$279="Bordier")*('[1]MCO Outillage'!$H$250:$H$279))</f>
        <v>#N/A</v>
      </c>
      <c r="AA47" s="74" t="e" cm="1">
        <f t="array" ref="AA47">SUMPRODUCT(('[1]MCO Outillage'!$S$281:$S$310="Bordier")*('[1]MCO Outillage'!$H$281:$H$310))</f>
        <v>#N/A</v>
      </c>
      <c r="AB47" s="74" t="e" cm="1">
        <f t="array" ref="AB47">SUMPRODUCT(('[1]MCO Outillage'!$S$312:$S$341="Bordier")*('[1]MCO Outillage'!$H$312:$H$341))</f>
        <v>#N/A</v>
      </c>
      <c r="AC47" s="74" t="e" cm="1">
        <f t="array" ref="AC47">SUMPRODUCT(('[1]MCO Outillage'!$S$343:$S$372="Bordier")*('[1]MCO Outillage'!$H$343:$H$372))</f>
        <v>#N/A</v>
      </c>
      <c r="AD47" s="74">
        <f>SUMIF(Tableau4[[#This Row],[Janvier]:[Décembre]],"&lt;&gt;#N/A")</f>
        <v>857</v>
      </c>
    </row>
    <row r="48" spans="1:30" x14ac:dyDescent="0.25">
      <c r="A48" t="str">
        <f>[1]Listes!AF4</f>
        <v>Verdino</v>
      </c>
      <c r="B48" s="74" cm="1">
        <f t="array" ref="B48">SUMPRODUCT(([1]Hygyène!$S$2:$S$31="Verdino")*([1]Hygyène!$H$2:$H$31))</f>
        <v>0</v>
      </c>
      <c r="C48" s="74" t="e" cm="1">
        <f t="array" ref="C48">SUMPRODUCT(([1]Hygyène!$S$33:$S$62="Verdino")*([1]Hygyène!$H$33:$H$62))</f>
        <v>#N/A</v>
      </c>
      <c r="D48" s="74" t="e" cm="1">
        <f t="array" ref="D48">SUMPRODUCT(([1]Hygyène!$S$64:$S$93="Verdino")*([1]Hygyène!$H$64:$H$93))</f>
        <v>#N/A</v>
      </c>
      <c r="E48" s="74" t="e" cm="1">
        <f t="array" ref="E48">SUMPRODUCT(([1]Hygyène!$S$95:$S$124="Verdino")*([1]Hygyène!$H$95:$H$124))</f>
        <v>#N/A</v>
      </c>
      <c r="F48" s="74" t="e" cm="1">
        <f t="array" ref="F48">SUMPRODUCT(([1]Hygyène!$S$126:$S$155="Verdino")*([1]Hygyène!$H$126:$H$155))</f>
        <v>#N/A</v>
      </c>
      <c r="G48" s="74" t="e" cm="1">
        <f t="array" ref="G48">SUMPRODUCT(([1]Hygyène!$S$157:$S$186="Verdino")*([1]Hygyène!$H$157:$H$186))</f>
        <v>#N/A</v>
      </c>
      <c r="H48" s="74" t="e" cm="1">
        <f t="array" ref="H48">SUMPRODUCT(([1]Hygyène!$S$188:$S$217="Verdino")*([1]Hygyène!$H$188:$H$217))</f>
        <v>#N/A</v>
      </c>
      <c r="I48" s="74" t="e" cm="1">
        <f t="array" ref="I48">SUMPRODUCT(([1]Hygyène!$S$219:$S$248="Verdino")*([1]Hygyène!$H$219:$H$248))</f>
        <v>#N/A</v>
      </c>
      <c r="J48" s="74" t="e" cm="1">
        <f t="array" ref="J48">SUMPRODUCT(([1]Hygyène!$S$250:$S$279="Verdino")*([1]Hygyène!$H$250:$H$279))</f>
        <v>#N/A</v>
      </c>
      <c r="K48" s="74" t="e" cm="1">
        <f t="array" ref="K48">SUMPRODUCT(([1]Hygyène!$S$281:$S$310="Verdino")*([1]Hygyène!$H$281:$H$310))</f>
        <v>#N/A</v>
      </c>
      <c r="L48" s="74" t="e" cm="1">
        <f t="array" ref="L48">SUMPRODUCT(([1]Hygyène!$S$312:$S$341="Verdino")*([1]Hygyène!$H$312:$H$341))</f>
        <v>#N/A</v>
      </c>
      <c r="M48" s="74" t="e" cm="1">
        <f t="array" ref="M48">SUMPRODUCT(([1]Hygyène!$S$343:$S$372="Verdino")*([1]Hygyène!$H$343:$H$372))</f>
        <v>#N/A</v>
      </c>
      <c r="N48" s="74">
        <f>SUMIF(Tableau3[[#This Row],[Janvier]:[Décembre]],"&lt;&gt;#N/A")</f>
        <v>0</v>
      </c>
      <c r="Q48" t="str">
        <f>[1]Listes!AF4</f>
        <v>Verdino</v>
      </c>
      <c r="R48" s="74" cm="1">
        <f t="array" ref="R48">SUMPRODUCT(('[1]MCO Outillage'!$S$2:$S$31="Verdino")*('[1]MCO Outillage'!$H$2:$H$31))</f>
        <v>768</v>
      </c>
      <c r="S48" s="74" t="e" cm="1">
        <f t="array" ref="S48">SUMPRODUCT(('[1]MCO Outillage'!$S$33:$S$62="Verdino")*('[1]MCO Outillage'!$H$33:$H$62))</f>
        <v>#N/A</v>
      </c>
      <c r="T48" s="74" t="e" cm="1">
        <f t="array" ref="T48">SUMPRODUCT(('[1]MCO Outillage'!$S$64:$S$93="Verdino")*('[1]MCO Outillage'!$H$64:$H$93))</f>
        <v>#N/A</v>
      </c>
      <c r="U48" s="74" t="e" cm="1">
        <f t="array" ref="U48">SUMPRODUCT(('[1]MCO Outillage'!$S$95:$S$124="Verdino")*('[1]MCO Outillage'!$H$95:$H$124))</f>
        <v>#N/A</v>
      </c>
      <c r="V48" s="74" t="e" cm="1">
        <f t="array" ref="V48">SUMPRODUCT(('[1]MCO Outillage'!$S$126:$S$155="Verdino")*('[1]MCO Outillage'!$H$126:$H$155))</f>
        <v>#N/A</v>
      </c>
      <c r="W48" s="74" t="e" cm="1">
        <f t="array" ref="W48">SUMPRODUCT(('[1]MCO Outillage'!$S$157:$S$186="Verdino")*('[1]MCO Outillage'!$H$157:$H$186))</f>
        <v>#N/A</v>
      </c>
      <c r="X48" s="74" t="e" cm="1">
        <f t="array" ref="X48">SUMPRODUCT(('[1]MCO Outillage'!$S$188:$S$217="Verdino")*('[1]MCO Outillage'!$H$188:$H$217))</f>
        <v>#N/A</v>
      </c>
      <c r="Y48" s="74" t="e" cm="1">
        <f t="array" ref="Y48">SUMPRODUCT(('[1]MCO Outillage'!$S$219:$S$248="Verdino")*('[1]MCO Outillage'!$H$219:$H$248))</f>
        <v>#N/A</v>
      </c>
      <c r="Z48" s="74" t="e" cm="1">
        <f t="array" ref="Z48">SUMPRODUCT(('[1]MCO Outillage'!$S$250:$S$279="Verdino")*('[1]MCO Outillage'!$H$250:$H$279))</f>
        <v>#N/A</v>
      </c>
      <c r="AA48" s="74" t="e" cm="1">
        <f t="array" ref="AA48">SUMPRODUCT(('[1]MCO Outillage'!$S$281:$S$310="Verdino")*('[1]MCO Outillage'!$H$281:$H$310))</f>
        <v>#N/A</v>
      </c>
      <c r="AB48" s="74" t="e" cm="1">
        <f t="array" ref="AB48">SUMPRODUCT(('[1]MCO Outillage'!$S$312:$S$341="Verdino")*('[1]MCO Outillage'!$H$312:$H$341))</f>
        <v>#N/A</v>
      </c>
      <c r="AC48" s="74" t="e" cm="1">
        <f t="array" ref="AC48">SUMPRODUCT(('[1]MCO Outillage'!$S$343:$S$372="Verdino")*('[1]MCO Outillage'!$H$343:$H$372))</f>
        <v>#N/A</v>
      </c>
      <c r="AD48" s="74">
        <f>SUMIF(Tableau4[[#This Row],[Janvier]:[Décembre]],"&lt;&gt;#N/A")</f>
        <v>768</v>
      </c>
    </row>
    <row r="49" spans="1:30" x14ac:dyDescent="0.25">
      <c r="A49" t="str">
        <f>[1]Listes!AF5</f>
        <v>Kouame</v>
      </c>
      <c r="B49" s="74" cm="1">
        <f t="array" ref="B49">SUMPRODUCT(([1]Hygyène!$S$2:$S$31="Kouame")*([1]Hygyène!$H$2:$H$31))</f>
        <v>0</v>
      </c>
      <c r="C49" s="74" t="e" cm="1">
        <f t="array" ref="C49">SUMPRODUCT(([1]Hygyène!$S$33:$S$62="Kouame")*([1]Hygyène!$H$33:$H$62))</f>
        <v>#N/A</v>
      </c>
      <c r="D49" s="74" t="e" cm="1">
        <f t="array" ref="D49">SUMPRODUCT(([1]Hygyène!$S$64:$S$93="Kouame")*([1]Hygyène!$H$64:$H$93))</f>
        <v>#N/A</v>
      </c>
      <c r="E49" s="74" t="e" cm="1">
        <f t="array" ref="E49">SUMPRODUCT(([1]Hygyène!$S$95:$S$124="Kouame")*([1]Hygyène!$H$95:$H$124))</f>
        <v>#N/A</v>
      </c>
      <c r="F49" s="74" t="e" cm="1">
        <f t="array" ref="F49">SUMPRODUCT(([1]Hygyène!$S$126:$S$155="Kouame")*([1]Hygyène!$H$126:$H$155))</f>
        <v>#N/A</v>
      </c>
      <c r="G49" s="74" t="e" cm="1">
        <f t="array" ref="G49">SUMPRODUCT(([1]Hygyène!$S$157:$S$186="Kouame")*([1]Hygyène!$H$157:$H$186))</f>
        <v>#N/A</v>
      </c>
      <c r="H49" s="74" t="e" cm="1">
        <f t="array" ref="H49">SUMPRODUCT(([1]Hygyène!$S$188:$S$217="Kouame")*([1]Hygyène!$H$188:$H$217))</f>
        <v>#N/A</v>
      </c>
      <c r="I49" s="74" t="e" cm="1">
        <f t="array" ref="I49">SUMPRODUCT(([1]Hygyène!$S$219:$S$248="Kouame")*([1]Hygyène!$H$219:$H$248))</f>
        <v>#N/A</v>
      </c>
      <c r="J49" s="74" t="e" cm="1">
        <f t="array" ref="J49">SUMPRODUCT(([1]Hygyène!$S$250:$S$279="Kouame")*([1]Hygyène!$H$250:$H$279))</f>
        <v>#N/A</v>
      </c>
      <c r="K49" s="74" t="e" cm="1">
        <f t="array" ref="K49">SUMPRODUCT(([1]Hygyène!$S$281:$S$310="Kouame")*([1]Hygyène!$H$281:$H$310))</f>
        <v>#N/A</v>
      </c>
      <c r="L49" s="74" t="e" cm="1">
        <f t="array" ref="L49">SUMPRODUCT(([1]Hygyène!$S$312:$S$341="Kouame")*([1]Hygyène!$H$312:$H$341))</f>
        <v>#N/A</v>
      </c>
      <c r="M49" s="74" t="e" cm="1">
        <f t="array" ref="M49">SUMPRODUCT(([1]Hygyène!$S$343:$S$372="Kouame")*([1]Hygyène!$H$343:$H$372))</f>
        <v>#N/A</v>
      </c>
      <c r="N49" s="74">
        <f>SUMIF(Tableau3[[#This Row],[Janvier]:[Décembre]],"&lt;&gt;#N/A")</f>
        <v>0</v>
      </c>
      <c r="Q49" t="str">
        <f>[1]Listes!AF5</f>
        <v>Kouame</v>
      </c>
      <c r="R49" s="74" cm="1">
        <f t="array" ref="R49">SUMPRODUCT(('[1]MCO Outillage'!$S$2:$S$31="Kouame")*('[1]MCO Outillage'!$H$2:$H$31))</f>
        <v>1221.1099999999999</v>
      </c>
      <c r="S49" s="74" t="e" cm="1">
        <f t="array" ref="S49">SUMPRODUCT(('[1]MCO Outillage'!$S$33:$S$62="Kouame")*('[1]MCO Outillage'!$H$33:$H$62))</f>
        <v>#N/A</v>
      </c>
      <c r="T49" s="74" t="e" cm="1">
        <f t="array" ref="T49">SUMPRODUCT(('[1]MCO Outillage'!$S$64:$S$93="Kouame")*('[1]MCO Outillage'!$H$64:$H$93))</f>
        <v>#N/A</v>
      </c>
      <c r="U49" s="74" t="e" cm="1">
        <f t="array" ref="U49">SUMPRODUCT(('[1]MCO Outillage'!$S$95:$S$124="Kouame")*('[1]MCO Outillage'!$H$95:$H$124))</f>
        <v>#N/A</v>
      </c>
      <c r="V49" s="74" t="e" cm="1">
        <f t="array" ref="V49">SUMPRODUCT(('[1]MCO Outillage'!$S$126:$S$155="Kouame")*('[1]MCO Outillage'!$H$126:$H$155))</f>
        <v>#N/A</v>
      </c>
      <c r="W49" s="74" t="e" cm="1">
        <f t="array" ref="W49">SUMPRODUCT(('[1]MCO Outillage'!$S$157:$S$186="Kouame")*('[1]MCO Outillage'!$H$157:$H$186))</f>
        <v>#N/A</v>
      </c>
      <c r="X49" s="74" t="e" cm="1">
        <f t="array" ref="X49">SUMPRODUCT(('[1]MCO Outillage'!$S$188:$S$217="Kouame")*('[1]MCO Outillage'!$H$188:$H$217))</f>
        <v>#N/A</v>
      </c>
      <c r="Y49" s="74" t="e" cm="1">
        <f t="array" ref="Y49">SUMPRODUCT(('[1]MCO Outillage'!$S$219:$S$248="Kouame")*('[1]MCO Outillage'!$H$219:$H$248))</f>
        <v>#N/A</v>
      </c>
      <c r="Z49" s="74" t="e" cm="1">
        <f t="array" ref="Z49">SUMPRODUCT(('[1]MCO Outillage'!$S$250:$S$279="Kouame")*('[1]MCO Outillage'!$H$250:$H$279))</f>
        <v>#N/A</v>
      </c>
      <c r="AA49" s="74" t="e" cm="1">
        <f t="array" ref="AA49">SUMPRODUCT(('[1]MCO Outillage'!$S$281:$S$310="Kouame")*('[1]MCO Outillage'!$H$281:$H$310))</f>
        <v>#N/A</v>
      </c>
      <c r="AB49" s="74" t="e" cm="1">
        <f t="array" ref="AB49">SUMPRODUCT(('[1]MCO Outillage'!$S$312:$S$341="Kouame")*('[1]MCO Outillage'!$H$312:$H$341))</f>
        <v>#N/A</v>
      </c>
      <c r="AC49" s="74" t="e" cm="1">
        <f t="array" ref="AC49">SUMPRODUCT(('[1]MCO Outillage'!$S$343:$S$372="Kouame")*('[1]MCO Outillage'!$H$343:$H$372))</f>
        <v>#N/A</v>
      </c>
      <c r="AD49" s="74">
        <f>SUMIF(Tableau4[[#This Row],[Janvier]:[Décembre]],"&lt;&gt;#N/A")</f>
        <v>1221.1099999999999</v>
      </c>
    </row>
    <row r="50" spans="1:30" x14ac:dyDescent="0.25">
      <c r="A50" t="str">
        <f>[1]Listes!AF6</f>
        <v>Burchielli</v>
      </c>
      <c r="B50" s="74" cm="1">
        <f t="array" ref="B50">SUMPRODUCT(([1]Hygyène!$S$2:$S$31="Burchielli")*([1]Hygyène!$H$2:$H$31))</f>
        <v>0</v>
      </c>
      <c r="C50" s="74" t="e" cm="1">
        <f t="array" ref="C50">SUMPRODUCT(([1]Hygyène!$S$33:$S$62="Burchielli")*([1]Hygyène!$H$33:$H$62))</f>
        <v>#N/A</v>
      </c>
      <c r="D50" s="74" t="e" cm="1">
        <f t="array" ref="D50">SUMPRODUCT(([1]Hygyène!$S$64:$S$93="Burchielli")*([1]Hygyène!$H$64:$H$93))</f>
        <v>#N/A</v>
      </c>
      <c r="E50" s="74" t="e" cm="1">
        <f t="array" ref="E50">SUMPRODUCT(([1]Hygyène!$S$95:$S$124="Burchielli")*([1]Hygyène!$H$95:$H$124))</f>
        <v>#N/A</v>
      </c>
      <c r="F50" s="74" t="e" cm="1">
        <f t="array" ref="F50">SUMPRODUCT(([1]Hygyène!$S$126:$S$155="Burchielli")*([1]Hygyène!$H$126:$H$155))</f>
        <v>#N/A</v>
      </c>
      <c r="G50" s="74" t="e" cm="1">
        <f t="array" ref="G50">SUMPRODUCT(([1]Hygyène!$S$157:$S$186="Burchielli")*([1]Hygyène!$H$157:$H$186))</f>
        <v>#N/A</v>
      </c>
      <c r="H50" s="74" t="e" cm="1">
        <f t="array" ref="H50">SUMPRODUCT(([1]Hygyène!$S$188:$S$217="Burchielli")*([1]Hygyène!$H$188:$H$217))</f>
        <v>#N/A</v>
      </c>
      <c r="I50" s="74" t="e" cm="1">
        <f t="array" ref="I50">SUMPRODUCT(([1]Hygyène!$S$219:$S$248="Burchielli")*([1]Hygyène!$H$219:$H$248))</f>
        <v>#N/A</v>
      </c>
      <c r="J50" s="74" t="e" cm="1">
        <f t="array" ref="J50">SUMPRODUCT(([1]Hygyène!$S$250:$S$279="Burchielli")*([1]Hygyène!$H$250:$H$279))</f>
        <v>#N/A</v>
      </c>
      <c r="K50" s="74" t="e" cm="1">
        <f t="array" ref="K50">SUMPRODUCT(([1]Hygyène!$S$281:$S$310="Burchielli")*([1]Hygyène!$H$281:$H$310))</f>
        <v>#N/A</v>
      </c>
      <c r="L50" s="74" t="e" cm="1">
        <f t="array" ref="L50">SUMPRODUCT(([1]Hygyène!$S$312:$S$341="Burchielli")*([1]Hygyène!$H$312:$H$341))</f>
        <v>#N/A</v>
      </c>
      <c r="M50" s="74" t="e" cm="1">
        <f t="array" ref="M50">SUMPRODUCT(([1]Hygyène!$S$343:$S$372="Burchielli")*([1]Hygyène!$H$343:$H$372))</f>
        <v>#N/A</v>
      </c>
      <c r="N50" s="74">
        <f>SUMIF(Tableau3[[#This Row],[Janvier]:[Décembre]],"&lt;&gt;#N/A")</f>
        <v>0</v>
      </c>
      <c r="Q50" t="str">
        <f>[1]Listes!AF6</f>
        <v>Burchielli</v>
      </c>
      <c r="R50" s="74" cm="1">
        <f t="array" ref="R50">SUMPRODUCT(('[1]MCO Outillage'!$S$2:$S$31="Burchielli")*('[1]MCO Outillage'!$H$2:$H$31))</f>
        <v>0</v>
      </c>
      <c r="S50" s="74" t="e" cm="1">
        <f t="array" ref="S50">SUMPRODUCT(('[1]MCO Outillage'!$S$33:$S$62="Burchielli")*('[1]MCO Outillage'!$H$33:$H$62))</f>
        <v>#N/A</v>
      </c>
      <c r="T50" s="74" t="e" cm="1">
        <f t="array" ref="T50">SUMPRODUCT(('[1]MCO Outillage'!$S$64:$S$93="Burchielli")*('[1]MCO Outillage'!$H$64:$H$93))</f>
        <v>#N/A</v>
      </c>
      <c r="U50" s="74" t="e" cm="1">
        <f t="array" ref="U50">SUMPRODUCT(('[1]MCO Outillage'!$S$95:$S$124="Burchielli")*('[1]MCO Outillage'!$H$95:$H$124))</f>
        <v>#N/A</v>
      </c>
      <c r="V50" s="74" t="e" cm="1">
        <f t="array" ref="V50">SUMPRODUCT(('[1]MCO Outillage'!$S$126:$S$155="Burchielli")*('[1]MCO Outillage'!$H$126:$H$155))</f>
        <v>#N/A</v>
      </c>
      <c r="W50" s="74" t="e" cm="1">
        <f t="array" ref="W50">SUMPRODUCT(('[1]MCO Outillage'!$S$157:$S$186="Burchielli")*('[1]MCO Outillage'!$H$157:$H$186))</f>
        <v>#N/A</v>
      </c>
      <c r="X50" s="74" t="e" cm="1">
        <f t="array" ref="X50">SUMPRODUCT(('[1]MCO Outillage'!$S$188:$S$217="Burchielli")*('[1]MCO Outillage'!$H$188:$H$217))</f>
        <v>#N/A</v>
      </c>
      <c r="Y50" s="74" t="e" cm="1">
        <f t="array" ref="Y50">SUMPRODUCT(('[1]MCO Outillage'!$S$219:$S$248="Burchielli")*('[1]MCO Outillage'!$H$219:$H$248))</f>
        <v>#N/A</v>
      </c>
      <c r="Z50" s="74" t="e" cm="1">
        <f t="array" ref="Z50">SUMPRODUCT(('[1]MCO Outillage'!$S$250:$S$279="Burchielli")*('[1]MCO Outillage'!$H$250:$H$279))</f>
        <v>#N/A</v>
      </c>
      <c r="AA50" s="74" t="e" cm="1">
        <f t="array" ref="AA50">SUMPRODUCT(('[1]MCO Outillage'!$S$281:$S$310="Burchielli")*('[1]MCO Outillage'!$H$281:$H$310))</f>
        <v>#N/A</v>
      </c>
      <c r="AB50" s="74" t="e" cm="1">
        <f t="array" ref="AB50">SUMPRODUCT(('[1]MCO Outillage'!$S$312:$S$341="Burchielli")*('[1]MCO Outillage'!$H$312:$H$341))</f>
        <v>#N/A</v>
      </c>
      <c r="AC50" s="74" t="e" cm="1">
        <f t="array" ref="AC50">SUMPRODUCT(('[1]MCO Outillage'!$S$343:$S$372="Burchielli")*('[1]MCO Outillage'!$H$343:$H$372))</f>
        <v>#N/A</v>
      </c>
      <c r="AD50" s="74">
        <f>SUMIF(Tableau4[[#This Row],[Janvier]:[Décembre]],"&lt;&gt;#N/A")</f>
        <v>0</v>
      </c>
    </row>
    <row r="51" spans="1:30" x14ac:dyDescent="0.25">
      <c r="A51" t="str">
        <f>[1]Listes!AF7</f>
        <v>Boens</v>
      </c>
      <c r="B51" s="74" cm="1">
        <f t="array" ref="B51">SUMPRODUCT(([1]Hygyène!$S$2:$S$31="Boens")*([1]Hygyène!$H$2:$H$31))</f>
        <v>0</v>
      </c>
      <c r="C51" s="74" t="e" cm="1">
        <f t="array" ref="C51">SUMPRODUCT(([1]Hygyène!$S$33:$S$62="Boens")*([1]Hygyène!$H$33:$H$62))</f>
        <v>#N/A</v>
      </c>
      <c r="D51" s="74" t="e" cm="1">
        <f t="array" ref="D51">SUMPRODUCT(([1]Hygyène!$S$64:$S$93="Boens")*([1]Hygyène!$H$64:$H$93))</f>
        <v>#N/A</v>
      </c>
      <c r="E51" s="74" t="e" cm="1">
        <f t="array" ref="E51">SUMPRODUCT(([1]Hygyène!$S$95:$S$124="Boens")*([1]Hygyène!$H$95:$H$124))</f>
        <v>#N/A</v>
      </c>
      <c r="F51" s="74" t="e" cm="1">
        <f t="array" ref="F51">SUMPRODUCT(([1]Hygyène!$S$126:$S$155="Boens")*([1]Hygyène!$H$126:$H$155))</f>
        <v>#N/A</v>
      </c>
      <c r="G51" s="74" t="e" cm="1">
        <f t="array" ref="G51">SUMPRODUCT(([1]Hygyène!$S$157:$S$186="Boens")*([1]Hygyène!$H$157:$H$186))</f>
        <v>#N/A</v>
      </c>
      <c r="H51" s="74" t="e" cm="1">
        <f t="array" ref="H51">SUMPRODUCT(([1]Hygyène!$S$188:$S$217="Boens")*([1]Hygyène!$H$188:$H$217))</f>
        <v>#N/A</v>
      </c>
      <c r="I51" s="74" t="e" cm="1">
        <f t="array" ref="I51">SUMPRODUCT(([1]Hygyène!$S$219:$S$248="Boens")*([1]Hygyène!$H$219:$H$248))</f>
        <v>#N/A</v>
      </c>
      <c r="J51" s="74" t="e" cm="1">
        <f t="array" ref="J51">SUMPRODUCT(([1]Hygyène!$S$250:$S$279="Boens")*([1]Hygyène!$H$250:$H$279))</f>
        <v>#N/A</v>
      </c>
      <c r="K51" s="74" t="e" cm="1">
        <f t="array" ref="K51">SUMPRODUCT(([1]Hygyène!$S$281:$S$310="Boens")*([1]Hygyène!$H$281:$H$310))</f>
        <v>#N/A</v>
      </c>
      <c r="L51" s="74" t="e" cm="1">
        <f t="array" ref="L51">SUMPRODUCT(([1]Hygyène!$S$312:$S$341="Boens")*([1]Hygyène!$H$312:$H$341))</f>
        <v>#N/A</v>
      </c>
      <c r="M51" s="74" t="e" cm="1">
        <f t="array" ref="M51">SUMPRODUCT(([1]Hygyène!$S$343:$S$372="Boens")*([1]Hygyène!$H$343:$H$372))</f>
        <v>#N/A</v>
      </c>
      <c r="N51" s="74">
        <f>SUMIF(Tableau3[[#This Row],[Janvier]:[Décembre]],"&lt;&gt;#N/A")</f>
        <v>0</v>
      </c>
      <c r="Q51" t="str">
        <f>[1]Listes!AF7</f>
        <v>Boens</v>
      </c>
      <c r="R51" s="74" cm="1">
        <f t="array" ref="R51">SUMPRODUCT(('[1]MCO Outillage'!$S$2:$S$31="Boens")*('[1]MCO Outillage'!$H$2:$H$31))</f>
        <v>306</v>
      </c>
      <c r="S51" s="74" t="e" cm="1">
        <f t="array" ref="S51">SUMPRODUCT(('[1]MCO Outillage'!$S$33:$S$62="Boens")*('[1]MCO Outillage'!$H$33:$H$62))</f>
        <v>#N/A</v>
      </c>
      <c r="T51" s="74" t="e" cm="1">
        <f t="array" ref="T51">SUMPRODUCT(('[1]MCO Outillage'!$S$64:$S$93="Boens")*('[1]MCO Outillage'!$H$64:$H$93))</f>
        <v>#N/A</v>
      </c>
      <c r="U51" s="74" t="e" cm="1">
        <f t="array" ref="U51">SUMPRODUCT(('[1]MCO Outillage'!$S$95:$S$124="Boens")*('[1]MCO Outillage'!$H$95:$H$124))</f>
        <v>#N/A</v>
      </c>
      <c r="V51" s="74" t="e" cm="1">
        <f t="array" ref="V51">SUMPRODUCT(('[1]MCO Outillage'!$S$126:$S$155="Boens")*('[1]MCO Outillage'!$H$126:$H$155))</f>
        <v>#N/A</v>
      </c>
      <c r="W51" s="74" t="e" cm="1">
        <f t="array" ref="W51">SUMPRODUCT(('[1]MCO Outillage'!$S$157:$S$186="Boens")*('[1]MCO Outillage'!$H$157:$H$186))</f>
        <v>#N/A</v>
      </c>
      <c r="X51" s="74" t="e" cm="1">
        <f t="array" ref="X51">SUMPRODUCT(('[1]MCO Outillage'!$S$188:$S$217="Boens")*('[1]MCO Outillage'!$H$188:$H$217))</f>
        <v>#N/A</v>
      </c>
      <c r="Y51" s="74" t="e" cm="1">
        <f t="array" ref="Y51">SUMPRODUCT(('[1]MCO Outillage'!$S$219:$S$248="Boens")*('[1]MCO Outillage'!$H$219:$H$248))</f>
        <v>#N/A</v>
      </c>
      <c r="Z51" s="74" t="e" cm="1">
        <f t="array" ref="Z51">SUMPRODUCT(('[1]MCO Outillage'!$S$250:$S$279="Boens")*('[1]MCO Outillage'!$H$250:$H$279))</f>
        <v>#N/A</v>
      </c>
      <c r="AA51" s="74" t="e" cm="1">
        <f t="array" ref="AA51">SUMPRODUCT(('[1]MCO Outillage'!$S$281:$S$310="Boens")*('[1]MCO Outillage'!$H$281:$H$310))</f>
        <v>#N/A</v>
      </c>
      <c r="AB51" s="74" t="e" cm="1">
        <f t="array" ref="AB51">SUMPRODUCT(('[1]MCO Outillage'!$S$312:$S$341="Boens")*('[1]MCO Outillage'!$H$312:$H$341))</f>
        <v>#N/A</v>
      </c>
      <c r="AC51" s="74" t="e" cm="1">
        <f t="array" ref="AC51">SUMPRODUCT(('[1]MCO Outillage'!$S$343:$S$372="Boens")*('[1]MCO Outillage'!$H$343:$H$372))</f>
        <v>#N/A</v>
      </c>
      <c r="AD51" s="74">
        <f>SUMIF(Tableau4[[#This Row],[Janvier]:[Décembre]],"&lt;&gt;#N/A")</f>
        <v>306</v>
      </c>
    </row>
    <row r="52" spans="1:30" x14ac:dyDescent="0.25">
      <c r="A52" t="str">
        <f>[1]Listes!AF8</f>
        <v>Goujon</v>
      </c>
      <c r="B52" s="74" cm="1">
        <f t="array" ref="B52">SUMPRODUCT(([1]Hygyène!$S$2:$S$31="Goujon")*([1]Hygyène!$H$2:$H$31))</f>
        <v>412</v>
      </c>
      <c r="C52" s="74" t="e" cm="1">
        <f t="array" ref="C52">SUMPRODUCT(([1]Hygyène!$S$33:$S$62="Goujon")*([1]Hygyène!$H$33:$H$62))</f>
        <v>#N/A</v>
      </c>
      <c r="D52" s="74" t="e" cm="1">
        <f t="array" ref="D52">SUMPRODUCT(([1]Hygyène!$S$64:$S$93="Goujon")*([1]Hygyène!$H$64:$H$93))</f>
        <v>#N/A</v>
      </c>
      <c r="E52" s="74" t="e" cm="1">
        <f t="array" ref="E52">SUMPRODUCT(([1]Hygyène!$S$95:$S$124="Goujon")*([1]Hygyène!$H$95:$H$124))</f>
        <v>#N/A</v>
      </c>
      <c r="F52" s="74" t="e" cm="1">
        <f t="array" ref="F52">SUMPRODUCT(([1]Hygyène!$S$126:$S$155="Goujon")*([1]Hygyène!$H$126:$H$155))</f>
        <v>#N/A</v>
      </c>
      <c r="G52" s="74" t="e" cm="1">
        <f t="array" ref="G52">SUMPRODUCT(([1]Hygyène!$S$157:$S$186="Goujon")*([1]Hygyène!$H$157:$H$186))</f>
        <v>#N/A</v>
      </c>
      <c r="H52" s="74" t="e" cm="1">
        <f t="array" ref="H52">SUMPRODUCT(([1]Hygyène!$S$188:$S$217="Goujon")*([1]Hygyène!$H$188:$H$217))</f>
        <v>#N/A</v>
      </c>
      <c r="I52" s="74" t="e" cm="1">
        <f t="array" ref="I52">SUMPRODUCT(([1]Hygyène!$S$219:$S$248="Goujon")*([1]Hygyène!$H$219:$H$248))</f>
        <v>#N/A</v>
      </c>
      <c r="J52" s="74" t="e" cm="1">
        <f t="array" ref="J52">SUMPRODUCT(([1]Hygyène!$S$250:$S$279="Goujon")*([1]Hygyène!$H$250:$H$279))</f>
        <v>#N/A</v>
      </c>
      <c r="K52" s="74" t="e" cm="1">
        <f t="array" ref="K52">SUMPRODUCT(([1]Hygyène!$S$281:$S$310="Goujon")*([1]Hygyène!$H$281:$H$310))</f>
        <v>#N/A</v>
      </c>
      <c r="L52" s="74" t="e" cm="1">
        <f t="array" ref="L52">SUMPRODUCT(([1]Hygyène!$S$312:$S$341="Goujon")*([1]Hygyène!$H$312:$H$341))</f>
        <v>#N/A</v>
      </c>
      <c r="M52" s="74" t="e" cm="1">
        <f t="array" ref="M52">SUMPRODUCT(([1]Hygyène!$S$343:$S$372="Goujon")*([1]Hygyène!$H$343:$H$372))</f>
        <v>#N/A</v>
      </c>
      <c r="N52" s="74">
        <f>SUMIF(Tableau3[[#This Row],[Janvier]:[Décembre]],"&lt;&gt;#N/A")</f>
        <v>412</v>
      </c>
      <c r="Q52" t="str">
        <f>[1]Listes!AF8</f>
        <v>Goujon</v>
      </c>
      <c r="R52" s="74" cm="1">
        <f t="array" ref="R52">SUMPRODUCT(('[1]MCO Outillage'!$S$2:$S$31="Goujon")*('[1]MCO Outillage'!$H$2:$H$31))</f>
        <v>0</v>
      </c>
      <c r="S52" s="74" t="e" cm="1">
        <f t="array" ref="S52">SUMPRODUCT(('[1]MCO Outillage'!$S$33:$S$62="Goujon")*('[1]MCO Outillage'!$H$33:$H$62))</f>
        <v>#N/A</v>
      </c>
      <c r="T52" s="74" t="e" cm="1">
        <f t="array" ref="T52">SUMPRODUCT(('[1]MCO Outillage'!$S$64:$S$93="Goujon")*('[1]MCO Outillage'!$H$64:$H$93))</f>
        <v>#N/A</v>
      </c>
      <c r="U52" s="74" t="e" cm="1">
        <f t="array" ref="U52">SUMPRODUCT(('[1]MCO Outillage'!$S$95:$S$124="Goujon")*('[1]MCO Outillage'!$H$95:$H$124))</f>
        <v>#N/A</v>
      </c>
      <c r="V52" s="74" t="e" cm="1">
        <f t="array" ref="V52">SUMPRODUCT(('[1]MCO Outillage'!$S$126:$S$155="Goujon")*('[1]MCO Outillage'!$H$126:$H$155))</f>
        <v>#N/A</v>
      </c>
      <c r="W52" s="74" t="e" cm="1">
        <f t="array" ref="W52">SUMPRODUCT(('[1]MCO Outillage'!$S$157:$S$186="Goujon")*('[1]MCO Outillage'!$H$157:$H$186))</f>
        <v>#N/A</v>
      </c>
      <c r="X52" s="74" t="e" cm="1">
        <f t="array" ref="X52">SUMPRODUCT(('[1]MCO Outillage'!$S$188:$S$217="Goujon")*('[1]MCO Outillage'!$H$188:$H$217))</f>
        <v>#N/A</v>
      </c>
      <c r="Y52" s="74" t="e" cm="1">
        <f t="array" ref="Y52">SUMPRODUCT(('[1]MCO Outillage'!$S$219:$S$248="Goujon")*('[1]MCO Outillage'!$H$219:$H$248))</f>
        <v>#N/A</v>
      </c>
      <c r="Z52" s="74" t="e" cm="1">
        <f t="array" ref="Z52">SUMPRODUCT(('[1]MCO Outillage'!$S$250:$S$279="Goujon")*('[1]MCO Outillage'!$H$250:$H$279))</f>
        <v>#N/A</v>
      </c>
      <c r="AA52" s="74" t="e" cm="1">
        <f t="array" ref="AA52">SUMPRODUCT(('[1]MCO Outillage'!$S$281:$S$310="Goujon")*('[1]MCO Outillage'!$H$281:$H$310))</f>
        <v>#N/A</v>
      </c>
      <c r="AB52" s="74" t="e" cm="1">
        <f t="array" ref="AB52">SUMPRODUCT(('[1]MCO Outillage'!$S$312:$S$341="Goujon")*('[1]MCO Outillage'!$H$312:$H$341))</f>
        <v>#N/A</v>
      </c>
      <c r="AC52" s="74" t="e" cm="1">
        <f t="array" ref="AC52">SUMPRODUCT(('[1]MCO Outillage'!$S$343:$S$372="Goujon")*('[1]MCO Outillage'!$H$343:$H$372))</f>
        <v>#N/A</v>
      </c>
      <c r="AD52" s="74">
        <f>SUMIF(Tableau4[[#This Row],[Janvier]:[Décembre]],"&lt;&gt;#N/A")</f>
        <v>0</v>
      </c>
    </row>
    <row r="53" spans="1:30" x14ac:dyDescent="0.25">
      <c r="A53" t="str">
        <f>[1]Listes!AF9</f>
        <v>Le Groux</v>
      </c>
      <c r="B53" s="74" cm="1">
        <f t="array" ref="B53">SUMPRODUCT(([1]Hygyène!$S$2:$S$31="Le Groux")*([1]Hygyène!$H$2:$H$31))</f>
        <v>0</v>
      </c>
      <c r="C53" s="74" t="e" cm="1">
        <f t="array" ref="C53">SUMPRODUCT(([1]Hygyène!$S$33:$S$62="Le Groux")*([1]Hygyène!$H$33:$H$62))</f>
        <v>#N/A</v>
      </c>
      <c r="D53" s="74" t="e" cm="1">
        <f t="array" ref="D53">SUMPRODUCT(([1]Hygyène!$S$64:$S$93="Le Groux")*([1]Hygyène!$H$64:$H$93))</f>
        <v>#N/A</v>
      </c>
      <c r="E53" s="74" t="e" cm="1">
        <f t="array" ref="E53">SUMPRODUCT(([1]Hygyène!$S$95:$S$124="Le Groux")*([1]Hygyène!$H$95:$H$124))</f>
        <v>#N/A</v>
      </c>
      <c r="F53" s="74" t="e" cm="1">
        <f t="array" ref="F53">SUMPRODUCT(([1]Hygyène!$S$126:$S$155="Le Groux")*([1]Hygyène!$H$126:$H$155))</f>
        <v>#N/A</v>
      </c>
      <c r="G53" s="74" t="e" cm="1">
        <f t="array" ref="G53">SUMPRODUCT(([1]Hygyène!$S$157:$S$186="Le Groux")*([1]Hygyène!$H$157:$H$186))</f>
        <v>#N/A</v>
      </c>
      <c r="H53" s="74" t="e" cm="1">
        <f t="array" ref="H53">SUMPRODUCT(([1]Hygyène!$S$188:$S$217="Le Groux")*([1]Hygyène!$H$188:$H$217))</f>
        <v>#N/A</v>
      </c>
      <c r="I53" s="74" t="e" cm="1">
        <f t="array" ref="I53">SUMPRODUCT(([1]Hygyène!$S$219:$S$248="Le Groux")*([1]Hygyène!$H$219:$H$248))</f>
        <v>#N/A</v>
      </c>
      <c r="J53" s="74" t="e" cm="1">
        <f t="array" ref="J53">SUMPRODUCT(([1]Hygyène!$S$250:$S$279="Le Groux")*([1]Hygyène!$H$250:$H$279))</f>
        <v>#N/A</v>
      </c>
      <c r="K53" s="74" t="e" cm="1">
        <f t="array" ref="K53">SUMPRODUCT(([1]Hygyène!$S$281:$S$310="Le Groux")*([1]Hygyène!$H$281:$H$310))</f>
        <v>#N/A</v>
      </c>
      <c r="L53" s="74" t="e" cm="1">
        <f t="array" ref="L53">SUMPRODUCT(([1]Hygyène!$S$312:$S$341="Le Groux")*([1]Hygyène!$H$312:$H$341))</f>
        <v>#N/A</v>
      </c>
      <c r="M53" s="74" t="e" cm="1">
        <f t="array" ref="M53">SUMPRODUCT(([1]Hygyène!$S$343:$S$372="Le Groux")*([1]Hygyène!$H$343:$H$372))</f>
        <v>#N/A</v>
      </c>
      <c r="N53" s="74">
        <f>SUMIF(Tableau3[[#This Row],[Janvier]:[Décembre]],"&lt;&gt;#N/A")</f>
        <v>0</v>
      </c>
      <c r="Q53" t="str">
        <f>[1]Listes!AF9</f>
        <v>Le Groux</v>
      </c>
      <c r="R53" s="74" cm="1">
        <f t="array" ref="R53">SUMPRODUCT(('[1]MCO Outillage'!$S$2:$S$31="Le Groux")*('[1]MCO Outillage'!$H$2:$H$31))</f>
        <v>0</v>
      </c>
      <c r="S53" s="74" t="e" cm="1">
        <f t="array" ref="S53">SUMPRODUCT(('[1]MCO Outillage'!$S$33:$S$62="Le Groux")*('[1]MCO Outillage'!$H$33:$H$62))</f>
        <v>#N/A</v>
      </c>
      <c r="T53" s="74" t="e" cm="1">
        <f t="array" ref="T53">SUMPRODUCT(('[1]MCO Outillage'!$S$64:$S$93="Le Groux")*('[1]MCO Outillage'!$H$64:$H$93))</f>
        <v>#N/A</v>
      </c>
      <c r="U53" s="74" t="e" cm="1">
        <f t="array" ref="U53">SUMPRODUCT(('[1]MCO Outillage'!$S$95:$S$124="Le Groux")*('[1]MCO Outillage'!$H$95:$H$124))</f>
        <v>#N/A</v>
      </c>
      <c r="V53" s="74" t="e" cm="1">
        <f t="array" ref="V53">SUMPRODUCT(('[1]MCO Outillage'!$S$126:$S$155="Le Groux")*('[1]MCO Outillage'!$H$126:$H$155))</f>
        <v>#N/A</v>
      </c>
      <c r="W53" s="74" t="e" cm="1">
        <f t="array" ref="W53">SUMPRODUCT(('[1]MCO Outillage'!$S$157:$S$186="Le Groux")*('[1]MCO Outillage'!$H$157:$H$186))</f>
        <v>#N/A</v>
      </c>
      <c r="X53" s="74" t="e" cm="1">
        <f t="array" ref="X53">SUMPRODUCT(('[1]MCO Outillage'!$S$188:$S$217="Le Groux")*('[1]MCO Outillage'!$H$188:$H$217))</f>
        <v>#N/A</v>
      </c>
      <c r="Y53" s="74" t="e" cm="1">
        <f t="array" ref="Y53">SUMPRODUCT(('[1]MCO Outillage'!$S$219:$S$248="Le Groux")*('[1]MCO Outillage'!$H$219:$H$248))</f>
        <v>#N/A</v>
      </c>
      <c r="Z53" s="74" t="e" cm="1">
        <f t="array" ref="Z53">SUMPRODUCT(('[1]MCO Outillage'!$S$250:$S$279="Le Groux")*('[1]MCO Outillage'!$H$250:$H$279))</f>
        <v>#N/A</v>
      </c>
      <c r="AA53" s="74" t="e" cm="1">
        <f t="array" ref="AA53">SUMPRODUCT(('[1]MCO Outillage'!$S$281:$S$310="Le Groux")*('[1]MCO Outillage'!$H$281:$H$310))</f>
        <v>#N/A</v>
      </c>
      <c r="AB53" s="74" t="e" cm="1">
        <f t="array" ref="AB53">SUMPRODUCT(('[1]MCO Outillage'!$S$312:$S$341="Le Groux")*('[1]MCO Outillage'!$H$312:$H$341))</f>
        <v>#N/A</v>
      </c>
      <c r="AC53" s="74" t="e" cm="1">
        <f t="array" ref="AC53">SUMPRODUCT(('[1]MCO Outillage'!$S$343:$S$372="Le Groux")*('[1]MCO Outillage'!$H$343:$H$372))</f>
        <v>#N/A</v>
      </c>
      <c r="AD53" s="74">
        <f>SUMIF(Tableau4[[#This Row],[Janvier]:[Décembre]],"&lt;&gt;#N/A")</f>
        <v>0</v>
      </c>
    </row>
    <row r="54" spans="1:30" x14ac:dyDescent="0.25">
      <c r="A54" t="str">
        <f>[1]Listes!AF10</f>
        <v>Oudart</v>
      </c>
      <c r="B54" s="74" cm="1">
        <f t="array" ref="B54">SUMPRODUCT(([1]Hygyène!$S$2:$S$31="Oudart")*([1]Hygyène!$H$2:$H$31))</f>
        <v>0</v>
      </c>
      <c r="C54" s="74" t="e" cm="1">
        <f t="array" ref="C54">SUMPRODUCT(([1]Hygyène!$S$33:$S$62="Oudart")*([1]Hygyène!$H$33:$H$62))</f>
        <v>#N/A</v>
      </c>
      <c r="D54" s="74" t="e" cm="1">
        <f t="array" ref="D54">SUMPRODUCT(([1]Hygyène!$S$64:$S$93="Oudart")*([1]Hygyène!$H$64:$H$93))</f>
        <v>#N/A</v>
      </c>
      <c r="E54" s="74" t="e" cm="1">
        <f t="array" ref="E54">SUMPRODUCT(([1]Hygyène!$S$95:$S$124="Oudart")*([1]Hygyène!$H$95:$H$124))</f>
        <v>#N/A</v>
      </c>
      <c r="F54" s="74" t="e" cm="1">
        <f t="array" ref="F54">SUMPRODUCT(([1]Hygyène!$S$126:$S$155="Oudart")*([1]Hygyène!$H$126:$H$155))</f>
        <v>#N/A</v>
      </c>
      <c r="G54" s="74" t="e" cm="1">
        <f t="array" ref="G54">SUMPRODUCT(([1]Hygyène!$S$157:$S$186="Oudart")*([1]Hygyène!$H$157:$H$186))</f>
        <v>#N/A</v>
      </c>
      <c r="H54" s="74" t="e" cm="1">
        <f t="array" ref="H54">SUMPRODUCT(([1]Hygyène!$S$188:$S$217="Oudart")*([1]Hygyène!$H$188:$H$217))</f>
        <v>#N/A</v>
      </c>
      <c r="I54" s="74" t="e" cm="1">
        <f t="array" ref="I54">SUMPRODUCT(([1]Hygyène!$S$219:$S$248="Oudart")*([1]Hygyène!$H$219:$H$248))</f>
        <v>#N/A</v>
      </c>
      <c r="J54" s="74" t="e" cm="1">
        <f t="array" ref="J54">SUMPRODUCT(([1]Hygyène!$S$250:$S$279="Oudart")*([1]Hygyène!$H$250:$H$279))</f>
        <v>#N/A</v>
      </c>
      <c r="K54" s="74" t="e" cm="1">
        <f t="array" ref="K54">SUMPRODUCT(([1]Hygyène!$S$281:$S$310="Oudart")*([1]Hygyène!$H$281:$H$310))</f>
        <v>#N/A</v>
      </c>
      <c r="L54" s="74" t="e" cm="1">
        <f t="array" ref="L54">SUMPRODUCT(([1]Hygyène!$S$312:$S$341="Oudart")*([1]Hygyène!$H$312:$H$341))</f>
        <v>#N/A</v>
      </c>
      <c r="M54" s="74" t="e" cm="1">
        <f t="array" ref="M54">SUMPRODUCT(([1]Hygyène!$S$343:$S$372="Oudart")*([1]Hygyène!$H$343:$H$372))</f>
        <v>#N/A</v>
      </c>
      <c r="N54" s="74">
        <f>SUMIF(Tableau3[[#This Row],[Janvier]:[Décembre]],"&lt;&gt;#N/A")</f>
        <v>0</v>
      </c>
      <c r="Q54" t="str">
        <f>[1]Listes!AF10</f>
        <v>Oudart</v>
      </c>
      <c r="R54" s="74" cm="1">
        <f t="array" ref="R54">SUMPRODUCT(('[1]MCO Outillage'!$S$2:$S$31="Oudart")*('[1]MCO Outillage'!$H$2:$H$31))</f>
        <v>29.57</v>
      </c>
      <c r="S54" s="74" t="e" cm="1">
        <f t="array" ref="S54">SUMPRODUCT(('[1]MCO Outillage'!$S$33:$S$62="Oudart")*('[1]MCO Outillage'!$H$33:$H$62))</f>
        <v>#N/A</v>
      </c>
      <c r="T54" s="74" t="e" cm="1">
        <f t="array" ref="T54">SUMPRODUCT(('[1]MCO Outillage'!$S$64:$S$93="Oudart")*('[1]MCO Outillage'!$H$64:$H$93))</f>
        <v>#N/A</v>
      </c>
      <c r="U54" s="74" t="e" cm="1">
        <f t="array" ref="U54">SUMPRODUCT(('[1]MCO Outillage'!$S$95:$S$124="Oudart")*('[1]MCO Outillage'!$H$95:$H$124))</f>
        <v>#N/A</v>
      </c>
      <c r="V54" s="74" t="e" cm="1">
        <f t="array" ref="V54">SUMPRODUCT(('[1]MCO Outillage'!$S$126:$S$155="Oudart")*('[1]MCO Outillage'!$H$126:$H$155))</f>
        <v>#N/A</v>
      </c>
      <c r="W54" s="74" t="e" cm="1">
        <f t="array" ref="W54">SUMPRODUCT(('[1]MCO Outillage'!$S$157:$S$186="Oudart")*('[1]MCO Outillage'!$H$157:$H$186))</f>
        <v>#N/A</v>
      </c>
      <c r="X54" s="74" t="e" cm="1">
        <f t="array" ref="X54">SUMPRODUCT(('[1]MCO Outillage'!$S$188:$S$217="Oudart")*('[1]MCO Outillage'!$H$188:$H$217))</f>
        <v>#N/A</v>
      </c>
      <c r="Y54" s="74" t="e" cm="1">
        <f t="array" ref="Y54">SUMPRODUCT(('[1]MCO Outillage'!$S$219:$S$248="Oudart")*('[1]MCO Outillage'!$H$219:$H$248))</f>
        <v>#N/A</v>
      </c>
      <c r="Z54" s="74" t="e" cm="1">
        <f t="array" ref="Z54">SUMPRODUCT(('[1]MCO Outillage'!$S$250:$S$279="Oudart")*('[1]MCO Outillage'!$H$250:$H$279))</f>
        <v>#N/A</v>
      </c>
      <c r="AA54" s="74" t="e" cm="1">
        <f t="array" ref="AA54">SUMPRODUCT(('[1]MCO Outillage'!$S$281:$S$310="Oudart")*('[1]MCO Outillage'!$H$281:$H$310))</f>
        <v>#N/A</v>
      </c>
      <c r="AB54" s="74" t="e" cm="1">
        <f t="array" ref="AB54">SUMPRODUCT(('[1]MCO Outillage'!$S$312:$S$341="Oudart")*('[1]MCO Outillage'!$H$312:$H$341))</f>
        <v>#N/A</v>
      </c>
      <c r="AC54" s="74" t="e" cm="1">
        <f t="array" ref="AC54">SUMPRODUCT(('[1]MCO Outillage'!$S$343:$S$372="Oudart")*('[1]MCO Outillage'!$H$343:$H$372))</f>
        <v>#N/A</v>
      </c>
      <c r="AD54" s="74">
        <f>SUMIF(Tableau4[[#This Row],[Janvier]:[Décembre]],"&lt;&gt;#N/A")</f>
        <v>29.57</v>
      </c>
    </row>
    <row r="55" spans="1:30" x14ac:dyDescent="0.25">
      <c r="A55" t="str">
        <f>[1]Listes!AF11</f>
        <v>Berthommier</v>
      </c>
      <c r="B55" s="74" cm="1">
        <f t="array" ref="B55">SUMPRODUCT(([1]Hygyène!$S$2:$S$31="Berthommier")*([1]Hygyène!$H$2:$H$31))</f>
        <v>0</v>
      </c>
      <c r="C55" s="74" t="e" cm="1">
        <f t="array" ref="C55">SUMPRODUCT(([1]Hygyène!$S$33:$S$62="Berthommier")*([1]Hygyène!$H$33:$H$62))</f>
        <v>#N/A</v>
      </c>
      <c r="D55" s="74" t="e" cm="1">
        <f t="array" ref="D55">SUMPRODUCT(([1]Hygyène!$S$64:$S$93="Berthommier")*([1]Hygyène!$H$64:$H$93))</f>
        <v>#N/A</v>
      </c>
      <c r="E55" s="74" t="e" cm="1">
        <f t="array" ref="E55">SUMPRODUCT(([1]Hygyène!$S$95:$S$124="Berthommier")*([1]Hygyène!$H$95:$H$124))</f>
        <v>#N/A</v>
      </c>
      <c r="F55" s="74" t="e" cm="1">
        <f t="array" ref="F55">SUMPRODUCT(([1]Hygyène!$S$126:$S$155="Berthommier")*([1]Hygyène!$H$126:$H$155))</f>
        <v>#N/A</v>
      </c>
      <c r="G55" s="74" t="e" cm="1">
        <f t="array" ref="G55">SUMPRODUCT(([1]Hygyène!$S$157:$S$186="Berthommier")*([1]Hygyène!$H$157:$H$186))</f>
        <v>#N/A</v>
      </c>
      <c r="H55" s="74" t="e" cm="1">
        <f t="array" ref="H55">SUMPRODUCT(([1]Hygyène!$S$188:$S$217="Berthommier")*([1]Hygyène!$H$188:$H$217))</f>
        <v>#N/A</v>
      </c>
      <c r="I55" s="74" t="e" cm="1">
        <f t="array" ref="I55">SUMPRODUCT(([1]Hygyène!$S$219:$S$248="Berthommier")*([1]Hygyène!$H$219:$H$248))</f>
        <v>#N/A</v>
      </c>
      <c r="J55" s="74" t="e" cm="1">
        <f t="array" ref="J55">SUMPRODUCT(([1]Hygyène!$S$250:$S$279="Berthommier")*([1]Hygyène!$H$250:$H$279))</f>
        <v>#N/A</v>
      </c>
      <c r="K55" s="74" t="e" cm="1">
        <f t="array" ref="K55">SUMPRODUCT(([1]Hygyène!$S$281:$S$310="Berthommier")*([1]Hygyène!$H$281:$H$310))</f>
        <v>#N/A</v>
      </c>
      <c r="L55" s="74" t="e" cm="1">
        <f t="array" ref="L55">SUMPRODUCT(([1]Hygyène!$S$312:$S$341="Berthommier")*([1]Hygyène!$H$312:$H$341))</f>
        <v>#N/A</v>
      </c>
      <c r="M55" s="74" t="e" cm="1">
        <f t="array" ref="M55">SUMPRODUCT(([1]Hygyène!$S$343:$S$372="Berthommier")*([1]Hygyène!$H$343:$H$372))</f>
        <v>#N/A</v>
      </c>
      <c r="N55" s="74">
        <f>SUMIF(Tableau3[[#This Row],[Janvier]:[Décembre]],"&lt;&gt;#N/A")</f>
        <v>0</v>
      </c>
      <c r="Q55" t="str">
        <f>[1]Listes!AF11</f>
        <v>Berthommier</v>
      </c>
      <c r="R55" s="74" cm="1">
        <f t="array" ref="R55">SUMPRODUCT(('[1]MCO Outillage'!$S$2:$S$31="Berthommier")*('[1]MCO Outillage'!$H$2:$H$31))</f>
        <v>25.13</v>
      </c>
      <c r="S55" s="74" t="e" cm="1">
        <f t="array" ref="S55">SUMPRODUCT(('[1]MCO Outillage'!$S$33:$S$62="Berthommier")*('[1]MCO Outillage'!$H$33:$H$62))</f>
        <v>#N/A</v>
      </c>
      <c r="T55" s="74" t="e" cm="1">
        <f t="array" ref="T55">SUMPRODUCT(('[1]MCO Outillage'!$S$64:$S$93="Berthommier")*('[1]MCO Outillage'!$H$64:$H$93))</f>
        <v>#N/A</v>
      </c>
      <c r="U55" s="74" t="e" cm="1">
        <f t="array" ref="U55">SUMPRODUCT(('[1]MCO Outillage'!$S$95:$S$124="Berthommier")*('[1]MCO Outillage'!$H$95:$H$124))</f>
        <v>#N/A</v>
      </c>
      <c r="V55" s="74" t="e" cm="1">
        <f t="array" ref="V55">SUMPRODUCT(('[1]MCO Outillage'!$S$126:$S$155="Berthommier")*('[1]MCO Outillage'!$H$126:$H$155))</f>
        <v>#N/A</v>
      </c>
      <c r="W55" s="74" t="e" cm="1">
        <f t="array" ref="W55">SUMPRODUCT(('[1]MCO Outillage'!$S$157:$S$186="Berthommier")*('[1]MCO Outillage'!$H$157:$H$186))</f>
        <v>#N/A</v>
      </c>
      <c r="X55" s="74" t="e" cm="1">
        <f t="array" ref="X55">SUMPRODUCT(('[1]MCO Outillage'!$S$188:$S$217="Berthommier")*('[1]MCO Outillage'!$H$188:$H$217))</f>
        <v>#N/A</v>
      </c>
      <c r="Y55" s="74" t="e" cm="1">
        <f t="array" ref="Y55">SUMPRODUCT(('[1]MCO Outillage'!$S$219:$S$248="Berthommier")*('[1]MCO Outillage'!$H$219:$H$248))</f>
        <v>#N/A</v>
      </c>
      <c r="Z55" s="74" t="e" cm="1">
        <f t="array" ref="Z55">SUMPRODUCT(('[1]MCO Outillage'!$S$250:$S$279="Berthommier")*('[1]MCO Outillage'!$H$250:$H$279))</f>
        <v>#N/A</v>
      </c>
      <c r="AA55" s="74" t="e" cm="1">
        <f t="array" ref="AA55">SUMPRODUCT(('[1]MCO Outillage'!$S$281:$S$310="Berthommier")*('[1]MCO Outillage'!$H$281:$H$310))</f>
        <v>#N/A</v>
      </c>
      <c r="AB55" s="74" t="e" cm="1">
        <f t="array" ref="AB55">SUMPRODUCT(('[1]MCO Outillage'!$S$312:$S$341="Berthommier")*('[1]MCO Outillage'!$H$312:$H$341))</f>
        <v>#N/A</v>
      </c>
      <c r="AC55" s="74" t="e" cm="1">
        <f t="array" ref="AC55">SUMPRODUCT(('[1]MCO Outillage'!$S$343:$S$372="Berthommier")*('[1]MCO Outillage'!$H$343:$H$372))</f>
        <v>#N/A</v>
      </c>
      <c r="AD55" s="74">
        <f>SUMIF(Tableau4[[#This Row],[Janvier]:[Décembre]],"&lt;&gt;#N/A")</f>
        <v>25.13</v>
      </c>
    </row>
    <row r="56" spans="1:30" x14ac:dyDescent="0.25">
      <c r="A56" t="str">
        <f>[1]Listes!AF12</f>
        <v>Ouaazizi</v>
      </c>
      <c r="B56" s="74" cm="1">
        <f t="array" ref="B56">SUMPRODUCT(([1]Hygyène!$S$2:$S$31="Ouaazizi")*([1]Hygyène!$H$2:$H$31))</f>
        <v>0</v>
      </c>
      <c r="C56" s="74" t="e" cm="1">
        <f t="array" ref="C56">SUMPRODUCT(([1]Hygyène!$S$33:$S$62="Ouaazizi")*([1]Hygyène!$H$33:$H$62))</f>
        <v>#N/A</v>
      </c>
      <c r="D56" s="74" t="e" cm="1">
        <f t="array" ref="D56">SUMPRODUCT(([1]Hygyène!$S$64:$S$93="Ouaazizi")*([1]Hygyène!$H$64:$H$93))</f>
        <v>#N/A</v>
      </c>
      <c r="E56" s="74" t="e" cm="1">
        <f t="array" ref="E56">SUMPRODUCT(([1]Hygyène!$S$95:$S$124="Ouaazizi")*([1]Hygyène!$H$95:$H$124))</f>
        <v>#N/A</v>
      </c>
      <c r="F56" s="74" t="e" cm="1">
        <f t="array" ref="F56">SUMPRODUCT(([1]Hygyène!$S$126:$S$155="Ouaazizi")*([1]Hygyène!$H$126:$H$155))</f>
        <v>#N/A</v>
      </c>
      <c r="G56" s="74" t="e" cm="1">
        <f t="array" ref="G56">SUMPRODUCT(([1]Hygyène!$S$157:$S$186="Ouaazizi")*([1]Hygyène!$H$157:$H$186))</f>
        <v>#N/A</v>
      </c>
      <c r="H56" s="74" t="e" cm="1">
        <f t="array" ref="H56">SUMPRODUCT(([1]Hygyène!$S$188:$S$217="Ouaazizi")*([1]Hygyène!$H$188:$H$217))</f>
        <v>#N/A</v>
      </c>
      <c r="I56" s="74" t="e" cm="1">
        <f t="array" ref="I56">SUMPRODUCT(([1]Hygyène!$S$219:$S$248="Ouaazizi")*([1]Hygyène!$H$219:$H$248))</f>
        <v>#N/A</v>
      </c>
      <c r="J56" s="74" t="e" cm="1">
        <f t="array" ref="J56">SUMPRODUCT(([1]Hygyène!$S$250:$S$279="Ouaazizi")*([1]Hygyène!$H$250:$H$279))</f>
        <v>#N/A</v>
      </c>
      <c r="K56" s="74" t="e" cm="1">
        <f t="array" ref="K56">SUMPRODUCT(([1]Hygyène!$S$281:$S$310="Ouaazizi")*([1]Hygyène!$H$281:$H$310))</f>
        <v>#N/A</v>
      </c>
      <c r="L56" s="74" t="e" cm="1">
        <f t="array" ref="L56">SUMPRODUCT(([1]Hygyène!$S$312:$S$341="Ouaazizi")*([1]Hygyène!$H$312:$H$341))</f>
        <v>#N/A</v>
      </c>
      <c r="M56" s="74" t="e" cm="1">
        <f t="array" ref="M56">SUMPRODUCT(([1]Hygyène!$S$343:$S$372="Ouaazizi")*([1]Hygyène!$H$343:$H$372))</f>
        <v>#N/A</v>
      </c>
      <c r="N56" s="74">
        <f>SUMIF(Tableau3[[#This Row],[Janvier]:[Décembre]],"&lt;&gt;#N/A")</f>
        <v>0</v>
      </c>
      <c r="Q56" t="str">
        <f>[1]Listes!AF12</f>
        <v>Ouaazizi</v>
      </c>
      <c r="R56" s="74" cm="1">
        <f t="array" ref="R56">SUMPRODUCT(('[1]MCO Outillage'!$S$2:$S$31="Ouaazizi")*('[1]MCO Outillage'!$H$2:$H$31))</f>
        <v>0</v>
      </c>
      <c r="S56" s="74" t="e" cm="1">
        <f t="array" ref="S56">SUMPRODUCT(('[1]MCO Outillage'!$S$33:$S$62="Ouaazizi")*('[1]MCO Outillage'!$H$33:$H$62))</f>
        <v>#N/A</v>
      </c>
      <c r="T56" s="74" t="e" cm="1">
        <f t="array" ref="T56">SUMPRODUCT(('[1]MCO Outillage'!$S$64:$S$93="Ouaazizi")*('[1]MCO Outillage'!$H$64:$H$93))</f>
        <v>#N/A</v>
      </c>
      <c r="U56" s="74" t="e" cm="1">
        <f t="array" ref="U56">SUMPRODUCT(('[1]MCO Outillage'!$S$95:$S$124="Ouaazizi")*('[1]MCO Outillage'!$H$95:$H$124))</f>
        <v>#N/A</v>
      </c>
      <c r="V56" s="74" t="e" cm="1">
        <f t="array" ref="V56">SUMPRODUCT(('[1]MCO Outillage'!$S$126:$S$155="Ouaazizi")*('[1]MCO Outillage'!$H$126:$H$155))</f>
        <v>#N/A</v>
      </c>
      <c r="W56" s="74" t="e" cm="1">
        <f t="array" ref="W56">SUMPRODUCT(('[1]MCO Outillage'!$S$157:$S$186="Ouaazizi")*('[1]MCO Outillage'!$H$157:$H$186))</f>
        <v>#N/A</v>
      </c>
      <c r="X56" s="74" t="e" cm="1">
        <f t="array" ref="X56">SUMPRODUCT(('[1]MCO Outillage'!$S$188:$S$217="Ouaazizi")*('[1]MCO Outillage'!$H$188:$H$217))</f>
        <v>#N/A</v>
      </c>
      <c r="Y56" s="74" t="e" cm="1">
        <f t="array" ref="Y56">SUMPRODUCT(('[1]MCO Outillage'!$S$219:$S$248="Ouaazizi")*('[1]MCO Outillage'!$H$219:$H$248))</f>
        <v>#N/A</v>
      </c>
      <c r="Z56" s="74" t="e" cm="1">
        <f t="array" ref="Z56">SUMPRODUCT(('[1]MCO Outillage'!$S$250:$S$279="Ouaazizi")*('[1]MCO Outillage'!$H$250:$H$279))</f>
        <v>#N/A</v>
      </c>
      <c r="AA56" s="74" t="e" cm="1">
        <f t="array" ref="AA56">SUMPRODUCT(('[1]MCO Outillage'!$S$281:$S$310="Ouaazizi")*('[1]MCO Outillage'!$H$281:$H$310))</f>
        <v>#N/A</v>
      </c>
      <c r="AB56" s="74" t="e" cm="1">
        <f t="array" ref="AB56">SUMPRODUCT(('[1]MCO Outillage'!$S$312:$S$341="Ouaazizi")*('[1]MCO Outillage'!$H$312:$H$341))</f>
        <v>#N/A</v>
      </c>
      <c r="AC56" s="74" t="e" cm="1">
        <f t="array" ref="AC56">SUMPRODUCT(('[1]MCO Outillage'!$S$343:$S$372="Ouaazizi")*('[1]MCO Outillage'!$H$343:$H$372))</f>
        <v>#N/A</v>
      </c>
      <c r="AD56" s="74">
        <f>SUMIF(Tableau4[[#This Row],[Janvier]:[Décembre]],"&lt;&gt;#N/A")</f>
        <v>0</v>
      </c>
    </row>
    <row r="57" spans="1:30" x14ac:dyDescent="0.25">
      <c r="A57">
        <f>[1]Listes!AF13</f>
        <v>0</v>
      </c>
      <c r="N57" s="74">
        <f>SUMIF(Tableau3[[#This Row],[Janvier]:[Décembre]],"&lt;&gt;#N/A")</f>
        <v>0</v>
      </c>
      <c r="Q57">
        <f>[1]Listes!AF13</f>
        <v>0</v>
      </c>
      <c r="AD57" s="74">
        <f>SUMIF(Tableau4[[#This Row],[Janvier]:[Décembre]],"&lt;&gt;#N/A")</f>
        <v>0</v>
      </c>
    </row>
    <row r="58" spans="1:30" x14ac:dyDescent="0.25">
      <c r="A58">
        <f>[1]Listes!AF14</f>
        <v>0</v>
      </c>
      <c r="N58" s="74">
        <f>SUMIF(Tableau3[[#This Row],[Janvier]:[Décembre]],"&lt;&gt;#N/A")</f>
        <v>0</v>
      </c>
      <c r="Q58">
        <f>[1]Listes!AF14</f>
        <v>0</v>
      </c>
      <c r="AD58" s="74">
        <f>SUMIF(Tableau4[[#This Row],[Janvier]:[Décembre]],"&lt;&gt;#N/A")</f>
        <v>0</v>
      </c>
    </row>
    <row r="59" spans="1:30" x14ac:dyDescent="0.25">
      <c r="A59">
        <f>[1]Listes!AF15</f>
        <v>0</v>
      </c>
      <c r="N59" s="74">
        <f>SUMIF(Tableau3[[#This Row],[Janvier]:[Décembre]],"&lt;&gt;#N/A")</f>
        <v>0</v>
      </c>
      <c r="Q59">
        <f>[1]Listes!AF15</f>
        <v>0</v>
      </c>
      <c r="AD59" s="74">
        <f>SUMIF(Tableau4[[#This Row],[Janvier]:[Décembre]],"&lt;&gt;#N/A")</f>
        <v>0</v>
      </c>
    </row>
    <row r="60" spans="1:30" x14ac:dyDescent="0.25">
      <c r="A60">
        <f>[1]Listes!AF16</f>
        <v>0</v>
      </c>
      <c r="N60" s="74">
        <f>SUMIF(Tableau3[[#This Row],[Janvier]:[Décembre]],"&lt;&gt;#N/A")</f>
        <v>0</v>
      </c>
      <c r="Q60">
        <f>[1]Listes!AF16</f>
        <v>0</v>
      </c>
      <c r="AD60" s="74">
        <f>SUMIF(Tableau4[[#This Row],[Janvier]:[Décembre]],"&lt;&gt;#N/A")</f>
        <v>0</v>
      </c>
    </row>
    <row r="61" spans="1:30" x14ac:dyDescent="0.25">
      <c r="A61">
        <f>[1]Listes!AF17</f>
        <v>0</v>
      </c>
      <c r="N61" s="74">
        <f>SUMIF(Tableau3[[#This Row],[Janvier]:[Décembre]],"&lt;&gt;#N/A")</f>
        <v>0</v>
      </c>
      <c r="Q61">
        <f>[1]Listes!AF17</f>
        <v>0</v>
      </c>
      <c r="AD61" s="74">
        <f>SUMIF(Tableau4[[#This Row],[Janvier]:[Décembre]],"&lt;&gt;#N/A")</f>
        <v>0</v>
      </c>
    </row>
    <row r="62" spans="1:30" x14ac:dyDescent="0.25">
      <c r="A62">
        <f>[1]Listes!AF18</f>
        <v>0</v>
      </c>
      <c r="N62" s="74">
        <f>SUMIF(Tableau3[[#This Row],[Janvier]:[Décembre]],"&lt;&gt;#N/A")</f>
        <v>0</v>
      </c>
      <c r="Q62">
        <f>[1]Listes!AF18</f>
        <v>0</v>
      </c>
      <c r="AD62" s="74">
        <f>SUMIF(Tableau4[[#This Row],[Janvier]:[Décembre]],"&lt;&gt;#N/A")</f>
        <v>0</v>
      </c>
    </row>
    <row r="63" spans="1:30" x14ac:dyDescent="0.25">
      <c r="A63">
        <f>[1]Listes!AF19</f>
        <v>0</v>
      </c>
      <c r="N63" s="74">
        <f>SUMIF(Tableau3[[#This Row],[Janvier]:[Décembre]],"&lt;&gt;#N/A")</f>
        <v>0</v>
      </c>
      <c r="Q63">
        <f>[1]Listes!AF19</f>
        <v>0</v>
      </c>
      <c r="AD63" s="74">
        <f>SUMIF(Tableau4[[#This Row],[Janvier]:[Décembre]],"&lt;&gt;#N/A")</f>
        <v>0</v>
      </c>
    </row>
    <row r="64" spans="1:30" x14ac:dyDescent="0.25">
      <c r="A64">
        <f>[1]Listes!AF20</f>
        <v>0</v>
      </c>
      <c r="N64" s="74">
        <f>SUMIF(Tableau3[[#This Row],[Janvier]:[Décembre]],"&lt;&gt;#N/A")</f>
        <v>0</v>
      </c>
      <c r="Q64">
        <f>[1]Listes!AF20</f>
        <v>0</v>
      </c>
      <c r="AD64" s="74">
        <f>SUMIF(Tableau4[[#This Row],[Janvier]:[Décembre]],"&lt;&gt;#N/A")</f>
        <v>0</v>
      </c>
    </row>
    <row r="65" spans="1:30" x14ac:dyDescent="0.25">
      <c r="A65">
        <f>[1]Listes!AF21</f>
        <v>0</v>
      </c>
      <c r="N65" s="74">
        <f>SUMIF(Tableau3[[#This Row],[Janvier]:[Décembre]],"&lt;&gt;#N/A")</f>
        <v>0</v>
      </c>
      <c r="Q65">
        <f>[1]Listes!AF21</f>
        <v>0</v>
      </c>
      <c r="AD65" s="74">
        <f>SUMIF(Tableau4[[#This Row],[Janvier]:[Décembre]],"&lt;&gt;#N/A")</f>
        <v>0</v>
      </c>
    </row>
    <row r="66" spans="1:30" x14ac:dyDescent="0.25">
      <c r="A66">
        <f>[1]Listes!AF22</f>
        <v>0</v>
      </c>
      <c r="N66" s="74">
        <f>SUMIF(Tableau3[[#This Row],[Janvier]:[Décembre]],"&lt;&gt;#N/A")</f>
        <v>0</v>
      </c>
      <c r="Q66">
        <f>[1]Listes!AF22</f>
        <v>0</v>
      </c>
      <c r="AD66" s="74">
        <f>SUMIF(Tableau4[[#This Row],[Janvier]:[Décembre]],"&lt;&gt;#N/A")</f>
        <v>0</v>
      </c>
    </row>
    <row r="67" spans="1:30" x14ac:dyDescent="0.25">
      <c r="A67">
        <f>[1]Listes!AF23</f>
        <v>0</v>
      </c>
      <c r="N67" s="74">
        <f>SUMIF(Tableau3[[#This Row],[Janvier]:[Décembre]],"&lt;&gt;#N/A")</f>
        <v>0</v>
      </c>
      <c r="Q67">
        <f>[1]Listes!AF23</f>
        <v>0</v>
      </c>
      <c r="AD67" s="74">
        <f>SUMIF(Tableau4[[#This Row],[Janvier]:[Décembre]],"&lt;&gt;#N/A")</f>
        <v>0</v>
      </c>
    </row>
    <row r="68" spans="1:30" x14ac:dyDescent="0.25">
      <c r="A68">
        <f>[1]Listes!AF24</f>
        <v>0</v>
      </c>
      <c r="N68" s="74">
        <f>SUMIF(Tableau3[[#This Row],[Janvier]:[Décembre]],"&lt;&gt;#N/A")</f>
        <v>0</v>
      </c>
      <c r="Q68">
        <f>[1]Listes!AF24</f>
        <v>0</v>
      </c>
      <c r="AD68" s="74">
        <f>SUMIF(Tableau4[[#This Row],[Janvier]:[Décembre]],"&lt;&gt;#N/A")</f>
        <v>0</v>
      </c>
    </row>
    <row r="69" spans="1:30" x14ac:dyDescent="0.25">
      <c r="A69">
        <f>[1]Listes!AF25</f>
        <v>0</v>
      </c>
      <c r="N69" s="74">
        <f>SUMIF(Tableau3[[#This Row],[Janvier]:[Décembre]],"&lt;&gt;#N/A")</f>
        <v>0</v>
      </c>
      <c r="Q69">
        <f>[1]Listes!AF25</f>
        <v>0</v>
      </c>
      <c r="AD69" s="74">
        <f>SUMIF(Tableau4[[#This Row],[Janvier]:[Décembre]],"&lt;&gt;#N/A")</f>
        <v>0</v>
      </c>
    </row>
    <row r="70" spans="1:30" x14ac:dyDescent="0.25">
      <c r="A70">
        <f>[1]Listes!AF26</f>
        <v>0</v>
      </c>
      <c r="N70" s="74">
        <f>SUMIF(Tableau3[[#This Row],[Janvier]:[Décembre]],"&lt;&gt;#N/A")</f>
        <v>0</v>
      </c>
      <c r="Q70">
        <f>[1]Listes!AF26</f>
        <v>0</v>
      </c>
      <c r="AD70" s="74">
        <f>SUMIF(Tableau4[[#This Row],[Janvier]:[Décembre]],"&lt;&gt;#N/A")</f>
        <v>0</v>
      </c>
    </row>
    <row r="71" spans="1:30" x14ac:dyDescent="0.25">
      <c r="A71">
        <f>[1]Listes!AF27</f>
        <v>0</v>
      </c>
      <c r="N71" s="74">
        <f>SUMIF(Tableau3[[#This Row],[Janvier]:[Décembre]],"&lt;&gt;#N/A")</f>
        <v>0</v>
      </c>
      <c r="Q71">
        <f>[1]Listes!AF27</f>
        <v>0</v>
      </c>
      <c r="AD71" s="74">
        <f>SUMIF(Tableau4[[#This Row],[Janvier]:[Décembre]],"&lt;&gt;#N/A")</f>
        <v>0</v>
      </c>
    </row>
    <row r="72" spans="1:30" x14ac:dyDescent="0.25">
      <c r="A72">
        <f>[1]Listes!AF28</f>
        <v>0</v>
      </c>
      <c r="N72" s="74">
        <f>SUMIF(Tableau3[[#This Row],[Janvier]:[Décembre]],"&lt;&gt;#N/A")</f>
        <v>0</v>
      </c>
      <c r="Q72">
        <f>[1]Listes!AF28</f>
        <v>0</v>
      </c>
      <c r="AD72" s="74">
        <f>SUMIF(Tableau4[[#This Row],[Janvier]:[Décembre]],"&lt;&gt;#N/A")</f>
        <v>0</v>
      </c>
    </row>
    <row r="73" spans="1:30" x14ac:dyDescent="0.25">
      <c r="A73">
        <f>[1]Listes!AF29</f>
        <v>0</v>
      </c>
      <c r="N73" s="74">
        <f>SUMIF(Tableau3[[#This Row],[Janvier]:[Décembre]],"&lt;&gt;#N/A")</f>
        <v>0</v>
      </c>
      <c r="Q73">
        <f>[1]Listes!AF29</f>
        <v>0</v>
      </c>
      <c r="AD73" s="74">
        <f>SUMIF(Tableau4[[#This Row],[Janvier]:[Décembre]],"&lt;&gt;#N/A")</f>
        <v>0</v>
      </c>
    </row>
    <row r="74" spans="1:30" x14ac:dyDescent="0.25">
      <c r="A74">
        <f>[1]Listes!AF30</f>
        <v>0</v>
      </c>
      <c r="N74" s="74">
        <f>SUMIF(Tableau3[[#This Row],[Janvier]:[Décembre]],"&lt;&gt;#N/A")</f>
        <v>0</v>
      </c>
      <c r="Q74">
        <f>[1]Listes!AF30</f>
        <v>0</v>
      </c>
      <c r="AD74" s="74">
        <f>SUMIF(Tableau4[[#This Row],[Janvier]:[Décembre]],"&lt;&gt;#N/A")</f>
        <v>0</v>
      </c>
    </row>
    <row r="75" spans="1:30" x14ac:dyDescent="0.25">
      <c r="A75">
        <f>[1]Listes!AF31</f>
        <v>0</v>
      </c>
      <c r="N75" s="74">
        <f>SUMIF(Tableau3[[#This Row],[Janvier]:[Décembre]],"&lt;&gt;#N/A")</f>
        <v>0</v>
      </c>
      <c r="Q75">
        <f>[1]Listes!AF31</f>
        <v>0</v>
      </c>
      <c r="AD75" s="74">
        <f>SUMIF(Tableau4[[#This Row],[Janvier]:[Décembre]],"&lt;&gt;#N/A")</f>
        <v>0</v>
      </c>
    </row>
    <row r="76" spans="1:30" x14ac:dyDescent="0.25">
      <c r="A76">
        <f>[1]Listes!AF32</f>
        <v>0</v>
      </c>
      <c r="N76" s="74">
        <f>SUMIF(Tableau3[[#This Row],[Janvier]:[Décembre]],"&lt;&gt;#N/A")</f>
        <v>0</v>
      </c>
      <c r="Q76">
        <f>[1]Listes!AF32</f>
        <v>0</v>
      </c>
      <c r="AD76" s="74">
        <f>SUMIF(Tableau4[[#This Row],[Janvier]:[Décembre]],"&lt;&gt;#N/A")</f>
        <v>0</v>
      </c>
    </row>
    <row r="77" spans="1:30" x14ac:dyDescent="0.25">
      <c r="A77">
        <f>[1]Listes!AF33</f>
        <v>0</v>
      </c>
      <c r="N77" s="74">
        <f>SUMIF(Tableau3[[#This Row],[Janvier]:[Décembre]],"&lt;&gt;#N/A")</f>
        <v>0</v>
      </c>
      <c r="Q77">
        <f>[1]Listes!AF33</f>
        <v>0</v>
      </c>
      <c r="AD77" s="74">
        <f>SUMIF(Tableau4[[#This Row],[Janvier]:[Décembre]],"&lt;&gt;#N/A")</f>
        <v>0</v>
      </c>
    </row>
    <row r="78" spans="1:30" x14ac:dyDescent="0.25">
      <c r="A78">
        <f>[1]Listes!AF34</f>
        <v>0</v>
      </c>
      <c r="N78" s="74">
        <f>SUMIF(Tableau3[[#This Row],[Janvier]:[Décembre]],"&lt;&gt;#N/A")</f>
        <v>0</v>
      </c>
      <c r="Q78">
        <f>[1]Listes!AF34</f>
        <v>0</v>
      </c>
      <c r="AD78" s="74">
        <f>SUMIF(Tableau4[[#This Row],[Janvier]:[Décembre]],"&lt;&gt;#N/A")</f>
        <v>0</v>
      </c>
    </row>
    <row r="79" spans="1:30" x14ac:dyDescent="0.25">
      <c r="A79">
        <f>[1]Listes!AF35</f>
        <v>0</v>
      </c>
      <c r="N79" s="74">
        <f>SUMIF(Tableau3[[#This Row],[Janvier]:[Décembre]],"&lt;&gt;#N/A")</f>
        <v>0</v>
      </c>
      <c r="Q79">
        <f>[1]Listes!AF35</f>
        <v>0</v>
      </c>
      <c r="AD79" s="74">
        <f>SUMIF(Tableau4[[#This Row],[Janvier]:[Décembre]],"&lt;&gt;#N/A")</f>
        <v>0</v>
      </c>
    </row>
    <row r="80" spans="1:30" x14ac:dyDescent="0.25">
      <c r="A80">
        <f>[1]Listes!AF36</f>
        <v>0</v>
      </c>
      <c r="N80" s="74">
        <f>SUMIF(Tableau3[[#This Row],[Janvier]:[Décembre]],"&lt;&gt;#N/A")</f>
        <v>0</v>
      </c>
      <c r="Q80">
        <f>[1]Listes!AF36</f>
        <v>0</v>
      </c>
      <c r="AD80" s="74">
        <f>SUMIF(Tableau4[[#This Row],[Janvier]:[Décembre]],"&lt;&gt;#N/A")</f>
        <v>0</v>
      </c>
    </row>
    <row r="81" spans="1:30" x14ac:dyDescent="0.25">
      <c r="A81">
        <f>[1]Listes!AF37</f>
        <v>0</v>
      </c>
      <c r="N81" s="74">
        <f>SUMIF(Tableau3[[#This Row],[Janvier]:[Décembre]],"&lt;&gt;#N/A")</f>
        <v>0</v>
      </c>
      <c r="Q81">
        <f>[1]Listes!AF37</f>
        <v>0</v>
      </c>
      <c r="AD81" s="74">
        <f>SUMIF(Tableau4[[#This Row],[Janvier]:[Décembre]],"&lt;&gt;#N/A")</f>
        <v>0</v>
      </c>
    </row>
    <row r="82" spans="1:30" x14ac:dyDescent="0.25">
      <c r="A82">
        <f>[1]Listes!AF38</f>
        <v>0</v>
      </c>
      <c r="N82" s="74">
        <f>SUMIF(Tableau3[[#This Row],[Janvier]:[Décembre]],"&lt;&gt;#N/A")</f>
        <v>0</v>
      </c>
      <c r="Q82">
        <f>[1]Listes!AF38</f>
        <v>0</v>
      </c>
      <c r="AD82" s="74">
        <f>SUMIF(Tableau4[[#This Row],[Janvier]:[Décembre]],"&lt;&gt;#N/A")</f>
        <v>0</v>
      </c>
    </row>
    <row r="83" spans="1:30" x14ac:dyDescent="0.25">
      <c r="A83">
        <f>[1]Listes!AF39</f>
        <v>0</v>
      </c>
      <c r="N83" s="74">
        <f>SUMIF(Tableau3[[#This Row],[Janvier]:[Décembre]],"&lt;&gt;#N/A")</f>
        <v>0</v>
      </c>
      <c r="Q83">
        <f>[1]Listes!AF39</f>
        <v>0</v>
      </c>
      <c r="AD83" s="74">
        <f>SUMIF(Tableau4[[#This Row],[Janvier]:[Décembre]],"&lt;&gt;#N/A")</f>
        <v>0</v>
      </c>
    </row>
    <row r="84" spans="1:30" x14ac:dyDescent="0.25">
      <c r="A84">
        <f>[1]Listes!AF40</f>
        <v>0</v>
      </c>
      <c r="N84" s="74">
        <f>SUMIF(Tableau3[[#This Row],[Janvier]:[Décembre]],"&lt;&gt;#N/A")</f>
        <v>0</v>
      </c>
      <c r="Q84">
        <f>[1]Listes!AF40</f>
        <v>0</v>
      </c>
      <c r="AD84" s="74">
        <f>SUMIF(Tableau4[[#This Row],[Janvier]:[Décembre]],"&lt;&gt;#N/A")</f>
        <v>0</v>
      </c>
    </row>
    <row r="85" spans="1:30" x14ac:dyDescent="0.25">
      <c r="A85">
        <f>[1]Listes!AF41</f>
        <v>0</v>
      </c>
      <c r="N85" s="74">
        <f>SUMIF(Tableau3[[#This Row],[Janvier]:[Décembre]],"&lt;&gt;#N/A")</f>
        <v>0</v>
      </c>
      <c r="Q85">
        <f>[1]Listes!AF41</f>
        <v>0</v>
      </c>
      <c r="AD85" s="74">
        <f>SUMIF(Tableau4[[#This Row],[Janvier]:[Décembre]],"&lt;&gt;#N/A")</f>
        <v>0</v>
      </c>
    </row>
    <row r="86" spans="1:30" x14ac:dyDescent="0.25">
      <c r="A86" t="s">
        <v>48</v>
      </c>
      <c r="B86" s="71">
        <f>SUMIF(B46:B85,"&lt;&gt;#N/A")</f>
        <v>412</v>
      </c>
      <c r="C86" s="71">
        <f t="shared" ref="C86" si="13">SUMIF(C46:C85,"&lt;&gt;#N/A")</f>
        <v>0</v>
      </c>
      <c r="D86" s="71">
        <f t="shared" ref="D86" si="14">SUMIF(D46:D85,"&lt;&gt;#N/A")</f>
        <v>0</v>
      </c>
      <c r="E86" s="71">
        <f t="shared" ref="E86" si="15">SUMIF(E46:E85,"&lt;&gt;#N/A")</f>
        <v>0</v>
      </c>
      <c r="F86" s="71">
        <f t="shared" ref="F86" si="16">SUMIF(F46:F85,"&lt;&gt;#N/A")</f>
        <v>0</v>
      </c>
      <c r="G86" s="71">
        <f t="shared" ref="G86" si="17">SUMIF(G46:G85,"&lt;&gt;#N/A")</f>
        <v>0</v>
      </c>
      <c r="H86" s="71">
        <f t="shared" ref="H86" si="18">SUMIF(H46:H85,"&lt;&gt;#N/A")</f>
        <v>0</v>
      </c>
      <c r="I86" s="71">
        <f t="shared" ref="I86" si="19">SUMIF(I46:I85,"&lt;&gt;#N/A")</f>
        <v>0</v>
      </c>
      <c r="J86" s="71">
        <f t="shared" ref="J86" si="20">SUMIF(J46:J85,"&lt;&gt;#N/A")</f>
        <v>0</v>
      </c>
      <c r="K86" s="71">
        <f t="shared" ref="K86" si="21">SUMIF(K46:K85,"&lt;&gt;#N/A")</f>
        <v>0</v>
      </c>
      <c r="L86" s="71">
        <f t="shared" ref="L86" si="22">SUMIF(L46:L85,"&lt;&gt;#N/A")</f>
        <v>0</v>
      </c>
      <c r="M86" s="71">
        <f t="shared" ref="M86" si="23">SUMIF(M46:M85,"&lt;&gt;#N/A")</f>
        <v>0</v>
      </c>
      <c r="N86" s="71">
        <f t="shared" ref="N86" si="24">SUMIF(N46:N85,"&lt;&gt;#N/A")</f>
        <v>412</v>
      </c>
      <c r="Q86" t="s">
        <v>48</v>
      </c>
      <c r="R86" s="71">
        <f>SUMIF(R46:R85,"&lt;&gt;#N/A")</f>
        <v>4384.8099999999995</v>
      </c>
      <c r="S86" s="71">
        <f t="shared" ref="S86" si="25">SUMIF(S46:S85,"&lt;&gt;#N/A")</f>
        <v>0</v>
      </c>
      <c r="T86" s="71">
        <f t="shared" ref="T86" si="26">SUMIF(T46:T85,"&lt;&gt;#N/A")</f>
        <v>0</v>
      </c>
      <c r="U86" s="71">
        <f t="shared" ref="U86" si="27">SUMIF(U46:U85,"&lt;&gt;#N/A")</f>
        <v>0</v>
      </c>
      <c r="V86" s="71">
        <f t="shared" ref="V86" si="28">SUMIF(V46:V85,"&lt;&gt;#N/A")</f>
        <v>0</v>
      </c>
      <c r="W86" s="71">
        <f t="shared" ref="W86" si="29">SUMIF(W46:W85,"&lt;&gt;#N/A")</f>
        <v>0</v>
      </c>
      <c r="X86" s="71">
        <f t="shared" ref="X86" si="30">SUMIF(X46:X85,"&lt;&gt;#N/A")</f>
        <v>0</v>
      </c>
      <c r="Y86" s="71">
        <f t="shared" ref="Y86" si="31">SUMIF(Y46:Y85,"&lt;&gt;#N/A")</f>
        <v>0</v>
      </c>
      <c r="Z86" s="71">
        <f t="shared" ref="Z86" si="32">SUMIF(Z46:Z85,"&lt;&gt;#N/A")</f>
        <v>0</v>
      </c>
      <c r="AA86" s="71">
        <f t="shared" ref="AA86" si="33">SUMIF(AA46:AA85,"&lt;&gt;#N/A")</f>
        <v>0</v>
      </c>
      <c r="AB86" s="71">
        <f t="shared" ref="AB86" si="34">SUMIF(AB46:AB85,"&lt;&gt;#N/A")</f>
        <v>0</v>
      </c>
      <c r="AC86" s="71">
        <f t="shared" ref="AC86" si="35">SUMIF(AC46:AC85,"&lt;&gt;#N/A")</f>
        <v>0</v>
      </c>
      <c r="AD86" s="71">
        <f t="shared" ref="AD86" si="36">SUMIF(AD46:AD85,"&lt;&gt;#N/A")</f>
        <v>4384.8099999999995</v>
      </c>
    </row>
  </sheetData>
  <phoneticPr fontId="3" type="noConversion"/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62D4A0-66CD-48C3-A94A-DDF92851743E}">
  <dimension ref="A1:I11"/>
  <sheetViews>
    <sheetView tabSelected="1" workbookViewId="0">
      <selection activeCell="B22" sqref="B22"/>
    </sheetView>
  </sheetViews>
  <sheetFormatPr baseColWidth="10" defaultColWidth="11.42578125" defaultRowHeight="15" x14ac:dyDescent="0.25"/>
  <cols>
    <col min="1" max="1" width="176" style="80" bestFit="1" customWidth="1"/>
    <col min="2" max="2" width="56.5703125" style="80" bestFit="1" customWidth="1"/>
    <col min="3" max="3" width="56.140625" style="80" bestFit="1" customWidth="1"/>
    <col min="4" max="4" width="43.140625" style="99" bestFit="1" customWidth="1"/>
    <col min="5" max="5" width="46.5703125" style="80" bestFit="1" customWidth="1"/>
    <col min="6" max="6" width="40.28515625" style="80" bestFit="1" customWidth="1"/>
    <col min="7" max="7" width="31.5703125" style="80" bestFit="1" customWidth="1"/>
    <col min="8" max="8" width="27.7109375" style="80" bestFit="1" customWidth="1"/>
    <col min="9" max="9" width="23.5703125" style="80" bestFit="1" customWidth="1"/>
    <col min="10" max="16384" width="11.42578125" style="80"/>
  </cols>
  <sheetData>
    <row r="1" spans="1:9" ht="36" x14ac:dyDescent="0.55000000000000004">
      <c r="A1" s="77" t="s">
        <v>51</v>
      </c>
      <c r="B1" s="77" t="s">
        <v>757</v>
      </c>
      <c r="C1" s="77" t="s">
        <v>92</v>
      </c>
      <c r="D1" s="78" t="s">
        <v>758</v>
      </c>
      <c r="E1" s="77" t="s">
        <v>759</v>
      </c>
      <c r="F1" s="77" t="s">
        <v>760</v>
      </c>
      <c r="G1" s="77" t="s">
        <v>761</v>
      </c>
      <c r="H1" s="77" t="s">
        <v>71</v>
      </c>
      <c r="I1" s="77" t="s">
        <v>163</v>
      </c>
    </row>
    <row r="2" spans="1:9" ht="36" x14ac:dyDescent="0.55000000000000004">
      <c r="A2" s="81" t="s">
        <v>78</v>
      </c>
      <c r="B2" s="82" t="str">
        <f>INDEX([1]Listes!$A$2:$E$599,MATCH(A2,[1]Listes!$C$2:$C$599,0),1)</f>
        <v>00001</v>
      </c>
      <c r="C2" s="82"/>
      <c r="D2" s="83"/>
      <c r="E2" s="82"/>
      <c r="F2" s="84"/>
      <c r="G2" s="84"/>
      <c r="H2" s="84"/>
      <c r="I2" s="84"/>
    </row>
    <row r="3" spans="1:9" ht="36" x14ac:dyDescent="0.55000000000000004">
      <c r="A3" s="85"/>
      <c r="B3" s="85"/>
      <c r="C3" s="85"/>
      <c r="D3" s="86"/>
      <c r="E3" s="79"/>
      <c r="F3" s="79"/>
      <c r="G3" s="79"/>
      <c r="H3" s="79"/>
    </row>
    <row r="4" spans="1:9" ht="36" x14ac:dyDescent="0.55000000000000004">
      <c r="A4" s="77" t="s">
        <v>55</v>
      </c>
      <c r="B4" s="77" t="s">
        <v>52</v>
      </c>
      <c r="C4" s="77" t="s">
        <v>92</v>
      </c>
      <c r="D4" s="78" t="s">
        <v>758</v>
      </c>
      <c r="E4" s="77" t="s">
        <v>759</v>
      </c>
      <c r="F4" s="77" t="s">
        <v>760</v>
      </c>
      <c r="G4" s="77" t="s">
        <v>761</v>
      </c>
      <c r="H4" s="77" t="s">
        <v>71</v>
      </c>
      <c r="I4" s="77" t="s">
        <v>163</v>
      </c>
    </row>
    <row r="5" spans="1:9" ht="36" x14ac:dyDescent="0.55000000000000004">
      <c r="A5" s="87" t="s">
        <v>57</v>
      </c>
      <c r="B5" s="88" t="str">
        <f>INDEX([1]Listes!$H$2:$L$600,MATCH(A5,[1]Listes!$J$2:$J$600,0),1)</f>
        <v>0LEFC27J001</v>
      </c>
      <c r="C5" s="88"/>
      <c r="D5" s="89"/>
      <c r="E5" s="88"/>
      <c r="F5" s="90"/>
      <c r="G5" s="90"/>
      <c r="H5" s="90"/>
      <c r="I5" s="90"/>
    </row>
    <row r="6" spans="1:9" ht="36" x14ac:dyDescent="0.55000000000000004">
      <c r="A6" s="85"/>
      <c r="B6" s="85"/>
      <c r="C6" s="85"/>
      <c r="D6" s="86"/>
      <c r="E6" s="79"/>
      <c r="F6" s="79"/>
      <c r="G6" s="79"/>
      <c r="H6" s="79"/>
    </row>
    <row r="7" spans="1:9" ht="36" x14ac:dyDescent="0.55000000000000004">
      <c r="A7" s="77" t="s">
        <v>60</v>
      </c>
      <c r="B7" s="77" t="s">
        <v>52</v>
      </c>
      <c r="C7" s="77" t="s">
        <v>92</v>
      </c>
      <c r="D7" s="78" t="s">
        <v>758</v>
      </c>
      <c r="E7" s="77" t="s">
        <v>759</v>
      </c>
      <c r="F7" s="77" t="s">
        <v>760</v>
      </c>
      <c r="G7" s="77" t="s">
        <v>761</v>
      </c>
      <c r="H7" s="77" t="s">
        <v>71</v>
      </c>
      <c r="I7" s="77" t="s">
        <v>163</v>
      </c>
    </row>
    <row r="8" spans="1:9" ht="36" x14ac:dyDescent="0.55000000000000004">
      <c r="A8" s="91" t="s">
        <v>61</v>
      </c>
      <c r="B8" s="92" t="str">
        <f>INDEX([1]Listes!$O$2:$S$600,MATCH(A8,[1]Listes!$Q$2:$Q$600,0),1)</f>
        <v>0HOP70001</v>
      </c>
      <c r="C8" s="92"/>
      <c r="D8" s="93"/>
      <c r="E8" s="92"/>
      <c r="F8" s="94"/>
      <c r="G8" s="94"/>
      <c r="H8" s="94"/>
      <c r="I8" s="94"/>
    </row>
    <row r="9" spans="1:9" ht="36" x14ac:dyDescent="0.55000000000000004">
      <c r="A9" s="85"/>
      <c r="B9" s="85"/>
      <c r="C9" s="85"/>
      <c r="D9" s="86"/>
      <c r="E9" s="79"/>
      <c r="F9" s="79"/>
      <c r="G9" s="79"/>
      <c r="H9" s="79"/>
    </row>
    <row r="10" spans="1:9" ht="36" x14ac:dyDescent="0.55000000000000004">
      <c r="A10" s="77" t="s">
        <v>64</v>
      </c>
      <c r="B10" s="77" t="s">
        <v>52</v>
      </c>
      <c r="C10" s="77" t="s">
        <v>92</v>
      </c>
      <c r="D10" s="78" t="s">
        <v>758</v>
      </c>
      <c r="E10" s="77" t="s">
        <v>759</v>
      </c>
      <c r="F10" s="77" t="s">
        <v>760</v>
      </c>
      <c r="G10" s="77" t="s">
        <v>761</v>
      </c>
      <c r="H10" s="77" t="s">
        <v>71</v>
      </c>
      <c r="I10" s="77" t="s">
        <v>163</v>
      </c>
    </row>
    <row r="11" spans="1:9" ht="36" x14ac:dyDescent="0.55000000000000004">
      <c r="A11" s="95" t="s">
        <v>66</v>
      </c>
      <c r="B11" s="96" t="str">
        <f>INDEX([1]Listes!$V$2:$Z$601,MATCH($A$11,[1]Listes!$X$2:$X$601,0),1)</f>
        <v>DDED0412</v>
      </c>
      <c r="C11" s="96"/>
      <c r="D11" s="97"/>
      <c r="E11" s="96"/>
      <c r="F11" s="98"/>
      <c r="G11" s="98"/>
      <c r="H11" s="98"/>
      <c r="I11" s="98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D7BE83F6-2FA6-470B-9666-CAF708F8FF11}">
          <x14:formula1>
            <xm:f>Liste!$C$2:$C$599</xm:f>
          </x14:formula1>
          <xm:sqref>A2</xm:sqref>
        </x14:dataValidation>
        <x14:dataValidation type="list" allowBlank="1" showInputMessage="1" showErrorMessage="1" xr:uid="{41526CE1-8BF1-4B6B-AB9D-5A38D5A2F324}">
          <x14:formula1>
            <xm:f>Liste!$J$2:$J$600</xm:f>
          </x14:formula1>
          <xm:sqref>A5</xm:sqref>
        </x14:dataValidation>
        <x14:dataValidation type="list" allowBlank="1" showInputMessage="1" showErrorMessage="1" xr:uid="{2D8C15F8-081F-4430-9A2C-2F527CA5D794}">
          <x14:formula1>
            <xm:f>Liste!$Q$2:$Q$600</xm:f>
          </x14:formula1>
          <xm:sqref>A8</xm:sqref>
        </x14:dataValidation>
        <x14:dataValidation type="list" allowBlank="1" showInputMessage="1" showErrorMessage="1" xr:uid="{0E5E61DC-8DC1-4426-861A-E899EE063A3B}">
          <x14:formula1>
            <xm:f>Liste!$X$2:$X$600</xm:f>
          </x14:formula1>
          <xm:sqref>A11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A6CF39-24B0-438D-B960-7B51F7095C8E}">
  <dimension ref="A1:AI110"/>
  <sheetViews>
    <sheetView topLeftCell="J1" workbookViewId="0">
      <selection activeCell="AI8" sqref="AI8"/>
    </sheetView>
  </sheetViews>
  <sheetFormatPr baseColWidth="10" defaultColWidth="11.42578125" defaultRowHeight="15" x14ac:dyDescent="0.25"/>
  <cols>
    <col min="1" max="1" width="13.28515625" style="100" bestFit="1" customWidth="1"/>
    <col min="2" max="2" width="14.5703125" bestFit="1" customWidth="1"/>
    <col min="3" max="3" width="64.42578125" bestFit="1" customWidth="1"/>
    <col min="4" max="4" width="8" style="71" bestFit="1" customWidth="1"/>
    <col min="5" max="5" width="13.42578125" style="73" bestFit="1" customWidth="1"/>
    <col min="8" max="8" width="17.7109375" style="100" bestFit="1" customWidth="1"/>
    <col min="9" max="9" width="17.140625" bestFit="1" customWidth="1"/>
    <col min="10" max="10" width="64.28515625" bestFit="1" customWidth="1"/>
    <col min="11" max="11" width="8" style="71" bestFit="1" customWidth="1"/>
    <col min="12" max="12" width="13.42578125" style="73" bestFit="1" customWidth="1"/>
    <col min="15" max="15" width="15" style="100" bestFit="1" customWidth="1"/>
    <col min="16" max="16" width="14.5703125" bestFit="1" customWidth="1"/>
    <col min="17" max="17" width="72.28515625" bestFit="1" customWidth="1"/>
    <col min="18" max="18" width="8.7109375" style="71" bestFit="1" customWidth="1"/>
    <col min="19" max="19" width="15.7109375" bestFit="1" customWidth="1"/>
    <col min="22" max="22" width="19.28515625" style="100" bestFit="1" customWidth="1"/>
    <col min="23" max="23" width="17.140625" bestFit="1" customWidth="1"/>
    <col min="24" max="24" width="79.7109375" bestFit="1" customWidth="1"/>
    <col min="25" max="25" width="10.28515625" style="71" bestFit="1" customWidth="1"/>
    <col min="26" max="26" width="18" style="73" bestFit="1" customWidth="1"/>
    <col min="29" max="29" width="12.5703125" bestFit="1" customWidth="1"/>
    <col min="31" max="31" width="11.5703125" customWidth="1"/>
    <col min="32" max="32" width="12.85546875" bestFit="1" customWidth="1"/>
    <col min="35" max="35" width="17.42578125" bestFit="1" customWidth="1"/>
  </cols>
  <sheetData>
    <row r="1" spans="1:35" x14ac:dyDescent="0.25">
      <c r="A1" s="100" t="s">
        <v>67</v>
      </c>
      <c r="B1" t="s">
        <v>68</v>
      </c>
      <c r="C1" t="s">
        <v>69</v>
      </c>
      <c r="D1" s="71" t="s">
        <v>70</v>
      </c>
      <c r="E1" s="73" t="s">
        <v>71</v>
      </c>
      <c r="H1" s="100" t="s">
        <v>67</v>
      </c>
      <c r="I1" t="s">
        <v>68</v>
      </c>
      <c r="J1" t="s">
        <v>72</v>
      </c>
      <c r="K1" s="71" t="s">
        <v>70</v>
      </c>
      <c r="L1" s="73" t="s">
        <v>71</v>
      </c>
      <c r="O1" s="100" t="s">
        <v>67</v>
      </c>
      <c r="P1" t="s">
        <v>68</v>
      </c>
      <c r="Q1" t="s">
        <v>73</v>
      </c>
      <c r="R1" s="71" t="s">
        <v>70</v>
      </c>
      <c r="S1" t="s">
        <v>71</v>
      </c>
      <c r="V1" s="100" t="s">
        <v>67</v>
      </c>
      <c r="W1" t="s">
        <v>68</v>
      </c>
      <c r="X1" t="s">
        <v>74</v>
      </c>
      <c r="Y1" s="71" t="s">
        <v>70</v>
      </c>
      <c r="Z1" s="73" t="s">
        <v>71</v>
      </c>
      <c r="AC1" t="s">
        <v>75</v>
      </c>
      <c r="AF1" t="s">
        <v>75</v>
      </c>
      <c r="AI1" s="101" t="s">
        <v>75</v>
      </c>
    </row>
    <row r="2" spans="1:35" x14ac:dyDescent="0.25">
      <c r="A2" s="100" t="s">
        <v>76</v>
      </c>
      <c r="B2" t="s">
        <v>77</v>
      </c>
      <c r="C2" t="s">
        <v>78</v>
      </c>
      <c r="D2" s="71">
        <v>5</v>
      </c>
      <c r="E2" s="73" t="s">
        <v>79</v>
      </c>
      <c r="H2" s="100" t="s">
        <v>80</v>
      </c>
      <c r="I2" t="s">
        <v>81</v>
      </c>
      <c r="J2" t="s">
        <v>82</v>
      </c>
      <c r="K2" s="71">
        <v>1.91</v>
      </c>
      <c r="L2" s="73" t="s">
        <v>83</v>
      </c>
      <c r="O2" s="102" t="s">
        <v>84</v>
      </c>
      <c r="P2" s="103" t="s">
        <v>85</v>
      </c>
      <c r="Q2" s="103" t="s">
        <v>61</v>
      </c>
      <c r="R2" s="104">
        <v>4.12</v>
      </c>
      <c r="S2" s="105" t="s">
        <v>86</v>
      </c>
      <c r="V2" s="100" t="s">
        <v>87</v>
      </c>
      <c r="W2" t="s">
        <v>65</v>
      </c>
      <c r="X2" t="s">
        <v>88</v>
      </c>
      <c r="Y2" s="71">
        <v>1.766</v>
      </c>
      <c r="Z2" s="73" t="s">
        <v>89</v>
      </c>
      <c r="AC2" s="75" t="s">
        <v>90</v>
      </c>
      <c r="AF2" s="76" t="s">
        <v>91</v>
      </c>
      <c r="AI2" s="76" t="s">
        <v>92</v>
      </c>
    </row>
    <row r="3" spans="1:35" x14ac:dyDescent="0.25">
      <c r="A3" s="100" t="s">
        <v>93</v>
      </c>
      <c r="B3" t="s">
        <v>54</v>
      </c>
      <c r="C3" t="s">
        <v>94</v>
      </c>
      <c r="D3" s="71">
        <v>7.18</v>
      </c>
      <c r="E3" s="73" t="s">
        <v>95</v>
      </c>
      <c r="H3" t="s">
        <v>96</v>
      </c>
      <c r="I3" t="s">
        <v>85</v>
      </c>
      <c r="J3" t="s">
        <v>97</v>
      </c>
      <c r="K3" s="71">
        <v>17.260000000000002</v>
      </c>
      <c r="L3" s="73" t="s">
        <v>98</v>
      </c>
      <c r="O3" s="106" t="s">
        <v>99</v>
      </c>
      <c r="P3" s="75" t="s">
        <v>85</v>
      </c>
      <c r="Q3" s="75" t="s">
        <v>100</v>
      </c>
      <c r="R3" s="107">
        <v>2.98</v>
      </c>
      <c r="S3" s="108" t="s">
        <v>86</v>
      </c>
      <c r="V3" s="100" t="s">
        <v>101</v>
      </c>
      <c r="W3" t="s">
        <v>65</v>
      </c>
      <c r="X3" t="s">
        <v>102</v>
      </c>
      <c r="Y3" s="71">
        <v>1.6809000000000001</v>
      </c>
      <c r="Z3" s="73" t="s">
        <v>89</v>
      </c>
      <c r="AC3" s="109" t="s">
        <v>103</v>
      </c>
      <c r="AF3" s="75" t="s">
        <v>104</v>
      </c>
      <c r="AI3" s="75" t="s">
        <v>105</v>
      </c>
    </row>
    <row r="4" spans="1:35" x14ac:dyDescent="0.25">
      <c r="A4" s="100" t="s">
        <v>106</v>
      </c>
      <c r="B4" t="s">
        <v>54</v>
      </c>
      <c r="C4" t="s">
        <v>107</v>
      </c>
      <c r="D4" s="71">
        <v>1.76</v>
      </c>
      <c r="E4" s="73" t="s">
        <v>95</v>
      </c>
      <c r="H4" s="100" t="s">
        <v>108</v>
      </c>
      <c r="I4" t="s">
        <v>85</v>
      </c>
      <c r="J4" t="s">
        <v>109</v>
      </c>
      <c r="K4" s="71">
        <v>21.14</v>
      </c>
      <c r="L4" s="73" t="s">
        <v>89</v>
      </c>
      <c r="O4" s="102" t="s">
        <v>110</v>
      </c>
      <c r="P4" s="103" t="s">
        <v>62</v>
      </c>
      <c r="Q4" s="103" t="s">
        <v>111</v>
      </c>
      <c r="R4" s="104">
        <v>1.3</v>
      </c>
      <c r="S4" s="105" t="s">
        <v>86</v>
      </c>
      <c r="V4" s="100" t="s">
        <v>112</v>
      </c>
      <c r="W4" t="s">
        <v>65</v>
      </c>
      <c r="X4" t="s">
        <v>113</v>
      </c>
      <c r="Y4" s="71">
        <v>8.4042999999999992</v>
      </c>
      <c r="Z4" s="73" t="s">
        <v>89</v>
      </c>
      <c r="AC4" s="109" t="s">
        <v>114</v>
      </c>
      <c r="AF4" s="76" t="s">
        <v>115</v>
      </c>
      <c r="AI4" s="76" t="s">
        <v>116</v>
      </c>
    </row>
    <row r="5" spans="1:35" x14ac:dyDescent="0.25">
      <c r="A5" s="100" t="s">
        <v>117</v>
      </c>
      <c r="B5" t="s">
        <v>54</v>
      </c>
      <c r="C5" t="s">
        <v>118</v>
      </c>
      <c r="D5" s="71">
        <v>0.71</v>
      </c>
      <c r="E5" s="73" t="s">
        <v>79</v>
      </c>
      <c r="H5" s="100" t="s">
        <v>119</v>
      </c>
      <c r="I5" t="s">
        <v>65</v>
      </c>
      <c r="J5" t="s">
        <v>120</v>
      </c>
      <c r="K5" s="71">
        <v>114.81</v>
      </c>
      <c r="L5" s="73" t="s">
        <v>89</v>
      </c>
      <c r="O5" s="106" t="s">
        <v>121</v>
      </c>
      <c r="P5" s="75" t="s">
        <v>62</v>
      </c>
      <c r="Q5" s="75" t="s">
        <v>122</v>
      </c>
      <c r="R5" s="107">
        <v>1.5</v>
      </c>
      <c r="S5" s="108" t="s">
        <v>86</v>
      </c>
      <c r="V5" s="100" t="s">
        <v>123</v>
      </c>
      <c r="W5" t="s">
        <v>65</v>
      </c>
      <c r="X5" t="s">
        <v>124</v>
      </c>
      <c r="Y5" s="71">
        <v>2.06</v>
      </c>
      <c r="Z5" s="73" t="s">
        <v>89</v>
      </c>
      <c r="AC5" s="109" t="s">
        <v>125</v>
      </c>
      <c r="AF5" s="75" t="s">
        <v>126</v>
      </c>
      <c r="AI5" s="75" t="s">
        <v>127</v>
      </c>
    </row>
    <row r="6" spans="1:35" x14ac:dyDescent="0.25">
      <c r="A6" s="100" t="s">
        <v>128</v>
      </c>
      <c r="B6" t="s">
        <v>54</v>
      </c>
      <c r="C6" t="s">
        <v>129</v>
      </c>
      <c r="D6" s="71">
        <v>0.74</v>
      </c>
      <c r="E6" s="73" t="s">
        <v>79</v>
      </c>
      <c r="H6" s="100" t="s">
        <v>130</v>
      </c>
      <c r="I6" t="s">
        <v>85</v>
      </c>
      <c r="J6" t="s">
        <v>131</v>
      </c>
      <c r="K6" s="71">
        <v>31.41</v>
      </c>
      <c r="L6" s="73" t="s">
        <v>89</v>
      </c>
      <c r="O6" s="102" t="s">
        <v>132</v>
      </c>
      <c r="P6" s="103" t="s">
        <v>62</v>
      </c>
      <c r="Q6" s="103" t="s">
        <v>133</v>
      </c>
      <c r="R6" s="104">
        <v>3.85</v>
      </c>
      <c r="S6" s="105" t="s">
        <v>86</v>
      </c>
      <c r="V6" s="100" t="s">
        <v>134</v>
      </c>
      <c r="W6" t="s">
        <v>59</v>
      </c>
      <c r="X6" t="s">
        <v>135</v>
      </c>
      <c r="Y6" s="71">
        <v>25.13</v>
      </c>
      <c r="Z6" s="73" t="s">
        <v>136</v>
      </c>
      <c r="AC6" s="75" t="s">
        <v>137</v>
      </c>
      <c r="AF6" s="76" t="s">
        <v>138</v>
      </c>
      <c r="AI6" s="76" t="s">
        <v>139</v>
      </c>
    </row>
    <row r="7" spans="1:35" x14ac:dyDescent="0.25">
      <c r="A7" s="100" t="s">
        <v>140</v>
      </c>
      <c r="B7" t="s">
        <v>54</v>
      </c>
      <c r="C7" t="s">
        <v>141</v>
      </c>
      <c r="D7" s="71">
        <v>2.38</v>
      </c>
      <c r="E7" s="73" t="s">
        <v>79</v>
      </c>
      <c r="H7" s="100" t="s">
        <v>142</v>
      </c>
      <c r="I7" t="s">
        <v>81</v>
      </c>
      <c r="J7" t="s">
        <v>143</v>
      </c>
      <c r="K7" s="71">
        <v>18.920000000000002</v>
      </c>
      <c r="L7" s="73" t="s">
        <v>144</v>
      </c>
      <c r="O7" s="106" t="s">
        <v>145</v>
      </c>
      <c r="P7" s="75" t="s">
        <v>62</v>
      </c>
      <c r="Q7" s="75" t="s">
        <v>146</v>
      </c>
      <c r="R7" s="107">
        <v>4.41</v>
      </c>
      <c r="S7" s="108" t="s">
        <v>86</v>
      </c>
      <c r="V7" s="100" t="s">
        <v>147</v>
      </c>
      <c r="W7" t="s">
        <v>56</v>
      </c>
      <c r="X7" t="s">
        <v>148</v>
      </c>
      <c r="Y7" s="71">
        <v>70.489999999999995</v>
      </c>
      <c r="Z7" s="73" t="s">
        <v>149</v>
      </c>
      <c r="AC7" s="75" t="s">
        <v>150</v>
      </c>
      <c r="AF7" s="75" t="s">
        <v>151</v>
      </c>
      <c r="AI7" s="76" t="s">
        <v>71</v>
      </c>
    </row>
    <row r="8" spans="1:35" x14ac:dyDescent="0.25">
      <c r="A8" s="100" t="s">
        <v>152</v>
      </c>
      <c r="B8" t="s">
        <v>54</v>
      </c>
      <c r="C8" t="s">
        <v>153</v>
      </c>
      <c r="D8" s="71">
        <v>2.4900000000000002</v>
      </c>
      <c r="E8" s="73" t="s">
        <v>79</v>
      </c>
      <c r="H8" s="100" t="s">
        <v>154</v>
      </c>
      <c r="I8" t="s">
        <v>85</v>
      </c>
      <c r="J8" t="s">
        <v>155</v>
      </c>
      <c r="K8" s="71">
        <v>23.36</v>
      </c>
      <c r="L8" s="73" t="s">
        <v>156</v>
      </c>
      <c r="O8" s="102" t="s">
        <v>157</v>
      </c>
      <c r="P8" s="103" t="s">
        <v>62</v>
      </c>
      <c r="Q8" s="103" t="s">
        <v>158</v>
      </c>
      <c r="R8" s="104">
        <v>60.16</v>
      </c>
      <c r="S8" s="105" t="s">
        <v>86</v>
      </c>
      <c r="V8" s="100" t="s">
        <v>159</v>
      </c>
      <c r="W8" t="s">
        <v>59</v>
      </c>
      <c r="X8" t="s">
        <v>160</v>
      </c>
      <c r="Y8" s="71">
        <v>29.57</v>
      </c>
      <c r="Z8" s="73" t="s">
        <v>89</v>
      </c>
      <c r="AC8" s="109" t="s">
        <v>161</v>
      </c>
      <c r="AF8" s="76" t="s">
        <v>162</v>
      </c>
      <c r="AI8" s="75" t="s">
        <v>163</v>
      </c>
    </row>
    <row r="9" spans="1:35" x14ac:dyDescent="0.25">
      <c r="A9" s="100" t="s">
        <v>164</v>
      </c>
      <c r="B9" t="s">
        <v>54</v>
      </c>
      <c r="C9" t="s">
        <v>165</v>
      </c>
      <c r="D9" s="71">
        <v>7.44</v>
      </c>
      <c r="E9" s="73" t="s">
        <v>79</v>
      </c>
      <c r="H9" s="100" t="s">
        <v>166</v>
      </c>
      <c r="I9" t="s">
        <v>81</v>
      </c>
      <c r="J9" t="s">
        <v>167</v>
      </c>
      <c r="K9" s="71">
        <v>26.09</v>
      </c>
      <c r="L9" s="73" t="s">
        <v>156</v>
      </c>
      <c r="O9" s="106" t="s">
        <v>168</v>
      </c>
      <c r="P9" s="75" t="s">
        <v>62</v>
      </c>
      <c r="Q9" s="75" t="s">
        <v>169</v>
      </c>
      <c r="R9" s="107">
        <v>11.13</v>
      </c>
      <c r="S9" s="108" t="s">
        <v>86</v>
      </c>
      <c r="V9" s="100" t="s">
        <v>170</v>
      </c>
      <c r="W9" t="s">
        <v>171</v>
      </c>
      <c r="X9" t="s">
        <v>172</v>
      </c>
      <c r="Y9" s="71">
        <v>81.400000000000006</v>
      </c>
      <c r="Z9" s="73" t="s">
        <v>136</v>
      </c>
      <c r="AF9" s="75" t="s">
        <v>173</v>
      </c>
      <c r="AI9" s="75"/>
    </row>
    <row r="10" spans="1:35" x14ac:dyDescent="0.25">
      <c r="A10" s="100" t="s">
        <v>174</v>
      </c>
      <c r="B10" t="s">
        <v>54</v>
      </c>
      <c r="C10" t="s">
        <v>175</v>
      </c>
      <c r="D10" s="71">
        <v>1.84</v>
      </c>
      <c r="E10" s="73" t="s">
        <v>95</v>
      </c>
      <c r="H10" s="100" t="s">
        <v>176</v>
      </c>
      <c r="I10" t="s">
        <v>81</v>
      </c>
      <c r="J10" t="s">
        <v>177</v>
      </c>
      <c r="K10" s="71">
        <v>20.82</v>
      </c>
      <c r="L10" s="73" t="s">
        <v>178</v>
      </c>
      <c r="O10" s="102" t="s">
        <v>179</v>
      </c>
      <c r="P10" s="103" t="s">
        <v>62</v>
      </c>
      <c r="Q10" s="103" t="s">
        <v>180</v>
      </c>
      <c r="R10" s="104">
        <v>4.55</v>
      </c>
      <c r="S10" s="105" t="s">
        <v>86</v>
      </c>
      <c r="V10" s="110">
        <v>359178</v>
      </c>
      <c r="W10" t="s">
        <v>56</v>
      </c>
      <c r="X10" t="s">
        <v>181</v>
      </c>
      <c r="Y10" s="71">
        <v>64.25</v>
      </c>
      <c r="Z10" s="73" t="s">
        <v>149</v>
      </c>
      <c r="AF10" s="76" t="s">
        <v>182</v>
      </c>
      <c r="AI10" s="76"/>
    </row>
    <row r="11" spans="1:35" x14ac:dyDescent="0.25">
      <c r="A11" s="100" t="s">
        <v>183</v>
      </c>
      <c r="B11" t="s">
        <v>54</v>
      </c>
      <c r="C11" t="s">
        <v>184</v>
      </c>
      <c r="D11" s="71">
        <v>7.59</v>
      </c>
      <c r="E11" s="73" t="s">
        <v>185</v>
      </c>
      <c r="H11" s="100" t="s">
        <v>186</v>
      </c>
      <c r="I11" t="s">
        <v>63</v>
      </c>
      <c r="J11" t="s">
        <v>187</v>
      </c>
      <c r="K11" s="71">
        <v>1.71</v>
      </c>
      <c r="L11" s="73" t="s">
        <v>188</v>
      </c>
      <c r="O11" s="106" t="s">
        <v>189</v>
      </c>
      <c r="P11" s="75" t="s">
        <v>85</v>
      </c>
      <c r="Q11" s="75" t="s">
        <v>190</v>
      </c>
      <c r="R11" s="107">
        <v>58.92</v>
      </c>
      <c r="S11" s="108" t="s">
        <v>191</v>
      </c>
      <c r="V11" s="100" t="s">
        <v>192</v>
      </c>
      <c r="W11" t="s">
        <v>56</v>
      </c>
      <c r="X11" t="s">
        <v>193</v>
      </c>
      <c r="Y11" s="71">
        <v>149.4</v>
      </c>
      <c r="Z11" s="73" t="s">
        <v>149</v>
      </c>
      <c r="AF11" s="75" t="s">
        <v>194</v>
      </c>
      <c r="AI11" s="75"/>
    </row>
    <row r="12" spans="1:35" x14ac:dyDescent="0.25">
      <c r="A12" s="100" t="s">
        <v>195</v>
      </c>
      <c r="B12" t="s">
        <v>54</v>
      </c>
      <c r="C12" t="s">
        <v>196</v>
      </c>
      <c r="D12" s="71">
        <v>29.29</v>
      </c>
      <c r="E12" s="73" t="s">
        <v>185</v>
      </c>
      <c r="H12" s="100" t="s">
        <v>197</v>
      </c>
      <c r="I12" t="s">
        <v>81</v>
      </c>
      <c r="J12" t="s">
        <v>198</v>
      </c>
      <c r="K12" s="71">
        <v>107.99</v>
      </c>
      <c r="L12" s="73" t="s">
        <v>199</v>
      </c>
      <c r="O12" s="102" t="s">
        <v>200</v>
      </c>
      <c r="P12" s="103" t="s">
        <v>85</v>
      </c>
      <c r="Q12" s="103" t="s">
        <v>201</v>
      </c>
      <c r="R12" s="104">
        <v>3.52</v>
      </c>
      <c r="S12" s="105" t="s">
        <v>191</v>
      </c>
      <c r="V12" s="110">
        <v>359178</v>
      </c>
      <c r="W12" t="s">
        <v>56</v>
      </c>
      <c r="X12" t="s">
        <v>202</v>
      </c>
      <c r="Y12" s="71">
        <v>126.22</v>
      </c>
      <c r="Z12" s="73" t="s">
        <v>149</v>
      </c>
      <c r="AF12" s="76" t="s">
        <v>203</v>
      </c>
      <c r="AI12" s="76"/>
    </row>
    <row r="13" spans="1:35" x14ac:dyDescent="0.25">
      <c r="A13" s="100" t="s">
        <v>204</v>
      </c>
      <c r="B13" t="s">
        <v>54</v>
      </c>
      <c r="C13" t="s">
        <v>205</v>
      </c>
      <c r="D13" s="71">
        <v>5.88</v>
      </c>
      <c r="E13" s="73" t="s">
        <v>185</v>
      </c>
      <c r="H13" s="100" t="s">
        <v>206</v>
      </c>
      <c r="I13" t="s">
        <v>81</v>
      </c>
      <c r="J13" t="s">
        <v>207</v>
      </c>
      <c r="K13" s="71">
        <v>107.99</v>
      </c>
      <c r="L13" s="73" t="s">
        <v>199</v>
      </c>
      <c r="O13" s="106" t="s">
        <v>208</v>
      </c>
      <c r="P13" s="75" t="s">
        <v>85</v>
      </c>
      <c r="Q13" s="75" t="s">
        <v>209</v>
      </c>
      <c r="R13" s="107">
        <v>6.95</v>
      </c>
      <c r="S13" s="108" t="s">
        <v>191</v>
      </c>
      <c r="V13" s="100" t="s">
        <v>210</v>
      </c>
      <c r="W13" t="s">
        <v>56</v>
      </c>
      <c r="X13" t="s">
        <v>211</v>
      </c>
      <c r="Y13" s="71">
        <v>60.9</v>
      </c>
      <c r="Z13" s="73" t="s">
        <v>149</v>
      </c>
      <c r="AF13" s="75"/>
      <c r="AI13" s="75"/>
    </row>
    <row r="14" spans="1:35" x14ac:dyDescent="0.25">
      <c r="A14" s="100" t="s">
        <v>212</v>
      </c>
      <c r="B14" t="s">
        <v>54</v>
      </c>
      <c r="C14" t="s">
        <v>213</v>
      </c>
      <c r="D14" s="71">
        <v>2.74</v>
      </c>
      <c r="E14" s="73" t="s">
        <v>95</v>
      </c>
      <c r="H14" s="100" t="s">
        <v>214</v>
      </c>
      <c r="I14" t="s">
        <v>81</v>
      </c>
      <c r="J14" t="s">
        <v>215</v>
      </c>
      <c r="K14" s="71">
        <v>107.99</v>
      </c>
      <c r="L14" s="73" t="s">
        <v>199</v>
      </c>
      <c r="O14" s="102" t="s">
        <v>216</v>
      </c>
      <c r="P14" s="103" t="s">
        <v>85</v>
      </c>
      <c r="Q14" s="103" t="s">
        <v>217</v>
      </c>
      <c r="R14" s="104">
        <v>5.59</v>
      </c>
      <c r="S14" s="105" t="s">
        <v>191</v>
      </c>
      <c r="V14" s="100" t="s">
        <v>218</v>
      </c>
      <c r="W14" t="s">
        <v>56</v>
      </c>
      <c r="X14" t="s">
        <v>219</v>
      </c>
      <c r="Y14" s="71">
        <v>60.75</v>
      </c>
      <c r="Z14" s="73" t="s">
        <v>149</v>
      </c>
      <c r="AF14" s="76"/>
    </row>
    <row r="15" spans="1:35" x14ac:dyDescent="0.25">
      <c r="A15" s="100" t="s">
        <v>220</v>
      </c>
      <c r="B15" t="s">
        <v>54</v>
      </c>
      <c r="C15" t="s">
        <v>221</v>
      </c>
      <c r="D15" s="71">
        <v>37.659999999999997</v>
      </c>
      <c r="E15" s="73" t="s">
        <v>95</v>
      </c>
      <c r="H15" s="100" t="s">
        <v>222</v>
      </c>
      <c r="I15" t="s">
        <v>81</v>
      </c>
      <c r="J15" t="s">
        <v>223</v>
      </c>
      <c r="K15" s="71">
        <v>107.99</v>
      </c>
      <c r="L15" s="73" t="s">
        <v>199</v>
      </c>
      <c r="O15" s="75" t="s">
        <v>224</v>
      </c>
      <c r="P15" s="75" t="s">
        <v>62</v>
      </c>
      <c r="Q15" s="75" t="s">
        <v>225</v>
      </c>
      <c r="R15" s="107">
        <v>34.72</v>
      </c>
      <c r="S15" s="108" t="s">
        <v>191</v>
      </c>
      <c r="V15" s="100" t="s">
        <v>226</v>
      </c>
      <c r="W15" t="s">
        <v>56</v>
      </c>
      <c r="X15" t="s">
        <v>227</v>
      </c>
      <c r="Y15" s="71">
        <v>49.37</v>
      </c>
      <c r="Z15" s="73" t="s">
        <v>149</v>
      </c>
    </row>
    <row r="16" spans="1:35" x14ac:dyDescent="0.25">
      <c r="A16" s="100" t="s">
        <v>228</v>
      </c>
      <c r="B16" t="s">
        <v>54</v>
      </c>
      <c r="C16" t="s">
        <v>229</v>
      </c>
      <c r="D16" s="71">
        <v>17.84</v>
      </c>
      <c r="E16" s="73" t="s">
        <v>79</v>
      </c>
      <c r="H16" s="100" t="s">
        <v>230</v>
      </c>
      <c r="I16" t="s">
        <v>81</v>
      </c>
      <c r="J16" t="s">
        <v>231</v>
      </c>
      <c r="K16" s="71">
        <v>107.99</v>
      </c>
      <c r="L16" s="73" t="s">
        <v>199</v>
      </c>
      <c r="O16" s="111" t="s">
        <v>232</v>
      </c>
      <c r="P16" s="103" t="s">
        <v>62</v>
      </c>
      <c r="Q16" s="103" t="s">
        <v>233</v>
      </c>
      <c r="R16" s="104">
        <v>35.950000000000003</v>
      </c>
      <c r="S16" s="105" t="s">
        <v>191</v>
      </c>
      <c r="V16" s="100" t="s">
        <v>234</v>
      </c>
      <c r="W16" t="s">
        <v>56</v>
      </c>
      <c r="X16" t="s">
        <v>235</v>
      </c>
      <c r="Y16" s="71">
        <v>15.96</v>
      </c>
      <c r="Z16" s="73" t="s">
        <v>149</v>
      </c>
    </row>
    <row r="17" spans="1:26" x14ac:dyDescent="0.25">
      <c r="A17" s="100" t="s">
        <v>236</v>
      </c>
      <c r="B17" t="s">
        <v>54</v>
      </c>
      <c r="C17" t="s">
        <v>237</v>
      </c>
      <c r="D17" s="71">
        <v>8.42</v>
      </c>
      <c r="E17" s="73" t="s">
        <v>79</v>
      </c>
      <c r="H17" s="100" t="s">
        <v>238</v>
      </c>
      <c r="I17" t="s">
        <v>81</v>
      </c>
      <c r="J17" t="s">
        <v>239</v>
      </c>
      <c r="K17" s="71">
        <v>107.99</v>
      </c>
      <c r="L17" s="73" t="s">
        <v>199</v>
      </c>
      <c r="O17" s="106" t="s">
        <v>240</v>
      </c>
      <c r="P17" s="75" t="s">
        <v>85</v>
      </c>
      <c r="Q17" s="75" t="s">
        <v>241</v>
      </c>
      <c r="R17" s="107">
        <v>17.510000000000002</v>
      </c>
      <c r="S17" s="108" t="s">
        <v>191</v>
      </c>
      <c r="V17" s="100" t="s">
        <v>242</v>
      </c>
      <c r="W17" t="s">
        <v>171</v>
      </c>
      <c r="X17" t="s">
        <v>243</v>
      </c>
      <c r="Y17" s="71">
        <v>8.14</v>
      </c>
      <c r="Z17" s="73" t="s">
        <v>136</v>
      </c>
    </row>
    <row r="18" spans="1:26" x14ac:dyDescent="0.25">
      <c r="A18" s="100" t="s">
        <v>244</v>
      </c>
      <c r="B18" t="s">
        <v>54</v>
      </c>
      <c r="C18" t="s">
        <v>245</v>
      </c>
      <c r="D18" s="71">
        <v>10.5</v>
      </c>
      <c r="E18" s="73" t="s">
        <v>185</v>
      </c>
      <c r="H18" s="100" t="s">
        <v>246</v>
      </c>
      <c r="I18" t="s">
        <v>81</v>
      </c>
      <c r="J18" t="s">
        <v>247</v>
      </c>
      <c r="K18" s="71">
        <v>107.99</v>
      </c>
      <c r="L18" s="73" t="s">
        <v>199</v>
      </c>
      <c r="O18" s="102" t="s">
        <v>248</v>
      </c>
      <c r="P18" s="103" t="s">
        <v>62</v>
      </c>
      <c r="Q18" s="103" t="s">
        <v>249</v>
      </c>
      <c r="R18" s="104">
        <v>36.78</v>
      </c>
      <c r="S18" s="105" t="s">
        <v>250</v>
      </c>
      <c r="V18" s="100" t="s">
        <v>251</v>
      </c>
      <c r="W18" t="s">
        <v>171</v>
      </c>
      <c r="X18" t="s">
        <v>252</v>
      </c>
      <c r="Y18" s="71">
        <v>7.04</v>
      </c>
      <c r="Z18" s="73" t="s">
        <v>136</v>
      </c>
    </row>
    <row r="19" spans="1:26" x14ac:dyDescent="0.25">
      <c r="A19" s="100" t="s">
        <v>253</v>
      </c>
      <c r="B19" t="s">
        <v>54</v>
      </c>
      <c r="C19" t="s">
        <v>254</v>
      </c>
      <c r="D19" s="71">
        <v>8.3800000000000008</v>
      </c>
      <c r="E19" s="73" t="s">
        <v>185</v>
      </c>
      <c r="H19" s="100" t="s">
        <v>255</v>
      </c>
      <c r="I19" t="s">
        <v>81</v>
      </c>
      <c r="J19" t="s">
        <v>256</v>
      </c>
      <c r="K19" s="71">
        <v>107.99</v>
      </c>
      <c r="L19" s="73" t="s">
        <v>199</v>
      </c>
      <c r="O19" s="106" t="s">
        <v>257</v>
      </c>
      <c r="P19" s="75" t="s">
        <v>85</v>
      </c>
      <c r="Q19" s="75" t="s">
        <v>258</v>
      </c>
      <c r="R19" s="107">
        <v>10.95</v>
      </c>
      <c r="S19" s="108" t="s">
        <v>250</v>
      </c>
      <c r="V19" t="s">
        <v>259</v>
      </c>
      <c r="W19" t="s">
        <v>63</v>
      </c>
      <c r="X19" t="s">
        <v>260</v>
      </c>
      <c r="Y19" s="71">
        <v>2245</v>
      </c>
      <c r="Z19" s="73" t="s">
        <v>261</v>
      </c>
    </row>
    <row r="20" spans="1:26" x14ac:dyDescent="0.25">
      <c r="A20" s="100" t="s">
        <v>262</v>
      </c>
      <c r="B20" t="s">
        <v>54</v>
      </c>
      <c r="C20" t="s">
        <v>263</v>
      </c>
      <c r="D20" s="71">
        <v>8.4700000000000006</v>
      </c>
      <c r="E20" s="73" t="s">
        <v>79</v>
      </c>
      <c r="H20" s="100" t="s">
        <v>264</v>
      </c>
      <c r="I20" t="s">
        <v>81</v>
      </c>
      <c r="J20" t="s">
        <v>265</v>
      </c>
      <c r="K20" s="71">
        <v>107.99</v>
      </c>
      <c r="L20" s="73" t="s">
        <v>199</v>
      </c>
      <c r="O20" s="102" t="s">
        <v>266</v>
      </c>
      <c r="P20" s="103" t="s">
        <v>85</v>
      </c>
      <c r="Q20" s="103" t="s">
        <v>267</v>
      </c>
      <c r="R20" s="104">
        <v>10.95</v>
      </c>
      <c r="S20" s="105" t="s">
        <v>250</v>
      </c>
      <c r="V20" s="100" t="s">
        <v>268</v>
      </c>
      <c r="W20" t="s">
        <v>269</v>
      </c>
      <c r="X20" t="s">
        <v>270</v>
      </c>
      <c r="Y20" s="71">
        <v>857</v>
      </c>
      <c r="Z20" s="73" t="s">
        <v>261</v>
      </c>
    </row>
    <row r="21" spans="1:26" x14ac:dyDescent="0.25">
      <c r="A21" s="110">
        <v>29960</v>
      </c>
      <c r="B21" t="s">
        <v>54</v>
      </c>
      <c r="C21" t="s">
        <v>271</v>
      </c>
      <c r="D21" s="71">
        <v>124.21</v>
      </c>
      <c r="E21" s="73" t="s">
        <v>185</v>
      </c>
      <c r="H21" s="100" t="s">
        <v>272</v>
      </c>
      <c r="I21" t="s">
        <v>81</v>
      </c>
      <c r="J21" t="s">
        <v>273</v>
      </c>
      <c r="K21" s="71">
        <v>107.99</v>
      </c>
      <c r="L21" s="73" t="s">
        <v>199</v>
      </c>
      <c r="O21" s="106" t="s">
        <v>274</v>
      </c>
      <c r="P21" s="75" t="s">
        <v>85</v>
      </c>
      <c r="Q21" s="75" t="s">
        <v>275</v>
      </c>
      <c r="R21" s="107">
        <v>10.95</v>
      </c>
      <c r="S21" s="108" t="s">
        <v>250</v>
      </c>
      <c r="V21" s="100" t="s">
        <v>276</v>
      </c>
      <c r="W21" t="s">
        <v>63</v>
      </c>
      <c r="X21" t="s">
        <v>66</v>
      </c>
      <c r="Y21" s="71">
        <v>2.2000000000000002</v>
      </c>
      <c r="Z21" s="73" t="s">
        <v>277</v>
      </c>
    </row>
    <row r="22" spans="1:26" x14ac:dyDescent="0.25">
      <c r="A22" s="100" t="s">
        <v>278</v>
      </c>
      <c r="B22" t="s">
        <v>54</v>
      </c>
      <c r="C22" t="s">
        <v>279</v>
      </c>
      <c r="D22" s="71">
        <v>60.06</v>
      </c>
      <c r="E22" s="73" t="s">
        <v>185</v>
      </c>
      <c r="H22" s="100" t="s">
        <v>280</v>
      </c>
      <c r="I22" t="s">
        <v>81</v>
      </c>
      <c r="J22" t="s">
        <v>281</v>
      </c>
      <c r="K22" s="71">
        <v>107.99</v>
      </c>
      <c r="L22" s="73" t="s">
        <v>199</v>
      </c>
      <c r="O22" s="103" t="s">
        <v>282</v>
      </c>
      <c r="P22" s="103" t="s">
        <v>62</v>
      </c>
      <c r="Q22" s="103" t="s">
        <v>283</v>
      </c>
      <c r="R22" s="104">
        <v>51.04</v>
      </c>
      <c r="S22" s="105" t="s">
        <v>250</v>
      </c>
      <c r="V22" s="100" t="s">
        <v>284</v>
      </c>
      <c r="W22" t="s">
        <v>63</v>
      </c>
      <c r="X22" t="s">
        <v>285</v>
      </c>
      <c r="Y22" s="71">
        <v>22.7</v>
      </c>
      <c r="Z22" s="73" t="s">
        <v>277</v>
      </c>
    </row>
    <row r="23" spans="1:26" x14ac:dyDescent="0.25">
      <c r="A23" s="100" t="s">
        <v>286</v>
      </c>
      <c r="B23" t="s">
        <v>54</v>
      </c>
      <c r="C23" t="s">
        <v>287</v>
      </c>
      <c r="D23" s="71">
        <v>0.86</v>
      </c>
      <c r="E23" s="73" t="s">
        <v>95</v>
      </c>
      <c r="H23" s="100" t="s">
        <v>288</v>
      </c>
      <c r="I23" t="s">
        <v>81</v>
      </c>
      <c r="J23" t="s">
        <v>289</v>
      </c>
      <c r="K23" s="71">
        <v>107.99</v>
      </c>
      <c r="L23" s="73" t="s">
        <v>290</v>
      </c>
      <c r="O23" s="106">
        <v>28689</v>
      </c>
      <c r="P23" s="75" t="s">
        <v>54</v>
      </c>
      <c r="Q23" s="75" t="s">
        <v>291</v>
      </c>
      <c r="R23" s="107">
        <v>3.41</v>
      </c>
      <c r="S23" s="108" t="s">
        <v>250</v>
      </c>
      <c r="V23" s="100" t="s">
        <v>292</v>
      </c>
      <c r="W23" t="s">
        <v>63</v>
      </c>
      <c r="X23" t="s">
        <v>293</v>
      </c>
      <c r="Y23" s="71">
        <v>7.3</v>
      </c>
      <c r="Z23" s="73" t="s">
        <v>277</v>
      </c>
    </row>
    <row r="24" spans="1:26" x14ac:dyDescent="0.25">
      <c r="A24" s="100" t="s">
        <v>294</v>
      </c>
      <c r="B24" t="s">
        <v>54</v>
      </c>
      <c r="C24" t="s">
        <v>295</v>
      </c>
      <c r="D24" s="71">
        <v>0.37</v>
      </c>
      <c r="E24" s="73" t="s">
        <v>95</v>
      </c>
      <c r="H24" s="100" t="s">
        <v>296</v>
      </c>
      <c r="I24" t="s">
        <v>81</v>
      </c>
      <c r="J24" t="s">
        <v>297</v>
      </c>
      <c r="K24" s="71">
        <v>107.99</v>
      </c>
      <c r="L24" s="73" t="s">
        <v>290</v>
      </c>
      <c r="O24" s="102" t="s">
        <v>298</v>
      </c>
      <c r="P24" s="103" t="s">
        <v>62</v>
      </c>
      <c r="Q24" s="103" t="s">
        <v>299</v>
      </c>
      <c r="R24" s="104">
        <v>2.78</v>
      </c>
      <c r="S24" s="105" t="s">
        <v>250</v>
      </c>
      <c r="V24" s="100" t="s">
        <v>300</v>
      </c>
      <c r="W24" t="s">
        <v>63</v>
      </c>
      <c r="X24" t="s">
        <v>301</v>
      </c>
      <c r="Y24" s="71">
        <v>10.1</v>
      </c>
      <c r="Z24" s="73" t="s">
        <v>302</v>
      </c>
    </row>
    <row r="25" spans="1:26" x14ac:dyDescent="0.25">
      <c r="A25" s="100" t="s">
        <v>303</v>
      </c>
      <c r="B25" t="s">
        <v>54</v>
      </c>
      <c r="C25" t="s">
        <v>304</v>
      </c>
      <c r="D25" s="71">
        <v>46.5</v>
      </c>
      <c r="E25" s="73" t="s">
        <v>95</v>
      </c>
      <c r="H25" s="100" t="s">
        <v>305</v>
      </c>
      <c r="I25" t="s">
        <v>85</v>
      </c>
      <c r="J25" t="s">
        <v>306</v>
      </c>
      <c r="K25" s="71">
        <v>13.24</v>
      </c>
      <c r="L25" s="73" t="s">
        <v>144</v>
      </c>
      <c r="O25" s="106" t="s">
        <v>307</v>
      </c>
      <c r="P25" s="75" t="s">
        <v>62</v>
      </c>
      <c r="Q25" s="75" t="s">
        <v>308</v>
      </c>
      <c r="R25" s="107">
        <v>490</v>
      </c>
      <c r="S25" s="108" t="s">
        <v>309</v>
      </c>
      <c r="V25" s="100" t="s">
        <v>310</v>
      </c>
      <c r="W25" t="s">
        <v>63</v>
      </c>
      <c r="X25" t="s">
        <v>311</v>
      </c>
      <c r="Y25" s="71">
        <v>2.2000000000000002</v>
      </c>
      <c r="Z25" s="73" t="s">
        <v>277</v>
      </c>
    </row>
    <row r="26" spans="1:26" x14ac:dyDescent="0.25">
      <c r="A26" s="100" t="s">
        <v>312</v>
      </c>
      <c r="B26" t="s">
        <v>54</v>
      </c>
      <c r="C26" t="s">
        <v>313</v>
      </c>
      <c r="D26" s="71">
        <v>29.04</v>
      </c>
      <c r="E26" s="73" t="s">
        <v>79</v>
      </c>
      <c r="H26" s="100" t="s">
        <v>314</v>
      </c>
      <c r="I26" t="s">
        <v>85</v>
      </c>
      <c r="J26" t="s">
        <v>315</v>
      </c>
      <c r="K26" s="71">
        <v>13.24</v>
      </c>
      <c r="L26" s="73" t="s">
        <v>144</v>
      </c>
      <c r="O26" s="102" t="s">
        <v>316</v>
      </c>
      <c r="P26" s="103" t="s">
        <v>85</v>
      </c>
      <c r="Q26" s="103" t="s">
        <v>317</v>
      </c>
      <c r="R26" s="104">
        <v>30.75</v>
      </c>
      <c r="S26" s="105" t="s">
        <v>318</v>
      </c>
      <c r="V26" s="100" t="s">
        <v>319</v>
      </c>
      <c r="W26" t="s">
        <v>63</v>
      </c>
      <c r="X26" t="s">
        <v>320</v>
      </c>
      <c r="Y26" s="71">
        <v>22.7</v>
      </c>
      <c r="Z26" s="73" t="s">
        <v>277</v>
      </c>
    </row>
    <row r="27" spans="1:26" x14ac:dyDescent="0.25">
      <c r="A27" s="100" t="s">
        <v>321</v>
      </c>
      <c r="B27" t="s">
        <v>54</v>
      </c>
      <c r="C27" t="s">
        <v>322</v>
      </c>
      <c r="D27" s="71">
        <v>2.06</v>
      </c>
      <c r="E27" s="73" t="s">
        <v>95</v>
      </c>
      <c r="H27" s="100" t="s">
        <v>323</v>
      </c>
      <c r="I27" t="s">
        <v>85</v>
      </c>
      <c r="J27" t="s">
        <v>324</v>
      </c>
      <c r="K27" s="71">
        <v>13.24</v>
      </c>
      <c r="L27" s="73" t="s">
        <v>144</v>
      </c>
      <c r="O27" s="75" t="s">
        <v>325</v>
      </c>
      <c r="P27" s="75" t="s">
        <v>326</v>
      </c>
      <c r="Q27" s="75" t="s">
        <v>327</v>
      </c>
      <c r="R27" s="107">
        <v>257.04000000000002</v>
      </c>
      <c r="S27" s="108" t="s">
        <v>328</v>
      </c>
      <c r="V27" s="100" t="s">
        <v>329</v>
      </c>
      <c r="W27" t="s">
        <v>63</v>
      </c>
      <c r="X27" t="s">
        <v>330</v>
      </c>
      <c r="Y27" s="71">
        <v>7.3</v>
      </c>
      <c r="Z27" s="73" t="s">
        <v>277</v>
      </c>
    </row>
    <row r="28" spans="1:26" x14ac:dyDescent="0.25">
      <c r="A28" s="100" t="s">
        <v>331</v>
      </c>
      <c r="B28" t="s">
        <v>54</v>
      </c>
      <c r="C28" t="s">
        <v>332</v>
      </c>
      <c r="D28" s="71">
        <v>7.92</v>
      </c>
      <c r="E28" s="73" t="s">
        <v>95</v>
      </c>
      <c r="H28" s="100" t="s">
        <v>333</v>
      </c>
      <c r="I28" t="s">
        <v>85</v>
      </c>
      <c r="J28" t="s">
        <v>334</v>
      </c>
      <c r="K28" s="71">
        <v>13.24</v>
      </c>
      <c r="L28" s="73" t="s">
        <v>144</v>
      </c>
      <c r="O28" s="103" t="s">
        <v>335</v>
      </c>
      <c r="P28" s="103" t="s">
        <v>62</v>
      </c>
      <c r="Q28" s="103" t="s">
        <v>336</v>
      </c>
      <c r="R28" s="104">
        <v>2.36</v>
      </c>
      <c r="S28" s="105" t="s">
        <v>328</v>
      </c>
      <c r="V28" s="100" t="s">
        <v>337</v>
      </c>
      <c r="W28" t="s">
        <v>63</v>
      </c>
      <c r="X28" t="s">
        <v>338</v>
      </c>
      <c r="Y28" s="71">
        <v>10.1</v>
      </c>
      <c r="Z28" s="73" t="s">
        <v>277</v>
      </c>
    </row>
    <row r="29" spans="1:26" x14ac:dyDescent="0.25">
      <c r="A29" s="100" t="s">
        <v>339</v>
      </c>
      <c r="B29" t="s">
        <v>54</v>
      </c>
      <c r="C29" t="s">
        <v>340</v>
      </c>
      <c r="D29" s="71">
        <v>0.4</v>
      </c>
      <c r="E29" s="73" t="s">
        <v>95</v>
      </c>
      <c r="H29" s="100" t="s">
        <v>341</v>
      </c>
      <c r="I29" t="s">
        <v>85</v>
      </c>
      <c r="J29" t="s">
        <v>342</v>
      </c>
      <c r="K29" s="71">
        <v>13.24</v>
      </c>
      <c r="L29" s="73" t="s">
        <v>144</v>
      </c>
      <c r="O29" s="75" t="s">
        <v>343</v>
      </c>
      <c r="P29" s="75" t="s">
        <v>85</v>
      </c>
      <c r="Q29" s="75" t="s">
        <v>344</v>
      </c>
      <c r="R29" s="107">
        <v>12.67</v>
      </c>
      <c r="S29" s="108" t="s">
        <v>86</v>
      </c>
      <c r="V29" s="100" t="s">
        <v>345</v>
      </c>
      <c r="W29" t="s">
        <v>63</v>
      </c>
      <c r="X29" t="s">
        <v>346</v>
      </c>
      <c r="Y29" s="71">
        <v>2.2000000000000002</v>
      </c>
      <c r="Z29" s="73" t="s">
        <v>277</v>
      </c>
    </row>
    <row r="30" spans="1:26" x14ac:dyDescent="0.25">
      <c r="A30" s="100" t="s">
        <v>347</v>
      </c>
      <c r="B30" t="s">
        <v>54</v>
      </c>
      <c r="C30" t="s">
        <v>348</v>
      </c>
      <c r="D30" s="71">
        <v>19.14</v>
      </c>
      <c r="E30" s="73" t="s">
        <v>185</v>
      </c>
      <c r="H30" s="100" t="s">
        <v>349</v>
      </c>
      <c r="I30" t="s">
        <v>85</v>
      </c>
      <c r="J30" t="s">
        <v>350</v>
      </c>
      <c r="K30" s="71">
        <v>13.24</v>
      </c>
      <c r="L30" s="73" t="s">
        <v>144</v>
      </c>
      <c r="O30" s="103" t="s">
        <v>351</v>
      </c>
      <c r="P30" s="103" t="s">
        <v>85</v>
      </c>
      <c r="Q30" s="103" t="s">
        <v>352</v>
      </c>
      <c r="R30" s="104">
        <v>12.67</v>
      </c>
      <c r="S30" s="105" t="s">
        <v>86</v>
      </c>
      <c r="V30" s="100" t="s">
        <v>353</v>
      </c>
      <c r="W30" t="s">
        <v>63</v>
      </c>
      <c r="X30" t="s">
        <v>354</v>
      </c>
      <c r="Y30" s="71">
        <v>22.7</v>
      </c>
      <c r="Z30" s="73" t="s">
        <v>277</v>
      </c>
    </row>
    <row r="31" spans="1:26" x14ac:dyDescent="0.25">
      <c r="A31" s="100" t="s">
        <v>355</v>
      </c>
      <c r="B31" t="s">
        <v>54</v>
      </c>
      <c r="C31" t="s">
        <v>356</v>
      </c>
      <c r="D31" s="71">
        <v>3.23</v>
      </c>
      <c r="E31" s="73" t="s">
        <v>79</v>
      </c>
      <c r="H31" s="100" t="s">
        <v>357</v>
      </c>
      <c r="I31" t="s">
        <v>85</v>
      </c>
      <c r="J31" t="s">
        <v>358</v>
      </c>
      <c r="K31" s="71">
        <v>13.24</v>
      </c>
      <c r="L31" s="73" t="s">
        <v>144</v>
      </c>
      <c r="O31" s="75" t="s">
        <v>359</v>
      </c>
      <c r="P31" s="75" t="s">
        <v>85</v>
      </c>
      <c r="Q31" s="75" t="s">
        <v>360</v>
      </c>
      <c r="R31" s="107">
        <v>12.67</v>
      </c>
      <c r="S31" s="108" t="s">
        <v>86</v>
      </c>
      <c r="V31" s="100" t="s">
        <v>361</v>
      </c>
      <c r="W31" t="s">
        <v>63</v>
      </c>
      <c r="X31" t="s">
        <v>362</v>
      </c>
      <c r="Y31" s="71">
        <v>7.3</v>
      </c>
      <c r="Z31" s="73" t="s">
        <v>277</v>
      </c>
    </row>
    <row r="32" spans="1:26" x14ac:dyDescent="0.25">
      <c r="A32" s="100" t="s">
        <v>363</v>
      </c>
      <c r="B32" t="s">
        <v>54</v>
      </c>
      <c r="C32" t="s">
        <v>364</v>
      </c>
      <c r="D32" s="71">
        <v>5.68</v>
      </c>
      <c r="E32" s="73" t="s">
        <v>79</v>
      </c>
      <c r="H32" s="100" t="s">
        <v>365</v>
      </c>
      <c r="I32" t="s">
        <v>85</v>
      </c>
      <c r="J32" t="s">
        <v>366</v>
      </c>
      <c r="K32" s="71">
        <v>61.5</v>
      </c>
      <c r="L32" s="73" t="s">
        <v>144</v>
      </c>
      <c r="O32" s="102">
        <v>2100607</v>
      </c>
      <c r="P32" s="103" t="s">
        <v>63</v>
      </c>
      <c r="Q32" s="103" t="s">
        <v>367</v>
      </c>
      <c r="R32" s="104">
        <v>27.5</v>
      </c>
      <c r="S32" s="105" t="s">
        <v>191</v>
      </c>
      <c r="V32" s="100" t="s">
        <v>368</v>
      </c>
      <c r="W32" t="s">
        <v>63</v>
      </c>
      <c r="X32" t="s">
        <v>369</v>
      </c>
      <c r="Y32" s="71">
        <v>10.1</v>
      </c>
      <c r="Z32" s="73" t="s">
        <v>302</v>
      </c>
    </row>
    <row r="33" spans="1:26" x14ac:dyDescent="0.25">
      <c r="A33" s="100" t="s">
        <v>370</v>
      </c>
      <c r="B33" t="s">
        <v>54</v>
      </c>
      <c r="C33" t="s">
        <v>371</v>
      </c>
      <c r="D33" s="71">
        <v>3.63</v>
      </c>
      <c r="E33" s="73" t="s">
        <v>79</v>
      </c>
      <c r="H33" s="100" t="s">
        <v>372</v>
      </c>
      <c r="I33" t="s">
        <v>81</v>
      </c>
      <c r="J33" t="s">
        <v>373</v>
      </c>
      <c r="K33" s="71">
        <v>25.32</v>
      </c>
      <c r="L33" s="73" t="s">
        <v>374</v>
      </c>
      <c r="O33" s="106">
        <v>438350</v>
      </c>
      <c r="P33" s="75" t="s">
        <v>375</v>
      </c>
      <c r="Q33" s="75" t="s">
        <v>376</v>
      </c>
      <c r="R33" s="107">
        <v>12.05</v>
      </c>
      <c r="S33" s="108" t="s">
        <v>328</v>
      </c>
      <c r="V33" s="100" t="s">
        <v>377</v>
      </c>
      <c r="W33" t="s">
        <v>63</v>
      </c>
      <c r="X33" t="s">
        <v>378</v>
      </c>
      <c r="Y33" s="71">
        <v>2.2000000000000002</v>
      </c>
      <c r="Z33" s="73" t="s">
        <v>277</v>
      </c>
    </row>
    <row r="34" spans="1:26" x14ac:dyDescent="0.25">
      <c r="A34" s="100" t="s">
        <v>379</v>
      </c>
      <c r="B34" t="s">
        <v>54</v>
      </c>
      <c r="C34" t="s">
        <v>380</v>
      </c>
      <c r="D34" s="71">
        <v>4.49</v>
      </c>
      <c r="E34" s="73" t="s">
        <v>79</v>
      </c>
      <c r="H34" s="100" t="s">
        <v>381</v>
      </c>
      <c r="I34" t="s">
        <v>81</v>
      </c>
      <c r="J34" t="s">
        <v>382</v>
      </c>
      <c r="K34" s="71">
        <v>25.32</v>
      </c>
      <c r="L34" s="73" t="s">
        <v>374</v>
      </c>
      <c r="O34" s="102">
        <v>438300</v>
      </c>
      <c r="P34" s="103" t="s">
        <v>375</v>
      </c>
      <c r="Q34" s="103" t="s">
        <v>383</v>
      </c>
      <c r="R34" s="104">
        <v>10.85</v>
      </c>
      <c r="S34" s="105" t="s">
        <v>328</v>
      </c>
      <c r="V34" s="100" t="s">
        <v>384</v>
      </c>
      <c r="W34" t="s">
        <v>63</v>
      </c>
      <c r="X34" t="s">
        <v>385</v>
      </c>
      <c r="Y34" s="71">
        <v>7.3</v>
      </c>
      <c r="Z34" s="73" t="s">
        <v>277</v>
      </c>
    </row>
    <row r="35" spans="1:26" x14ac:dyDescent="0.25">
      <c r="A35" s="100" t="s">
        <v>386</v>
      </c>
      <c r="B35" t="s">
        <v>54</v>
      </c>
      <c r="C35" t="s">
        <v>387</v>
      </c>
      <c r="D35" s="71">
        <v>18.399999999999999</v>
      </c>
      <c r="E35" s="73" t="s">
        <v>79</v>
      </c>
      <c r="H35" s="100" t="s">
        <v>388</v>
      </c>
      <c r="I35" t="s">
        <v>81</v>
      </c>
      <c r="J35" t="s">
        <v>389</v>
      </c>
      <c r="K35" s="71">
        <v>25.32</v>
      </c>
      <c r="L35" s="73" t="s">
        <v>374</v>
      </c>
      <c r="O35" s="106">
        <v>438330</v>
      </c>
      <c r="P35" s="75" t="s">
        <v>375</v>
      </c>
      <c r="Q35" s="75" t="s">
        <v>390</v>
      </c>
      <c r="R35" s="107">
        <v>10.85</v>
      </c>
      <c r="S35" s="108" t="s">
        <v>328</v>
      </c>
      <c r="V35" s="100" t="s">
        <v>391</v>
      </c>
      <c r="W35" t="s">
        <v>63</v>
      </c>
      <c r="X35" t="s">
        <v>392</v>
      </c>
      <c r="Y35" s="71">
        <v>10.1</v>
      </c>
      <c r="Z35" s="73" t="s">
        <v>393</v>
      </c>
    </row>
    <row r="36" spans="1:26" x14ac:dyDescent="0.25">
      <c r="A36" s="100" t="s">
        <v>394</v>
      </c>
      <c r="B36" t="s">
        <v>54</v>
      </c>
      <c r="C36" t="s">
        <v>395</v>
      </c>
      <c r="D36" s="71">
        <v>1.2</v>
      </c>
      <c r="E36" s="73" t="s">
        <v>79</v>
      </c>
      <c r="H36" t="s">
        <v>396</v>
      </c>
      <c r="I36" t="s">
        <v>85</v>
      </c>
      <c r="J36" t="s">
        <v>397</v>
      </c>
      <c r="K36" s="71">
        <v>4.2</v>
      </c>
      <c r="L36" s="73" t="s">
        <v>98</v>
      </c>
      <c r="O36" s="102">
        <v>438310</v>
      </c>
      <c r="P36" s="103" t="s">
        <v>375</v>
      </c>
      <c r="Q36" s="103" t="s">
        <v>398</v>
      </c>
      <c r="R36" s="104">
        <v>12.05</v>
      </c>
      <c r="S36" s="105" t="s">
        <v>328</v>
      </c>
      <c r="V36" s="100" t="s">
        <v>399</v>
      </c>
      <c r="W36" t="s">
        <v>63</v>
      </c>
      <c r="X36" t="s">
        <v>400</v>
      </c>
      <c r="Y36" s="71">
        <v>22.7</v>
      </c>
      <c r="Z36" s="73" t="s">
        <v>401</v>
      </c>
    </row>
    <row r="37" spans="1:26" x14ac:dyDescent="0.25">
      <c r="A37" s="100" t="s">
        <v>402</v>
      </c>
      <c r="B37" t="s">
        <v>54</v>
      </c>
      <c r="C37" t="s">
        <v>403</v>
      </c>
      <c r="D37" s="71">
        <v>1.2</v>
      </c>
      <c r="E37" s="73" t="s">
        <v>79</v>
      </c>
      <c r="H37" s="100" t="s">
        <v>404</v>
      </c>
      <c r="I37" t="s">
        <v>85</v>
      </c>
      <c r="J37" t="s">
        <v>405</v>
      </c>
      <c r="K37" s="71">
        <v>30.8</v>
      </c>
      <c r="L37" s="73" t="s">
        <v>406</v>
      </c>
      <c r="O37" s="106">
        <v>438340</v>
      </c>
      <c r="P37" s="75" t="s">
        <v>375</v>
      </c>
      <c r="Q37" s="75" t="s">
        <v>407</v>
      </c>
      <c r="R37" s="107">
        <v>10.85</v>
      </c>
      <c r="S37" s="108" t="s">
        <v>328</v>
      </c>
      <c r="V37" t="s">
        <v>408</v>
      </c>
      <c r="W37" t="s">
        <v>269</v>
      </c>
      <c r="X37" t="s">
        <v>409</v>
      </c>
      <c r="Y37" s="71">
        <v>958</v>
      </c>
      <c r="Z37" s="73" t="s">
        <v>410</v>
      </c>
    </row>
    <row r="38" spans="1:26" x14ac:dyDescent="0.25">
      <c r="A38" s="100" t="s">
        <v>411</v>
      </c>
      <c r="B38" t="s">
        <v>54</v>
      </c>
      <c r="C38" t="s">
        <v>412</v>
      </c>
      <c r="D38" s="71">
        <v>2.25</v>
      </c>
      <c r="E38" s="73" t="s">
        <v>95</v>
      </c>
      <c r="H38" s="100" t="s">
        <v>413</v>
      </c>
      <c r="I38" t="s">
        <v>85</v>
      </c>
      <c r="J38" t="s">
        <v>414</v>
      </c>
      <c r="K38" s="71">
        <v>32.9</v>
      </c>
      <c r="L38" s="73" t="s">
        <v>406</v>
      </c>
      <c r="O38" s="102">
        <v>438320</v>
      </c>
      <c r="P38" s="103" t="s">
        <v>375</v>
      </c>
      <c r="Q38" s="103" t="s">
        <v>415</v>
      </c>
      <c r="R38" s="104">
        <v>10.85</v>
      </c>
      <c r="S38" s="105" t="s">
        <v>328</v>
      </c>
      <c r="V38" t="s">
        <v>416</v>
      </c>
      <c r="W38" t="s">
        <v>63</v>
      </c>
      <c r="X38" t="s">
        <v>417</v>
      </c>
      <c r="Y38" s="71">
        <v>29.4</v>
      </c>
      <c r="Z38" s="73" t="s">
        <v>136</v>
      </c>
    </row>
    <row r="39" spans="1:26" x14ac:dyDescent="0.25">
      <c r="A39" s="100" t="s">
        <v>418</v>
      </c>
      <c r="B39" t="s">
        <v>54</v>
      </c>
      <c r="C39" t="s">
        <v>419</v>
      </c>
      <c r="D39" s="71">
        <v>2.0499999999999998</v>
      </c>
      <c r="E39" s="73" t="s">
        <v>79</v>
      </c>
      <c r="H39" s="100" t="s">
        <v>420</v>
      </c>
      <c r="I39" t="s">
        <v>85</v>
      </c>
      <c r="J39" t="s">
        <v>421</v>
      </c>
      <c r="K39" s="71">
        <v>37</v>
      </c>
      <c r="L39" s="73" t="s">
        <v>406</v>
      </c>
      <c r="O39" s="75" t="s">
        <v>422</v>
      </c>
      <c r="P39" s="75" t="s">
        <v>62</v>
      </c>
      <c r="Q39" s="75" t="s">
        <v>423</v>
      </c>
      <c r="R39" s="107">
        <v>2.14</v>
      </c>
      <c r="S39" s="108" t="s">
        <v>328</v>
      </c>
      <c r="V39" s="100" t="s">
        <v>424</v>
      </c>
      <c r="W39" t="s">
        <v>65</v>
      </c>
      <c r="X39" t="s">
        <v>425</v>
      </c>
      <c r="Y39" s="71">
        <v>35.200000000000003</v>
      </c>
      <c r="Z39" s="73" t="s">
        <v>89</v>
      </c>
    </row>
    <row r="40" spans="1:26" x14ac:dyDescent="0.25">
      <c r="A40" s="100" t="s">
        <v>426</v>
      </c>
      <c r="B40" t="s">
        <v>54</v>
      </c>
      <c r="C40" t="s">
        <v>427</v>
      </c>
      <c r="D40" s="71">
        <v>2.98</v>
      </c>
      <c r="E40" s="73" t="s">
        <v>79</v>
      </c>
      <c r="H40" s="100" t="s">
        <v>428</v>
      </c>
      <c r="I40" t="s">
        <v>85</v>
      </c>
      <c r="J40" t="s">
        <v>57</v>
      </c>
      <c r="K40" s="71">
        <v>30.8</v>
      </c>
      <c r="L40" s="73" t="s">
        <v>406</v>
      </c>
      <c r="O40" t="s">
        <v>429</v>
      </c>
      <c r="P40" t="s">
        <v>85</v>
      </c>
      <c r="Q40" t="s">
        <v>430</v>
      </c>
      <c r="R40" s="71">
        <v>35.35</v>
      </c>
      <c r="S40" t="s">
        <v>410</v>
      </c>
      <c r="V40" s="100" t="s">
        <v>431</v>
      </c>
      <c r="W40" t="s">
        <v>54</v>
      </c>
      <c r="X40" t="s">
        <v>432</v>
      </c>
      <c r="Y40" s="71">
        <v>5.31</v>
      </c>
      <c r="Z40" s="73" t="s">
        <v>89</v>
      </c>
    </row>
    <row r="41" spans="1:26" x14ac:dyDescent="0.25">
      <c r="A41" s="100" t="s">
        <v>433</v>
      </c>
      <c r="B41" t="s">
        <v>54</v>
      </c>
      <c r="C41" t="s">
        <v>434</v>
      </c>
      <c r="D41" s="71">
        <v>3.89</v>
      </c>
      <c r="E41" s="73" t="s">
        <v>79</v>
      </c>
      <c r="H41" s="100" t="s">
        <v>435</v>
      </c>
      <c r="I41" t="s">
        <v>85</v>
      </c>
      <c r="J41" t="s">
        <v>436</v>
      </c>
      <c r="K41" s="71">
        <v>30.8</v>
      </c>
      <c r="L41" s="73" t="s">
        <v>406</v>
      </c>
      <c r="O41" t="s">
        <v>437</v>
      </c>
      <c r="P41" t="s">
        <v>62</v>
      </c>
      <c r="Q41" t="s">
        <v>438</v>
      </c>
      <c r="R41" s="71">
        <v>20.09</v>
      </c>
      <c r="S41" s="73" t="s">
        <v>86</v>
      </c>
      <c r="V41" s="100" t="s">
        <v>439</v>
      </c>
      <c r="W41" t="s">
        <v>63</v>
      </c>
      <c r="X41" t="s">
        <v>440</v>
      </c>
      <c r="Y41" s="71">
        <v>9.6</v>
      </c>
      <c r="Z41" s="73" t="s">
        <v>89</v>
      </c>
    </row>
    <row r="42" spans="1:26" x14ac:dyDescent="0.25">
      <c r="A42" s="100" t="s">
        <v>441</v>
      </c>
      <c r="B42" t="s">
        <v>54</v>
      </c>
      <c r="C42" t="s">
        <v>442</v>
      </c>
      <c r="D42" s="71">
        <v>2.14</v>
      </c>
      <c r="E42" s="73" t="s">
        <v>79</v>
      </c>
      <c r="H42" s="100" t="s">
        <v>443</v>
      </c>
      <c r="I42" t="s">
        <v>85</v>
      </c>
      <c r="J42" t="s">
        <v>444</v>
      </c>
      <c r="K42" s="71">
        <v>30.8</v>
      </c>
      <c r="L42" s="73" t="s">
        <v>406</v>
      </c>
      <c r="O42" t="s">
        <v>445</v>
      </c>
      <c r="P42" t="s">
        <v>63</v>
      </c>
      <c r="Q42" t="s">
        <v>446</v>
      </c>
      <c r="R42" s="71">
        <v>123.3</v>
      </c>
      <c r="S42" s="112" t="s">
        <v>86</v>
      </c>
      <c r="V42" s="100" t="s">
        <v>447</v>
      </c>
      <c r="W42" t="s">
        <v>63</v>
      </c>
      <c r="X42" t="s">
        <v>448</v>
      </c>
      <c r="Y42" s="71">
        <v>1221.1099999999999</v>
      </c>
      <c r="Z42" s="73" t="s">
        <v>261</v>
      </c>
    </row>
    <row r="43" spans="1:26" x14ac:dyDescent="0.25">
      <c r="A43" s="100" t="s">
        <v>449</v>
      </c>
      <c r="B43" t="s">
        <v>54</v>
      </c>
      <c r="C43" t="s">
        <v>450</v>
      </c>
      <c r="D43" s="71">
        <v>2.14</v>
      </c>
      <c r="E43" s="73" t="s">
        <v>79</v>
      </c>
      <c r="H43" s="100" t="s">
        <v>451</v>
      </c>
      <c r="I43" t="s">
        <v>85</v>
      </c>
      <c r="J43" t="s">
        <v>452</v>
      </c>
      <c r="K43" s="71">
        <v>45.24</v>
      </c>
      <c r="L43" s="73" t="s">
        <v>144</v>
      </c>
      <c r="O43" s="100" t="s">
        <v>453</v>
      </c>
      <c r="P43" t="s">
        <v>454</v>
      </c>
      <c r="Q43" t="s">
        <v>454</v>
      </c>
      <c r="R43" s="71">
        <v>0</v>
      </c>
      <c r="S43" t="s">
        <v>454</v>
      </c>
      <c r="V43" s="100" t="s">
        <v>455</v>
      </c>
      <c r="W43" t="s">
        <v>456</v>
      </c>
      <c r="X43" t="s">
        <v>457</v>
      </c>
      <c r="Y43" s="71">
        <v>260</v>
      </c>
      <c r="Z43" s="73" t="s">
        <v>136</v>
      </c>
    </row>
    <row r="44" spans="1:26" x14ac:dyDescent="0.25">
      <c r="A44" s="100" t="s">
        <v>458</v>
      </c>
      <c r="B44" t="s">
        <v>54</v>
      </c>
      <c r="C44" t="s">
        <v>459</v>
      </c>
      <c r="D44" s="71">
        <v>2.14</v>
      </c>
      <c r="E44" s="73" t="s">
        <v>79</v>
      </c>
      <c r="H44" s="100" t="s">
        <v>460</v>
      </c>
      <c r="I44" t="s">
        <v>85</v>
      </c>
      <c r="J44" t="s">
        <v>461</v>
      </c>
      <c r="K44" s="71">
        <v>45.24</v>
      </c>
      <c r="L44" s="73" t="s">
        <v>144</v>
      </c>
      <c r="O44" s="110">
        <v>260890</v>
      </c>
      <c r="P44" t="s">
        <v>375</v>
      </c>
      <c r="Q44" t="s">
        <v>462</v>
      </c>
      <c r="R44" s="71">
        <v>3.34</v>
      </c>
      <c r="S44" t="s">
        <v>463</v>
      </c>
      <c r="V44" s="100" t="s">
        <v>464</v>
      </c>
      <c r="W44" t="s">
        <v>465</v>
      </c>
      <c r="X44" t="s">
        <v>466</v>
      </c>
      <c r="Y44" s="71">
        <v>334.29</v>
      </c>
      <c r="Z44" s="73" t="s">
        <v>467</v>
      </c>
    </row>
    <row r="45" spans="1:26" x14ac:dyDescent="0.25">
      <c r="A45" s="100" t="s">
        <v>468</v>
      </c>
      <c r="B45" t="s">
        <v>54</v>
      </c>
      <c r="C45" t="s">
        <v>469</v>
      </c>
      <c r="D45" s="71">
        <v>2.14</v>
      </c>
      <c r="E45" s="73" t="s">
        <v>79</v>
      </c>
      <c r="H45" s="100" t="s">
        <v>470</v>
      </c>
      <c r="I45" t="s">
        <v>85</v>
      </c>
      <c r="J45" t="s">
        <v>471</v>
      </c>
      <c r="K45" s="71">
        <v>45.24</v>
      </c>
      <c r="L45" s="73" t="s">
        <v>144</v>
      </c>
      <c r="O45"/>
      <c r="V45" s="100" t="s">
        <v>472</v>
      </c>
      <c r="W45" t="s">
        <v>58</v>
      </c>
      <c r="X45" t="s">
        <v>473</v>
      </c>
      <c r="Y45" s="71">
        <v>155.51</v>
      </c>
      <c r="Z45" s="73" t="s">
        <v>149</v>
      </c>
    </row>
    <row r="46" spans="1:26" x14ac:dyDescent="0.25">
      <c r="A46" s="100" t="s">
        <v>474</v>
      </c>
      <c r="B46" t="s">
        <v>54</v>
      </c>
      <c r="C46" t="s">
        <v>475</v>
      </c>
      <c r="D46" s="71">
        <v>2.14</v>
      </c>
      <c r="E46" s="73" t="s">
        <v>79</v>
      </c>
      <c r="H46" s="100" t="s">
        <v>476</v>
      </c>
      <c r="I46" t="s">
        <v>85</v>
      </c>
      <c r="J46" t="s">
        <v>477</v>
      </c>
      <c r="K46" s="71">
        <v>45.24</v>
      </c>
      <c r="L46" s="73" t="s">
        <v>144</v>
      </c>
      <c r="O46"/>
      <c r="V46" s="100" t="s">
        <v>478</v>
      </c>
      <c r="W46" t="s">
        <v>58</v>
      </c>
      <c r="X46" t="s">
        <v>479</v>
      </c>
      <c r="Y46" s="71">
        <v>146.06</v>
      </c>
      <c r="Z46" s="73" t="s">
        <v>149</v>
      </c>
    </row>
    <row r="47" spans="1:26" x14ac:dyDescent="0.25">
      <c r="A47" s="100" t="s">
        <v>480</v>
      </c>
      <c r="B47" t="s">
        <v>54</v>
      </c>
      <c r="C47" t="s">
        <v>481</v>
      </c>
      <c r="D47" s="71">
        <v>1.21</v>
      </c>
      <c r="E47" s="73" t="s">
        <v>79</v>
      </c>
      <c r="H47" s="100" t="s">
        <v>482</v>
      </c>
      <c r="I47" t="s">
        <v>85</v>
      </c>
      <c r="J47" t="s">
        <v>483</v>
      </c>
      <c r="K47" s="71">
        <v>45.24</v>
      </c>
      <c r="L47" s="73" t="s">
        <v>144</v>
      </c>
      <c r="O47"/>
      <c r="V47" s="100" t="s">
        <v>484</v>
      </c>
      <c r="W47" t="s">
        <v>58</v>
      </c>
      <c r="X47" t="s">
        <v>485</v>
      </c>
      <c r="Y47" s="71">
        <v>85.29</v>
      </c>
      <c r="Z47" s="73" t="s">
        <v>149</v>
      </c>
    </row>
    <row r="48" spans="1:26" x14ac:dyDescent="0.25">
      <c r="A48" s="100" t="s">
        <v>486</v>
      </c>
      <c r="B48" t="s">
        <v>54</v>
      </c>
      <c r="C48" t="s">
        <v>487</v>
      </c>
      <c r="D48" s="71">
        <v>1.21</v>
      </c>
      <c r="E48" s="73" t="s">
        <v>79</v>
      </c>
      <c r="H48" s="100" t="s">
        <v>488</v>
      </c>
      <c r="I48" t="s">
        <v>81</v>
      </c>
      <c r="J48" t="s">
        <v>489</v>
      </c>
      <c r="K48" s="71">
        <v>21.75</v>
      </c>
      <c r="L48" s="73" t="s">
        <v>83</v>
      </c>
      <c r="O48"/>
      <c r="V48" s="100" t="s">
        <v>490</v>
      </c>
      <c r="W48" t="s">
        <v>65</v>
      </c>
      <c r="X48" t="s">
        <v>491</v>
      </c>
      <c r="Y48" s="71">
        <v>197.26</v>
      </c>
      <c r="Z48" s="73" t="s">
        <v>188</v>
      </c>
    </row>
    <row r="49" spans="1:26" x14ac:dyDescent="0.25">
      <c r="A49" s="100" t="s">
        <v>492</v>
      </c>
      <c r="B49" t="s">
        <v>54</v>
      </c>
      <c r="C49" t="s">
        <v>493</v>
      </c>
      <c r="D49" s="71">
        <v>1.21</v>
      </c>
      <c r="E49" s="73" t="s">
        <v>79</v>
      </c>
      <c r="H49" s="100" t="s">
        <v>494</v>
      </c>
      <c r="I49" t="s">
        <v>81</v>
      </c>
      <c r="J49" t="s">
        <v>495</v>
      </c>
      <c r="K49" s="71">
        <v>21.75</v>
      </c>
      <c r="L49" s="73" t="s">
        <v>83</v>
      </c>
      <c r="V49" s="100" t="s">
        <v>496</v>
      </c>
      <c r="W49" t="s">
        <v>171</v>
      </c>
      <c r="X49" t="s">
        <v>497</v>
      </c>
      <c r="Y49" s="71">
        <v>17.47</v>
      </c>
      <c r="Z49" s="73" t="s">
        <v>136</v>
      </c>
    </row>
    <row r="50" spans="1:26" x14ac:dyDescent="0.25">
      <c r="A50" s="100" t="s">
        <v>498</v>
      </c>
      <c r="B50" t="s">
        <v>54</v>
      </c>
      <c r="C50" t="s">
        <v>499</v>
      </c>
      <c r="D50" s="71">
        <v>2.06</v>
      </c>
      <c r="E50" s="73" t="s">
        <v>79</v>
      </c>
      <c r="H50" s="100" t="s">
        <v>500</v>
      </c>
      <c r="I50" t="s">
        <v>81</v>
      </c>
      <c r="J50" t="s">
        <v>501</v>
      </c>
      <c r="K50" s="71">
        <v>21.75</v>
      </c>
      <c r="L50" s="73" t="s">
        <v>83</v>
      </c>
      <c r="V50" s="100" t="s">
        <v>502</v>
      </c>
      <c r="W50" t="s">
        <v>59</v>
      </c>
      <c r="X50" t="s">
        <v>503</v>
      </c>
      <c r="Y50" s="71">
        <v>15.52</v>
      </c>
      <c r="Z50" s="73" t="s">
        <v>89</v>
      </c>
    </row>
    <row r="51" spans="1:26" x14ac:dyDescent="0.25">
      <c r="A51" s="100" t="s">
        <v>504</v>
      </c>
      <c r="B51" t="s">
        <v>54</v>
      </c>
      <c r="C51" t="s">
        <v>505</v>
      </c>
      <c r="D51" s="71">
        <v>1</v>
      </c>
      <c r="E51" s="73" t="s">
        <v>95</v>
      </c>
      <c r="H51" s="100" t="s">
        <v>506</v>
      </c>
      <c r="I51" t="s">
        <v>81</v>
      </c>
      <c r="J51" t="s">
        <v>507</v>
      </c>
      <c r="K51" s="71">
        <v>21.75</v>
      </c>
      <c r="L51" s="73" t="s">
        <v>83</v>
      </c>
      <c r="V51" s="113" t="s">
        <v>508</v>
      </c>
      <c r="W51" t="s">
        <v>509</v>
      </c>
      <c r="X51" t="s">
        <v>510</v>
      </c>
      <c r="Y51" s="71">
        <v>80</v>
      </c>
      <c r="Z51" s="73" t="s">
        <v>136</v>
      </c>
    </row>
    <row r="52" spans="1:26" x14ac:dyDescent="0.25">
      <c r="A52" s="100" t="s">
        <v>511</v>
      </c>
      <c r="B52" t="s">
        <v>54</v>
      </c>
      <c r="C52" t="s">
        <v>512</v>
      </c>
      <c r="D52" s="71">
        <v>0.71</v>
      </c>
      <c r="E52" s="73" t="s">
        <v>95</v>
      </c>
      <c r="H52" s="100" t="s">
        <v>513</v>
      </c>
      <c r="I52" t="s">
        <v>81</v>
      </c>
      <c r="J52" t="s">
        <v>514</v>
      </c>
      <c r="K52" s="71">
        <v>21.75</v>
      </c>
      <c r="L52" s="73" t="s">
        <v>83</v>
      </c>
      <c r="V52" s="100" t="s">
        <v>453</v>
      </c>
      <c r="W52" t="s">
        <v>454</v>
      </c>
      <c r="X52" t="s">
        <v>454</v>
      </c>
      <c r="Y52" s="71">
        <v>0</v>
      </c>
    </row>
    <row r="53" spans="1:26" x14ac:dyDescent="0.25">
      <c r="A53" s="100" t="s">
        <v>515</v>
      </c>
      <c r="B53" t="s">
        <v>516</v>
      </c>
      <c r="C53" t="s">
        <v>517</v>
      </c>
      <c r="D53" s="71">
        <v>14.22</v>
      </c>
      <c r="E53" s="73" t="s">
        <v>95</v>
      </c>
      <c r="H53" s="100" t="s">
        <v>518</v>
      </c>
      <c r="I53" t="s">
        <v>81</v>
      </c>
      <c r="J53" t="s">
        <v>519</v>
      </c>
      <c r="K53" s="71">
        <v>21.75</v>
      </c>
      <c r="L53" s="73" t="s">
        <v>83</v>
      </c>
      <c r="V53" s="100" t="s">
        <v>520</v>
      </c>
      <c r="W53" t="s">
        <v>465</v>
      </c>
      <c r="X53" t="s">
        <v>521</v>
      </c>
      <c r="Y53" s="71">
        <v>144</v>
      </c>
      <c r="Z53" s="73" t="s">
        <v>467</v>
      </c>
    </row>
    <row r="54" spans="1:26" x14ac:dyDescent="0.25">
      <c r="A54" s="100" t="s">
        <v>522</v>
      </c>
      <c r="B54" t="s">
        <v>54</v>
      </c>
      <c r="C54" t="s">
        <v>523</v>
      </c>
      <c r="D54" s="71">
        <v>33.090000000000003</v>
      </c>
      <c r="E54" s="73" t="s">
        <v>79</v>
      </c>
      <c r="H54" s="100" t="s">
        <v>524</v>
      </c>
      <c r="I54" t="s">
        <v>81</v>
      </c>
      <c r="J54" t="s">
        <v>525</v>
      </c>
      <c r="K54" s="71">
        <v>30.09</v>
      </c>
      <c r="L54" s="73" t="s">
        <v>98</v>
      </c>
      <c r="V54" s="100" t="s">
        <v>526</v>
      </c>
      <c r="W54" t="s">
        <v>56</v>
      </c>
      <c r="X54" t="s">
        <v>527</v>
      </c>
      <c r="Y54" s="71">
        <v>303.35000000000002</v>
      </c>
      <c r="Z54" s="73" t="s">
        <v>328</v>
      </c>
    </row>
    <row r="55" spans="1:26" x14ac:dyDescent="0.25">
      <c r="A55" s="100" t="s">
        <v>528</v>
      </c>
      <c r="B55" t="s">
        <v>54</v>
      </c>
      <c r="C55" t="s">
        <v>529</v>
      </c>
      <c r="D55" s="71">
        <v>40.92</v>
      </c>
      <c r="E55" s="73" t="s">
        <v>95</v>
      </c>
      <c r="H55" s="100" t="s">
        <v>530</v>
      </c>
      <c r="I55" t="s">
        <v>81</v>
      </c>
      <c r="J55" t="s">
        <v>531</v>
      </c>
      <c r="K55" s="71">
        <v>30.09</v>
      </c>
      <c r="L55" s="73" t="s">
        <v>98</v>
      </c>
      <c r="V55" s="100" t="s">
        <v>532</v>
      </c>
      <c r="W55" t="s">
        <v>63</v>
      </c>
      <c r="X55" t="s">
        <v>533</v>
      </c>
      <c r="Y55" s="71">
        <v>153</v>
      </c>
      <c r="Z55" s="73" t="s">
        <v>261</v>
      </c>
    </row>
    <row r="56" spans="1:26" x14ac:dyDescent="0.25">
      <c r="A56" s="100" t="s">
        <v>534</v>
      </c>
      <c r="B56" t="s">
        <v>54</v>
      </c>
      <c r="C56" t="s">
        <v>535</v>
      </c>
      <c r="D56" s="71">
        <v>1.61</v>
      </c>
      <c r="E56" s="73" t="s">
        <v>95</v>
      </c>
      <c r="H56" s="100" t="s">
        <v>536</v>
      </c>
      <c r="I56" t="s">
        <v>81</v>
      </c>
      <c r="J56" t="s">
        <v>537</v>
      </c>
      <c r="K56" s="71">
        <v>30.09</v>
      </c>
      <c r="L56" s="73" t="s">
        <v>98</v>
      </c>
      <c r="V56" s="100" t="s">
        <v>538</v>
      </c>
      <c r="W56" t="s">
        <v>171</v>
      </c>
      <c r="X56" t="s">
        <v>539</v>
      </c>
      <c r="Y56" s="71">
        <v>22.21</v>
      </c>
      <c r="Z56" s="73" t="s">
        <v>136</v>
      </c>
    </row>
    <row r="57" spans="1:26" x14ac:dyDescent="0.25">
      <c r="A57" s="100" t="s">
        <v>540</v>
      </c>
      <c r="B57" t="s">
        <v>54</v>
      </c>
      <c r="C57" t="s">
        <v>541</v>
      </c>
      <c r="D57" s="71">
        <v>0.95</v>
      </c>
      <c r="E57" s="73" t="s">
        <v>185</v>
      </c>
      <c r="H57" s="100" t="s">
        <v>542</v>
      </c>
      <c r="I57" t="s">
        <v>81</v>
      </c>
      <c r="J57" t="s">
        <v>543</v>
      </c>
      <c r="K57" s="71">
        <v>43.51</v>
      </c>
      <c r="L57" s="73" t="s">
        <v>98</v>
      </c>
      <c r="V57" s="100" t="s">
        <v>544</v>
      </c>
      <c r="W57" t="s">
        <v>59</v>
      </c>
      <c r="X57" t="s">
        <v>545</v>
      </c>
      <c r="Y57" s="71">
        <v>0.51</v>
      </c>
      <c r="Z57" s="73" t="s">
        <v>89</v>
      </c>
    </row>
    <row r="58" spans="1:26" x14ac:dyDescent="0.25">
      <c r="A58" s="100" t="s">
        <v>546</v>
      </c>
      <c r="B58" t="s">
        <v>54</v>
      </c>
      <c r="C58" t="s">
        <v>547</v>
      </c>
      <c r="D58" s="71">
        <v>0.95</v>
      </c>
      <c r="E58" s="73" t="s">
        <v>185</v>
      </c>
      <c r="H58" s="100" t="s">
        <v>548</v>
      </c>
      <c r="I58" t="s">
        <v>81</v>
      </c>
      <c r="J58" t="s">
        <v>549</v>
      </c>
      <c r="K58" s="71">
        <v>43.51</v>
      </c>
      <c r="L58" s="73" t="s">
        <v>98</v>
      </c>
      <c r="V58" s="100" t="s">
        <v>550</v>
      </c>
      <c r="W58" t="s">
        <v>59</v>
      </c>
      <c r="X58" t="s">
        <v>551</v>
      </c>
      <c r="Y58" s="71">
        <v>2.63</v>
      </c>
      <c r="Z58" s="73" t="s">
        <v>89</v>
      </c>
    </row>
    <row r="59" spans="1:26" x14ac:dyDescent="0.25">
      <c r="A59" s="100" t="s">
        <v>552</v>
      </c>
      <c r="B59" t="s">
        <v>54</v>
      </c>
      <c r="C59" t="s">
        <v>553</v>
      </c>
      <c r="D59" s="71">
        <v>0.95</v>
      </c>
      <c r="E59" s="73" t="s">
        <v>185</v>
      </c>
      <c r="H59" s="100" t="s">
        <v>554</v>
      </c>
      <c r="I59" t="s">
        <v>81</v>
      </c>
      <c r="J59" t="s">
        <v>555</v>
      </c>
      <c r="K59" s="71">
        <v>43.51</v>
      </c>
      <c r="L59" s="73" t="s">
        <v>98</v>
      </c>
      <c r="V59" s="100" t="s">
        <v>556</v>
      </c>
      <c r="W59" t="s">
        <v>56</v>
      </c>
      <c r="X59" t="s">
        <v>557</v>
      </c>
      <c r="Y59" s="71">
        <v>4.54</v>
      </c>
      <c r="Z59" s="73" t="s">
        <v>149</v>
      </c>
    </row>
    <row r="60" spans="1:26" x14ac:dyDescent="0.25">
      <c r="A60" s="100" t="s">
        <v>558</v>
      </c>
      <c r="B60" t="s">
        <v>54</v>
      </c>
      <c r="C60" t="s">
        <v>559</v>
      </c>
      <c r="D60" s="71">
        <v>0.95</v>
      </c>
      <c r="E60" s="73" t="s">
        <v>185</v>
      </c>
      <c r="H60" s="100" t="s">
        <v>560</v>
      </c>
      <c r="I60" t="s">
        <v>81</v>
      </c>
      <c r="J60" t="s">
        <v>561</v>
      </c>
      <c r="K60" s="71">
        <v>43.51</v>
      </c>
      <c r="L60" s="73" t="s">
        <v>98</v>
      </c>
      <c r="V60" s="100" t="s">
        <v>562</v>
      </c>
      <c r="W60" t="s">
        <v>56</v>
      </c>
      <c r="X60" t="s">
        <v>563</v>
      </c>
      <c r="Y60" s="71">
        <v>4.54</v>
      </c>
      <c r="Z60" s="73" t="s">
        <v>149</v>
      </c>
    </row>
    <row r="61" spans="1:26" x14ac:dyDescent="0.25">
      <c r="A61" s="100" t="s">
        <v>564</v>
      </c>
      <c r="B61" t="s">
        <v>54</v>
      </c>
      <c r="C61" t="s">
        <v>565</v>
      </c>
      <c r="D61" s="71">
        <v>0.95</v>
      </c>
      <c r="E61" s="73" t="s">
        <v>185</v>
      </c>
      <c r="H61" s="100" t="s">
        <v>566</v>
      </c>
      <c r="I61" t="s">
        <v>85</v>
      </c>
      <c r="J61" t="s">
        <v>567</v>
      </c>
      <c r="K61" s="71">
        <v>12.5</v>
      </c>
      <c r="L61" s="73" t="s">
        <v>568</v>
      </c>
      <c r="V61" s="100" t="s">
        <v>569</v>
      </c>
      <c r="W61" t="s">
        <v>56</v>
      </c>
      <c r="X61" t="s">
        <v>570</v>
      </c>
      <c r="Y61" s="71">
        <v>4.54</v>
      </c>
      <c r="Z61" s="73" t="s">
        <v>149</v>
      </c>
    </row>
    <row r="62" spans="1:26" x14ac:dyDescent="0.25">
      <c r="A62" s="100" t="s">
        <v>571</v>
      </c>
      <c r="B62" t="s">
        <v>54</v>
      </c>
      <c r="C62" t="s">
        <v>572</v>
      </c>
      <c r="D62" s="71">
        <v>0.95</v>
      </c>
      <c r="E62" s="73" t="s">
        <v>185</v>
      </c>
      <c r="H62" s="100" t="s">
        <v>573</v>
      </c>
      <c r="I62" t="s">
        <v>85</v>
      </c>
      <c r="J62" t="s">
        <v>574</v>
      </c>
      <c r="K62" s="71">
        <v>37.799999999999997</v>
      </c>
      <c r="L62" s="73" t="s">
        <v>575</v>
      </c>
      <c r="V62" s="100" t="s">
        <v>576</v>
      </c>
      <c r="W62" t="s">
        <v>56</v>
      </c>
      <c r="X62" t="s">
        <v>577</v>
      </c>
      <c r="Y62" s="71">
        <v>4.54</v>
      </c>
      <c r="Z62" s="73" t="s">
        <v>149</v>
      </c>
    </row>
    <row r="63" spans="1:26" x14ac:dyDescent="0.25">
      <c r="A63" s="100" t="s">
        <v>578</v>
      </c>
      <c r="B63" t="s">
        <v>54</v>
      </c>
      <c r="C63" t="s">
        <v>579</v>
      </c>
      <c r="D63" s="71">
        <v>6.37</v>
      </c>
      <c r="E63" s="73" t="s">
        <v>185</v>
      </c>
      <c r="H63" s="100" t="s">
        <v>580</v>
      </c>
      <c r="I63" t="s">
        <v>85</v>
      </c>
      <c r="J63" t="s">
        <v>581</v>
      </c>
      <c r="K63" s="71">
        <v>37.799999999999997</v>
      </c>
      <c r="L63" s="73" t="s">
        <v>575</v>
      </c>
      <c r="V63" s="100" t="s">
        <v>582</v>
      </c>
      <c r="W63" t="s">
        <v>56</v>
      </c>
      <c r="X63" t="s">
        <v>583</v>
      </c>
      <c r="Y63" s="71">
        <v>4.54</v>
      </c>
      <c r="Z63" s="73" t="s">
        <v>149</v>
      </c>
    </row>
    <row r="64" spans="1:26" x14ac:dyDescent="0.25">
      <c r="A64" s="100" t="s">
        <v>584</v>
      </c>
      <c r="B64" t="s">
        <v>54</v>
      </c>
      <c r="C64" t="s">
        <v>585</v>
      </c>
      <c r="D64" s="71">
        <v>6.37</v>
      </c>
      <c r="E64" s="73" t="s">
        <v>185</v>
      </c>
      <c r="H64" s="100" t="s">
        <v>586</v>
      </c>
      <c r="I64" t="s">
        <v>85</v>
      </c>
      <c r="J64" t="s">
        <v>587</v>
      </c>
      <c r="K64" s="71">
        <v>37.799999999999997</v>
      </c>
      <c r="L64" s="73" t="s">
        <v>575</v>
      </c>
      <c r="V64" s="100" t="s">
        <v>588</v>
      </c>
      <c r="W64" t="s">
        <v>58</v>
      </c>
      <c r="X64" t="s">
        <v>589</v>
      </c>
      <c r="Y64" s="71">
        <v>198.59</v>
      </c>
      <c r="Z64" s="73" t="s">
        <v>328</v>
      </c>
    </row>
    <row r="65" spans="1:12" x14ac:dyDescent="0.25">
      <c r="A65" s="100" t="s">
        <v>590</v>
      </c>
      <c r="B65" t="s">
        <v>54</v>
      </c>
      <c r="C65" t="s">
        <v>591</v>
      </c>
      <c r="D65" s="71">
        <v>3.01</v>
      </c>
      <c r="E65" s="73" t="s">
        <v>79</v>
      </c>
      <c r="H65" t="s">
        <v>592</v>
      </c>
      <c r="I65" t="s">
        <v>85</v>
      </c>
      <c r="J65" t="s">
        <v>593</v>
      </c>
      <c r="K65" s="71">
        <v>37.799999999999997</v>
      </c>
      <c r="L65" s="73" t="s">
        <v>575</v>
      </c>
    </row>
    <row r="66" spans="1:12" x14ac:dyDescent="0.25">
      <c r="A66" s="100" t="s">
        <v>594</v>
      </c>
      <c r="B66" t="s">
        <v>54</v>
      </c>
      <c r="C66" t="s">
        <v>595</v>
      </c>
      <c r="D66" s="71">
        <v>4.34</v>
      </c>
      <c r="E66" s="73" t="s">
        <v>95</v>
      </c>
      <c r="H66" s="100" t="s">
        <v>596</v>
      </c>
      <c r="I66" t="s">
        <v>85</v>
      </c>
      <c r="J66" t="s">
        <v>597</v>
      </c>
      <c r="K66" s="71">
        <v>37.799999999999997</v>
      </c>
      <c r="L66" s="73" t="s">
        <v>575</v>
      </c>
    </row>
    <row r="67" spans="1:12" x14ac:dyDescent="0.25">
      <c r="A67" s="100" t="s">
        <v>598</v>
      </c>
      <c r="B67" t="s">
        <v>54</v>
      </c>
      <c r="C67" t="s">
        <v>599</v>
      </c>
      <c r="D67" s="71">
        <v>0.15</v>
      </c>
      <c r="E67" s="73" t="s">
        <v>95</v>
      </c>
      <c r="H67" s="100" t="s">
        <v>600</v>
      </c>
      <c r="I67" t="s">
        <v>85</v>
      </c>
      <c r="J67" t="s">
        <v>601</v>
      </c>
      <c r="K67" s="71">
        <v>37.799999999999997</v>
      </c>
      <c r="L67" s="73" t="s">
        <v>575</v>
      </c>
    </row>
    <row r="68" spans="1:12" x14ac:dyDescent="0.25">
      <c r="A68" s="100" t="s">
        <v>602</v>
      </c>
      <c r="B68" t="s">
        <v>54</v>
      </c>
      <c r="C68" t="s">
        <v>603</v>
      </c>
      <c r="D68" s="71">
        <v>25.82</v>
      </c>
      <c r="E68" s="73" t="s">
        <v>95</v>
      </c>
      <c r="H68" s="100" t="s">
        <v>604</v>
      </c>
      <c r="I68" t="s">
        <v>85</v>
      </c>
      <c r="J68" t="s">
        <v>605</v>
      </c>
      <c r="K68" s="71">
        <v>37.799999999999997</v>
      </c>
      <c r="L68" s="73" t="s">
        <v>575</v>
      </c>
    </row>
    <row r="69" spans="1:12" x14ac:dyDescent="0.25">
      <c r="A69" s="100" t="s">
        <v>606</v>
      </c>
      <c r="B69" t="s">
        <v>54</v>
      </c>
      <c r="C69" t="s">
        <v>607</v>
      </c>
      <c r="D69" s="71">
        <v>20.58</v>
      </c>
      <c r="E69" s="73" t="s">
        <v>95</v>
      </c>
      <c r="H69" s="100" t="s">
        <v>608</v>
      </c>
      <c r="I69" t="s">
        <v>85</v>
      </c>
      <c r="J69" t="s">
        <v>609</v>
      </c>
      <c r="K69" s="71">
        <v>57.6</v>
      </c>
      <c r="L69" s="73" t="s">
        <v>568</v>
      </c>
    </row>
    <row r="70" spans="1:12" x14ac:dyDescent="0.25">
      <c r="A70" s="100" t="s">
        <v>610</v>
      </c>
      <c r="B70" t="s">
        <v>54</v>
      </c>
      <c r="C70" t="s">
        <v>611</v>
      </c>
      <c r="D70" s="71">
        <v>37.770000000000003</v>
      </c>
      <c r="E70" s="73" t="s">
        <v>95</v>
      </c>
      <c r="H70" s="100" t="s">
        <v>612</v>
      </c>
      <c r="I70" t="s">
        <v>85</v>
      </c>
      <c r="J70" t="s">
        <v>613</v>
      </c>
      <c r="K70" s="71">
        <v>57.6</v>
      </c>
      <c r="L70" s="73" t="s">
        <v>568</v>
      </c>
    </row>
    <row r="71" spans="1:12" x14ac:dyDescent="0.25">
      <c r="A71" s="100" t="s">
        <v>614</v>
      </c>
      <c r="B71" t="s">
        <v>54</v>
      </c>
      <c r="C71" t="s">
        <v>615</v>
      </c>
      <c r="D71" s="71">
        <v>4.34</v>
      </c>
      <c r="E71" s="73" t="s">
        <v>95</v>
      </c>
      <c r="H71" s="100" t="s">
        <v>616</v>
      </c>
      <c r="I71" t="s">
        <v>85</v>
      </c>
      <c r="J71" t="s">
        <v>617</v>
      </c>
      <c r="K71" s="71">
        <v>57.6</v>
      </c>
      <c r="L71" s="73" t="s">
        <v>568</v>
      </c>
    </row>
    <row r="72" spans="1:12" x14ac:dyDescent="0.25">
      <c r="A72" s="100" t="s">
        <v>618</v>
      </c>
      <c r="B72" t="s">
        <v>54</v>
      </c>
      <c r="C72" t="s">
        <v>619</v>
      </c>
      <c r="D72" s="71">
        <v>7.35</v>
      </c>
      <c r="E72" s="73" t="s">
        <v>79</v>
      </c>
      <c r="H72" s="100" t="s">
        <v>620</v>
      </c>
      <c r="I72" t="s">
        <v>85</v>
      </c>
      <c r="J72" t="s">
        <v>621</v>
      </c>
      <c r="K72" s="71">
        <v>57.6</v>
      </c>
      <c r="L72" s="73" t="s">
        <v>568</v>
      </c>
    </row>
    <row r="73" spans="1:12" x14ac:dyDescent="0.25">
      <c r="A73" s="100" t="s">
        <v>622</v>
      </c>
      <c r="B73" t="s">
        <v>54</v>
      </c>
      <c r="C73" t="s">
        <v>623</v>
      </c>
      <c r="D73" s="71">
        <v>1.77</v>
      </c>
      <c r="E73" s="73" t="s">
        <v>95</v>
      </c>
      <c r="H73" s="100" t="s">
        <v>624</v>
      </c>
      <c r="I73" t="s">
        <v>85</v>
      </c>
      <c r="J73" t="s">
        <v>625</v>
      </c>
      <c r="K73" s="71">
        <v>57.6</v>
      </c>
      <c r="L73" s="73" t="s">
        <v>568</v>
      </c>
    </row>
    <row r="74" spans="1:12" x14ac:dyDescent="0.25">
      <c r="A74" s="100" t="s">
        <v>453</v>
      </c>
      <c r="B74" t="s">
        <v>454</v>
      </c>
      <c r="C74" t="s">
        <v>454</v>
      </c>
      <c r="D74" s="71">
        <v>0</v>
      </c>
      <c r="E74" s="73" t="s">
        <v>454</v>
      </c>
      <c r="H74" s="100" t="s">
        <v>626</v>
      </c>
      <c r="I74" t="s">
        <v>85</v>
      </c>
      <c r="J74" t="s">
        <v>627</v>
      </c>
      <c r="K74" s="71">
        <v>106.1</v>
      </c>
      <c r="L74" s="73" t="s">
        <v>98</v>
      </c>
    </row>
    <row r="75" spans="1:12" x14ac:dyDescent="0.25">
      <c r="A75" s="100" t="s">
        <v>628</v>
      </c>
      <c r="B75" t="s">
        <v>54</v>
      </c>
      <c r="C75" t="s">
        <v>629</v>
      </c>
      <c r="D75" s="71">
        <v>10.32</v>
      </c>
      <c r="E75" s="73" t="s">
        <v>95</v>
      </c>
      <c r="H75" s="100" t="s">
        <v>630</v>
      </c>
      <c r="I75" t="s">
        <v>85</v>
      </c>
      <c r="J75" t="s">
        <v>631</v>
      </c>
      <c r="K75" s="71">
        <v>106.1</v>
      </c>
      <c r="L75" s="73" t="s">
        <v>98</v>
      </c>
    </row>
    <row r="76" spans="1:12" x14ac:dyDescent="0.25">
      <c r="A76" s="100" t="s">
        <v>632</v>
      </c>
      <c r="B76" t="s">
        <v>54</v>
      </c>
      <c r="C76" t="s">
        <v>633</v>
      </c>
      <c r="D76" s="71">
        <v>0.51</v>
      </c>
      <c r="E76" s="73" t="s">
        <v>95</v>
      </c>
      <c r="H76" s="100" t="s">
        <v>634</v>
      </c>
      <c r="I76" t="s">
        <v>85</v>
      </c>
      <c r="J76" t="s">
        <v>635</v>
      </c>
      <c r="K76" s="71">
        <v>106.1</v>
      </c>
      <c r="L76" s="73" t="s">
        <v>98</v>
      </c>
    </row>
    <row r="77" spans="1:12" x14ac:dyDescent="0.25">
      <c r="A77" s="100" t="s">
        <v>636</v>
      </c>
      <c r="B77" t="s">
        <v>54</v>
      </c>
      <c r="C77" t="s">
        <v>637</v>
      </c>
      <c r="D77" s="71">
        <v>153.38</v>
      </c>
      <c r="E77" s="73" t="s">
        <v>95</v>
      </c>
      <c r="H77" s="100" t="s">
        <v>638</v>
      </c>
      <c r="I77" t="s">
        <v>85</v>
      </c>
      <c r="J77" t="s">
        <v>639</v>
      </c>
      <c r="K77" s="71">
        <v>106.1</v>
      </c>
      <c r="L77" s="73" t="s">
        <v>98</v>
      </c>
    </row>
    <row r="78" spans="1:12" x14ac:dyDescent="0.25">
      <c r="A78" s="110">
        <v>337976</v>
      </c>
      <c r="B78" t="s">
        <v>640</v>
      </c>
      <c r="C78" t="s">
        <v>641</v>
      </c>
      <c r="D78" s="71">
        <v>3.56</v>
      </c>
      <c r="E78" s="73" t="s">
        <v>309</v>
      </c>
      <c r="H78" s="100" t="s">
        <v>642</v>
      </c>
      <c r="I78" t="s">
        <v>85</v>
      </c>
      <c r="J78" t="s">
        <v>643</v>
      </c>
      <c r="K78" s="71">
        <v>6.83</v>
      </c>
      <c r="L78" s="73" t="s">
        <v>374</v>
      </c>
    </row>
    <row r="79" spans="1:12" x14ac:dyDescent="0.25">
      <c r="A79" s="100" t="s">
        <v>644</v>
      </c>
      <c r="B79" t="s">
        <v>54</v>
      </c>
      <c r="C79" t="s">
        <v>645</v>
      </c>
      <c r="D79" s="71">
        <v>24.41</v>
      </c>
      <c r="E79" s="73" t="s">
        <v>185</v>
      </c>
      <c r="H79" s="100" t="s">
        <v>646</v>
      </c>
      <c r="I79" t="s">
        <v>85</v>
      </c>
      <c r="J79" t="s">
        <v>647</v>
      </c>
      <c r="K79" s="71">
        <v>6.83</v>
      </c>
      <c r="L79" s="73" t="s">
        <v>374</v>
      </c>
    </row>
    <row r="80" spans="1:12" x14ac:dyDescent="0.25">
      <c r="A80" s="100" t="s">
        <v>648</v>
      </c>
      <c r="B80" t="s">
        <v>54</v>
      </c>
      <c r="C80" t="s">
        <v>649</v>
      </c>
      <c r="D80" s="71">
        <v>85.9</v>
      </c>
      <c r="E80" s="73" t="s">
        <v>185</v>
      </c>
      <c r="H80" s="100" t="s">
        <v>650</v>
      </c>
      <c r="I80" t="s">
        <v>85</v>
      </c>
      <c r="J80" t="s">
        <v>651</v>
      </c>
      <c r="K80" s="71">
        <v>6.83</v>
      </c>
      <c r="L80" s="73" t="s">
        <v>374</v>
      </c>
    </row>
    <row r="81" spans="1:12" x14ac:dyDescent="0.25">
      <c r="A81" s="100" t="s">
        <v>652</v>
      </c>
      <c r="B81" t="s">
        <v>54</v>
      </c>
      <c r="C81" t="s">
        <v>53</v>
      </c>
      <c r="D81" s="71">
        <v>12.36</v>
      </c>
      <c r="E81" s="73" t="s">
        <v>185</v>
      </c>
      <c r="H81" s="100" t="s">
        <v>653</v>
      </c>
      <c r="I81" t="s">
        <v>85</v>
      </c>
      <c r="J81" t="s">
        <v>654</v>
      </c>
      <c r="K81" s="71">
        <v>6.83</v>
      </c>
      <c r="L81" s="73" t="s">
        <v>655</v>
      </c>
    </row>
    <row r="82" spans="1:12" x14ac:dyDescent="0.25">
      <c r="A82" s="100" t="s">
        <v>656</v>
      </c>
      <c r="B82" t="s">
        <v>54</v>
      </c>
      <c r="C82" t="s">
        <v>657</v>
      </c>
      <c r="D82" s="71">
        <v>6.92</v>
      </c>
      <c r="E82" s="73" t="s">
        <v>79</v>
      </c>
      <c r="H82" s="100" t="s">
        <v>658</v>
      </c>
      <c r="I82" t="s">
        <v>85</v>
      </c>
      <c r="J82" t="s">
        <v>659</v>
      </c>
      <c r="K82" s="71">
        <v>6.83</v>
      </c>
      <c r="L82" s="73" t="s">
        <v>655</v>
      </c>
    </row>
    <row r="83" spans="1:12" x14ac:dyDescent="0.25">
      <c r="A83" s="100" t="s">
        <v>660</v>
      </c>
      <c r="B83" t="s">
        <v>54</v>
      </c>
      <c r="C83" t="s">
        <v>661</v>
      </c>
      <c r="D83" s="71">
        <v>13.15</v>
      </c>
      <c r="E83" s="73" t="s">
        <v>95</v>
      </c>
      <c r="H83" s="100" t="s">
        <v>662</v>
      </c>
      <c r="I83" t="s">
        <v>85</v>
      </c>
      <c r="J83" t="s">
        <v>663</v>
      </c>
      <c r="K83" s="71">
        <v>6.83</v>
      </c>
      <c r="L83" s="73" t="s">
        <v>655</v>
      </c>
    </row>
    <row r="84" spans="1:12" x14ac:dyDescent="0.25">
      <c r="A84" s="100" t="s">
        <v>664</v>
      </c>
      <c r="B84" t="s">
        <v>54</v>
      </c>
      <c r="C84" t="s">
        <v>665</v>
      </c>
      <c r="D84" s="71">
        <v>4.21</v>
      </c>
      <c r="E84" s="73" t="s">
        <v>95</v>
      </c>
      <c r="H84" s="100" t="s">
        <v>666</v>
      </c>
      <c r="I84" t="s">
        <v>85</v>
      </c>
      <c r="J84" t="s">
        <v>667</v>
      </c>
      <c r="K84" s="71">
        <v>10.14</v>
      </c>
      <c r="L84" s="73" t="s">
        <v>374</v>
      </c>
    </row>
    <row r="85" spans="1:12" x14ac:dyDescent="0.25">
      <c r="A85" s="100" t="s">
        <v>668</v>
      </c>
      <c r="B85" t="s">
        <v>54</v>
      </c>
      <c r="C85" t="s">
        <v>669</v>
      </c>
      <c r="D85" s="71">
        <v>4.32</v>
      </c>
      <c r="E85" s="73" t="s">
        <v>95</v>
      </c>
      <c r="H85" s="100" t="s">
        <v>670</v>
      </c>
      <c r="I85" t="s">
        <v>85</v>
      </c>
      <c r="J85" t="s">
        <v>671</v>
      </c>
      <c r="K85" s="71">
        <v>10.14</v>
      </c>
      <c r="L85" s="73" t="s">
        <v>374</v>
      </c>
    </row>
    <row r="86" spans="1:12" x14ac:dyDescent="0.25">
      <c r="A86" s="100" t="s">
        <v>672</v>
      </c>
      <c r="B86" t="s">
        <v>54</v>
      </c>
      <c r="C86" t="s">
        <v>673</v>
      </c>
      <c r="D86" s="71">
        <v>7.68</v>
      </c>
      <c r="E86" s="73" t="s">
        <v>185</v>
      </c>
      <c r="H86" s="100" t="s">
        <v>674</v>
      </c>
      <c r="I86" t="s">
        <v>85</v>
      </c>
      <c r="J86" t="s">
        <v>675</v>
      </c>
      <c r="K86" s="71">
        <v>10.14</v>
      </c>
      <c r="L86" s="73" t="s">
        <v>374</v>
      </c>
    </row>
    <row r="87" spans="1:12" x14ac:dyDescent="0.25">
      <c r="A87" s="100" t="s">
        <v>278</v>
      </c>
      <c r="B87" t="s">
        <v>54</v>
      </c>
      <c r="C87" t="s">
        <v>676</v>
      </c>
      <c r="D87" s="71">
        <v>0</v>
      </c>
      <c r="E87" s="73" t="s">
        <v>185</v>
      </c>
      <c r="H87" s="100" t="s">
        <v>677</v>
      </c>
      <c r="I87" t="s">
        <v>85</v>
      </c>
      <c r="J87" t="s">
        <v>678</v>
      </c>
      <c r="K87" s="71">
        <v>10.14</v>
      </c>
      <c r="L87" s="73" t="s">
        <v>655</v>
      </c>
    </row>
    <row r="88" spans="1:12" x14ac:dyDescent="0.25">
      <c r="A88" s="100" t="s">
        <v>679</v>
      </c>
      <c r="B88" t="s">
        <v>54</v>
      </c>
      <c r="C88" t="s">
        <v>680</v>
      </c>
      <c r="D88" s="71">
        <v>21.84</v>
      </c>
      <c r="E88" s="73" t="s">
        <v>185</v>
      </c>
      <c r="H88" s="100" t="s">
        <v>681</v>
      </c>
      <c r="I88" t="s">
        <v>85</v>
      </c>
      <c r="J88" t="s">
        <v>682</v>
      </c>
      <c r="K88" s="71">
        <v>10.14</v>
      </c>
      <c r="L88" s="73" t="s">
        <v>655</v>
      </c>
    </row>
    <row r="89" spans="1:12" x14ac:dyDescent="0.25">
      <c r="A89" s="100" t="s">
        <v>683</v>
      </c>
      <c r="B89" t="s">
        <v>54</v>
      </c>
      <c r="C89" t="s">
        <v>684</v>
      </c>
      <c r="D89" s="71">
        <v>49.32</v>
      </c>
      <c r="E89" s="73" t="s">
        <v>185</v>
      </c>
      <c r="H89" s="100" t="s">
        <v>685</v>
      </c>
      <c r="I89" t="s">
        <v>85</v>
      </c>
      <c r="J89" t="s">
        <v>686</v>
      </c>
      <c r="K89" s="71">
        <v>10.14</v>
      </c>
      <c r="L89" s="73" t="s">
        <v>655</v>
      </c>
    </row>
    <row r="90" spans="1:12" x14ac:dyDescent="0.25">
      <c r="A90" s="100" t="s">
        <v>687</v>
      </c>
      <c r="B90" t="s">
        <v>54</v>
      </c>
      <c r="C90" t="s">
        <v>688</v>
      </c>
      <c r="D90" s="71">
        <v>0.7</v>
      </c>
      <c r="E90" s="73" t="s">
        <v>79</v>
      </c>
      <c r="H90" s="100" t="s">
        <v>689</v>
      </c>
      <c r="I90" t="s">
        <v>85</v>
      </c>
      <c r="J90" t="s">
        <v>690</v>
      </c>
      <c r="K90" s="71">
        <v>19.14</v>
      </c>
      <c r="L90" s="73" t="s">
        <v>655</v>
      </c>
    </row>
    <row r="91" spans="1:12" x14ac:dyDescent="0.25">
      <c r="A91" s="100" t="s">
        <v>691</v>
      </c>
      <c r="B91" t="s">
        <v>54</v>
      </c>
      <c r="C91" t="s">
        <v>692</v>
      </c>
      <c r="D91" s="71">
        <v>3.16</v>
      </c>
      <c r="E91" s="73" t="s">
        <v>79</v>
      </c>
      <c r="H91" s="100" t="s">
        <v>693</v>
      </c>
      <c r="I91" t="s">
        <v>85</v>
      </c>
      <c r="J91" t="s">
        <v>694</v>
      </c>
      <c r="K91" s="71">
        <v>3.46</v>
      </c>
      <c r="L91" s="73" t="s">
        <v>374</v>
      </c>
    </row>
    <row r="92" spans="1:12" x14ac:dyDescent="0.25">
      <c r="A92" s="100" t="s">
        <v>695</v>
      </c>
      <c r="B92" t="s">
        <v>54</v>
      </c>
      <c r="C92" t="s">
        <v>696</v>
      </c>
      <c r="D92" s="71">
        <v>3.41</v>
      </c>
      <c r="E92" s="73" t="s">
        <v>79</v>
      </c>
      <c r="H92" s="100" t="s">
        <v>697</v>
      </c>
      <c r="I92" t="s">
        <v>85</v>
      </c>
      <c r="J92" t="s">
        <v>698</v>
      </c>
      <c r="K92" s="71">
        <v>3.46</v>
      </c>
      <c r="L92" s="73" t="s">
        <v>374</v>
      </c>
    </row>
    <row r="93" spans="1:12" x14ac:dyDescent="0.25">
      <c r="A93" s="100" t="s">
        <v>699</v>
      </c>
      <c r="B93" t="s">
        <v>54</v>
      </c>
      <c r="C93" t="s">
        <v>700</v>
      </c>
      <c r="D93" s="71">
        <v>3.41</v>
      </c>
      <c r="E93" s="73" t="s">
        <v>79</v>
      </c>
      <c r="H93" s="100" t="s">
        <v>701</v>
      </c>
      <c r="I93" t="s">
        <v>85</v>
      </c>
      <c r="J93" t="s">
        <v>702</v>
      </c>
      <c r="K93" s="71">
        <v>3.46</v>
      </c>
      <c r="L93" s="73" t="s">
        <v>374</v>
      </c>
    </row>
    <row r="94" spans="1:12" x14ac:dyDescent="0.25">
      <c r="A94" s="100" t="s">
        <v>703</v>
      </c>
      <c r="B94" t="s">
        <v>54</v>
      </c>
      <c r="C94" t="s">
        <v>704</v>
      </c>
      <c r="D94" s="71">
        <v>12.57</v>
      </c>
      <c r="E94" s="73" t="s">
        <v>95</v>
      </c>
      <c r="H94" t="s">
        <v>705</v>
      </c>
      <c r="I94" t="s">
        <v>85</v>
      </c>
      <c r="J94" t="s">
        <v>706</v>
      </c>
      <c r="K94" s="71">
        <v>5.34</v>
      </c>
      <c r="L94" s="73" t="s">
        <v>98</v>
      </c>
    </row>
    <row r="95" spans="1:12" x14ac:dyDescent="0.25">
      <c r="A95" s="100" t="s">
        <v>707</v>
      </c>
      <c r="B95" t="s">
        <v>54</v>
      </c>
      <c r="C95" t="s">
        <v>708</v>
      </c>
      <c r="D95" s="71">
        <v>8.5299999999999994</v>
      </c>
      <c r="E95" s="73" t="s">
        <v>95</v>
      </c>
      <c r="H95" s="100" t="s">
        <v>709</v>
      </c>
      <c r="I95" t="s">
        <v>85</v>
      </c>
      <c r="J95" t="s">
        <v>710</v>
      </c>
      <c r="K95" s="71">
        <v>9.02</v>
      </c>
      <c r="L95" s="73" t="s">
        <v>178</v>
      </c>
    </row>
    <row r="96" spans="1:12" x14ac:dyDescent="0.25">
      <c r="A96" s="100" t="s">
        <v>711</v>
      </c>
      <c r="B96" t="s">
        <v>54</v>
      </c>
      <c r="C96" t="s">
        <v>712</v>
      </c>
      <c r="D96" s="71">
        <v>0.79</v>
      </c>
      <c r="E96" s="73" t="s">
        <v>95</v>
      </c>
      <c r="H96" s="100" t="s">
        <v>713</v>
      </c>
      <c r="I96" t="s">
        <v>85</v>
      </c>
      <c r="J96" t="s">
        <v>714</v>
      </c>
      <c r="K96" s="71">
        <v>7.23</v>
      </c>
      <c r="L96" s="73" t="s">
        <v>374</v>
      </c>
    </row>
    <row r="97" spans="1:12" x14ac:dyDescent="0.25">
      <c r="A97" s="100" t="s">
        <v>715</v>
      </c>
      <c r="B97" t="s">
        <v>54</v>
      </c>
      <c r="C97" t="s">
        <v>716</v>
      </c>
      <c r="D97" s="71">
        <v>12.4</v>
      </c>
      <c r="E97" s="73" t="s">
        <v>95</v>
      </c>
      <c r="H97" s="100" t="s">
        <v>717</v>
      </c>
      <c r="I97" t="s">
        <v>85</v>
      </c>
      <c r="J97" t="s">
        <v>718</v>
      </c>
      <c r="K97" s="71">
        <v>4.3499999999999996</v>
      </c>
      <c r="L97" s="73" t="s">
        <v>178</v>
      </c>
    </row>
    <row r="98" spans="1:12" x14ac:dyDescent="0.25">
      <c r="A98" s="100" t="s">
        <v>719</v>
      </c>
      <c r="B98" t="s">
        <v>54</v>
      </c>
      <c r="C98" t="s">
        <v>720</v>
      </c>
      <c r="D98" s="71">
        <v>0.32</v>
      </c>
      <c r="E98" s="73" t="s">
        <v>95</v>
      </c>
      <c r="H98" s="100" t="s">
        <v>721</v>
      </c>
      <c r="I98" t="s">
        <v>85</v>
      </c>
      <c r="J98" t="s">
        <v>722</v>
      </c>
      <c r="K98" s="71">
        <v>27</v>
      </c>
      <c r="L98" s="73" t="s">
        <v>655</v>
      </c>
    </row>
    <row r="99" spans="1:12" x14ac:dyDescent="0.25">
      <c r="A99" s="100" t="s">
        <v>723</v>
      </c>
      <c r="B99" t="s">
        <v>516</v>
      </c>
      <c r="C99" t="s">
        <v>724</v>
      </c>
      <c r="D99" s="71">
        <v>4.1500000000000004</v>
      </c>
      <c r="E99" s="73" t="s">
        <v>95</v>
      </c>
      <c r="H99" s="100" t="s">
        <v>453</v>
      </c>
      <c r="I99" t="s">
        <v>454</v>
      </c>
      <c r="J99" t="s">
        <v>454</v>
      </c>
      <c r="K99" s="71">
        <v>0</v>
      </c>
      <c r="L99" s="73" t="s">
        <v>98</v>
      </c>
    </row>
    <row r="100" spans="1:12" x14ac:dyDescent="0.25">
      <c r="A100" s="100" t="s">
        <v>725</v>
      </c>
      <c r="B100" t="s">
        <v>54</v>
      </c>
      <c r="C100" t="s">
        <v>726</v>
      </c>
      <c r="D100" s="71">
        <v>1.58</v>
      </c>
      <c r="E100" s="73" t="s">
        <v>95</v>
      </c>
      <c r="H100" s="100" t="s">
        <v>727</v>
      </c>
      <c r="I100" t="s">
        <v>63</v>
      </c>
      <c r="J100" t="s">
        <v>728</v>
      </c>
      <c r="K100" s="71">
        <v>9.43</v>
      </c>
      <c r="L100" s="73" t="s">
        <v>188</v>
      </c>
    </row>
    <row r="101" spans="1:12" x14ac:dyDescent="0.25">
      <c r="A101" s="100" t="s">
        <v>729</v>
      </c>
      <c r="B101" t="s">
        <v>54</v>
      </c>
      <c r="C101" t="s">
        <v>730</v>
      </c>
      <c r="D101" s="71">
        <v>0.22</v>
      </c>
      <c r="E101" s="73" t="s">
        <v>95</v>
      </c>
      <c r="H101" t="s">
        <v>731</v>
      </c>
      <c r="I101" t="s">
        <v>85</v>
      </c>
      <c r="J101" t="s">
        <v>732</v>
      </c>
      <c r="K101" s="71">
        <v>10.34</v>
      </c>
      <c r="L101" s="73" t="s">
        <v>98</v>
      </c>
    </row>
    <row r="102" spans="1:12" x14ac:dyDescent="0.25">
      <c r="A102" s="100" t="s">
        <v>733</v>
      </c>
      <c r="B102" t="s">
        <v>54</v>
      </c>
      <c r="C102" t="s">
        <v>734</v>
      </c>
      <c r="D102" s="71">
        <v>0.53</v>
      </c>
      <c r="E102" s="73" t="s">
        <v>95</v>
      </c>
      <c r="H102" s="100" t="s">
        <v>735</v>
      </c>
      <c r="I102" t="s">
        <v>85</v>
      </c>
      <c r="J102" t="s">
        <v>736</v>
      </c>
      <c r="K102" s="71">
        <v>5.24</v>
      </c>
      <c r="L102" s="73" t="s">
        <v>144</v>
      </c>
    </row>
    <row r="103" spans="1:12" x14ac:dyDescent="0.25">
      <c r="A103" s="100" t="s">
        <v>737</v>
      </c>
      <c r="B103" t="s">
        <v>54</v>
      </c>
      <c r="C103" t="s">
        <v>738</v>
      </c>
      <c r="D103" s="71">
        <v>0.59</v>
      </c>
      <c r="E103" s="73" t="s">
        <v>95</v>
      </c>
      <c r="H103" s="100" t="s">
        <v>739</v>
      </c>
      <c r="I103" t="s">
        <v>85</v>
      </c>
      <c r="J103" t="s">
        <v>740</v>
      </c>
      <c r="K103" s="71">
        <v>1.35</v>
      </c>
      <c r="L103" s="73" t="s">
        <v>178</v>
      </c>
    </row>
    <row r="104" spans="1:12" x14ac:dyDescent="0.25">
      <c r="A104" s="100" t="s">
        <v>741</v>
      </c>
      <c r="B104" t="s">
        <v>54</v>
      </c>
      <c r="C104" t="s">
        <v>742</v>
      </c>
      <c r="D104" s="71">
        <v>16.61</v>
      </c>
      <c r="E104" s="73" t="s">
        <v>95</v>
      </c>
      <c r="H104" s="100" t="s">
        <v>743</v>
      </c>
      <c r="I104" t="s">
        <v>81</v>
      </c>
      <c r="J104" t="s">
        <v>744</v>
      </c>
      <c r="K104" s="71">
        <v>145.9</v>
      </c>
      <c r="L104" s="73" t="s">
        <v>144</v>
      </c>
    </row>
    <row r="105" spans="1:12" x14ac:dyDescent="0.25">
      <c r="A105" s="100" t="s">
        <v>745</v>
      </c>
      <c r="B105" t="s">
        <v>54</v>
      </c>
      <c r="C105" t="s">
        <v>746</v>
      </c>
      <c r="D105" s="71">
        <v>5.33</v>
      </c>
      <c r="E105" s="73" t="s">
        <v>95</v>
      </c>
    </row>
    <row r="106" spans="1:12" x14ac:dyDescent="0.25">
      <c r="A106" s="100" t="s">
        <v>747</v>
      </c>
      <c r="B106" t="s">
        <v>54</v>
      </c>
      <c r="C106" t="s">
        <v>748</v>
      </c>
      <c r="D106" s="71">
        <v>2.67</v>
      </c>
      <c r="E106" s="73" t="s">
        <v>95</v>
      </c>
    </row>
    <row r="107" spans="1:12" x14ac:dyDescent="0.25">
      <c r="A107" s="100" t="s">
        <v>749</v>
      </c>
      <c r="B107" t="s">
        <v>54</v>
      </c>
      <c r="C107" t="s">
        <v>750</v>
      </c>
      <c r="D107" s="71">
        <v>3.44</v>
      </c>
      <c r="E107" s="73" t="s">
        <v>185</v>
      </c>
    </row>
    <row r="108" spans="1:12" x14ac:dyDescent="0.25">
      <c r="A108" s="100" t="s">
        <v>751</v>
      </c>
      <c r="B108" t="s">
        <v>54</v>
      </c>
      <c r="C108" t="s">
        <v>752</v>
      </c>
      <c r="D108" s="71">
        <v>0.19</v>
      </c>
      <c r="E108" s="73" t="s">
        <v>95</v>
      </c>
    </row>
    <row r="109" spans="1:12" x14ac:dyDescent="0.25">
      <c r="A109" s="100" t="s">
        <v>753</v>
      </c>
      <c r="B109" t="s">
        <v>54</v>
      </c>
      <c r="C109" t="s">
        <v>754</v>
      </c>
      <c r="D109" s="71">
        <v>7.3</v>
      </c>
      <c r="E109" s="73" t="s">
        <v>79</v>
      </c>
    </row>
    <row r="110" spans="1:12" x14ac:dyDescent="0.25">
      <c r="A110" s="100" t="s">
        <v>755</v>
      </c>
      <c r="B110" t="s">
        <v>54</v>
      </c>
      <c r="C110" t="s">
        <v>756</v>
      </c>
      <c r="D110" s="71">
        <v>3.81</v>
      </c>
      <c r="E110" s="73" t="s">
        <v>79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33c61cd8-ade5-49df-8749-41515524a9ee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87BD145F4EDE04FAE7F3A344FC03879" ma:contentTypeVersion="16" ma:contentTypeDescription="Crée un document." ma:contentTypeScope="" ma:versionID="0d5a56ebca4e20664e193eb807295eee">
  <xsd:schema xmlns:xsd="http://www.w3.org/2001/XMLSchema" xmlns:xs="http://www.w3.org/2001/XMLSchema" xmlns:p="http://schemas.microsoft.com/office/2006/metadata/properties" xmlns:ns3="33c61cd8-ade5-49df-8749-41515524a9ee" xmlns:ns4="fe52f1d4-2a17-41a4-9524-179365a1e213" targetNamespace="http://schemas.microsoft.com/office/2006/metadata/properties" ma:root="true" ma:fieldsID="7294f777df7509a17d5e65140c33b529" ns3:_="" ns4:_="">
    <xsd:import namespace="33c61cd8-ade5-49df-8749-41515524a9ee"/>
    <xsd:import namespace="fe52f1d4-2a17-41a4-9524-179365a1e213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KeyPoints" minOccurs="0"/>
                <xsd:element ref="ns3:MediaServiceKeyPoints" minOccurs="0"/>
                <xsd:element ref="ns4:SharedWithUsers" minOccurs="0"/>
                <xsd:element ref="ns4:SharedWithDetails" minOccurs="0"/>
                <xsd:element ref="ns4:SharingHintHash" minOccurs="0"/>
                <xsd:element ref="ns3:_activity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MediaServiceDateTaken" minOccurs="0"/>
                <xsd:element ref="ns3:MediaServiceObjectDetectorVersions" minOccurs="0"/>
                <xsd:element ref="ns3:MediaServiceSearchProperties" minOccurs="0"/>
                <xsd:element ref="ns3:MediaServiceSystemTag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3c61cd8-ade5-49df-8749-41515524a9e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_activity" ma:index="15" nillable="true" ma:displayName="_activity" ma:hidden="true" ma:internalName="_activity">
      <xsd:simpleType>
        <xsd:restriction base="dms:Note"/>
      </xsd:simpleType>
    </xsd:element>
    <xsd:element name="MediaServiceAutoTags" ma:index="16" nillable="true" ma:displayName="Tags" ma:internalName="MediaServiceAutoTags" ma:readOnly="true">
      <xsd:simpleType>
        <xsd:restriction base="dms:Text"/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9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20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ObjectDetectorVersions" ma:index="2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2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SystemTags" ma:index="23" nillable="true" ma:displayName="MediaServiceSystemTags" ma:hidden="true" ma:internalName="MediaServiceSystemTag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e52f1d4-2a17-41a4-9524-179365a1e213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4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EBF5A756-FFF5-41E4-8753-017595A1F5D5}">
  <ds:schemaRefs>
    <ds:schemaRef ds:uri="http://purl.org/dc/elements/1.1/"/>
    <ds:schemaRef ds:uri="http://schemas.microsoft.com/office/infopath/2007/PartnerControls"/>
    <ds:schemaRef ds:uri="33c61cd8-ade5-49df-8749-41515524a9ee"/>
    <ds:schemaRef ds:uri="http://purl.org/dc/terms/"/>
    <ds:schemaRef ds:uri="http://purl.org/dc/dcmitype/"/>
    <ds:schemaRef ds:uri="http://schemas.microsoft.com/office/2006/documentManagement/types"/>
    <ds:schemaRef ds:uri="http://schemas.openxmlformats.org/package/2006/metadata/core-properties"/>
    <ds:schemaRef ds:uri="fe52f1d4-2a17-41a4-9524-179365a1e213"/>
    <ds:schemaRef ds:uri="http://schemas.microsoft.com/office/2006/metadata/properties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1B77F3E1-8E38-4B2E-B68B-37D362D927F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3c61cd8-ade5-49df-8749-41515524a9ee"/>
    <ds:schemaRef ds:uri="fe52f1d4-2a17-41a4-9524-179365a1e21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B105242C-AC81-4B6C-8CEC-913B2408BDF3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Evolution des dépenses</vt:lpstr>
      <vt:lpstr>Répartition des dépenses</vt:lpstr>
      <vt:lpstr>Dépenses par personne</vt:lpstr>
      <vt:lpstr>Causes de dépenses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COTI Jenny (SNCF VOYAGEURS / Etablissement TER CENTRE VAL DE LOIRE / RET 2 PAZ)</dc:creator>
  <cp:lastModifiedBy>COTI Jenny (SNCF VOYAGEURS / Etablissement TER CENTRE </cp:lastModifiedBy>
  <dcterms:created xsi:type="dcterms:W3CDTF">2024-03-18T09:58:14Z</dcterms:created>
  <dcterms:modified xsi:type="dcterms:W3CDTF">2024-04-30T09:04:57Z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2024-03-18T10:02:06Z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8dab6aad-da1c-4d55-ad43-018aff9ddb73</vt:lpwstr>
  </property>
  <property fmtid="{D5CDD505-2E9C-101B-9397-08002B2CF9AE}" pid="8" name="MSIP_Label_c8d3f7c8-5c4b-4ab6-9486-a0a9eb08efa7_ContentBits">
    <vt:lpwstr>2</vt:lpwstr>
  </property>
  <property fmtid="{D5CDD505-2E9C-101B-9397-08002B2CF9AE}" pid="9" name="ContentTypeId">
    <vt:lpwstr>0x010100887BD145F4EDE04FAE7F3A344FC03879</vt:lpwstr>
  </property>
</Properties>
</file>